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4455" tabRatio="805" firstSheet="8" activeTab="14"/>
  </bookViews>
  <sheets>
    <sheet name="1.KisrMérleg" sheetId="1" r:id="rId1"/>
    <sheet name=" 2a.Kisr.önk bevétel" sheetId="2" r:id="rId2"/>
    <sheet name="2b.kisr.önk kiadás" sheetId="3" r:id="rId3"/>
    <sheet name="3a. Kisr.melléklet" sheetId="4" r:id="rId4"/>
    <sheet name="3b.kisrecse.személyi " sheetId="6" r:id="rId5"/>
    <sheet name="3ckisr.dologi " sheetId="7" r:id="rId6"/>
    <sheet name="4.Kisr Feladatok" sheetId="9" r:id="rId7"/>
    <sheet name="5. Kisr Támogatások" sheetId="10" r:id="rId8"/>
    <sheet name="6.-7-kisr. beruh.-felú kiadás " sheetId="11" r:id="rId9"/>
    <sheet name="8-9. melléklet" sheetId="21" r:id="rId10"/>
    <sheet name="10.Műk.célra átv. 11. felha c." sheetId="15" r:id="rId11"/>
    <sheet name="12 .Kisr.egyéb műk tám.fel.átad" sheetId="17" r:id="rId12"/>
    <sheet name="13.kisr. Ellátott jutt. " sheetId="18" r:id="rId13"/>
    <sheet name="14. stabilitás" sheetId="19" r:id="rId14"/>
    <sheet name="15. likv." sheetId="20" r:id="rId15"/>
    <sheet name="Munka1" sheetId="22" r:id="rId16"/>
  </sheets>
  <definedNames>
    <definedName name="Excel_BuiltIn__FilterDatabase_2">' 2a.Kisr.önk bevétel'!$C$3:$C$50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'10.Műk.célra átv. 11. felha c.'!$A$1:$D$5</definedName>
    <definedName name="Excel_BuiltIn_Print_Area_17">'12 .Kisr.egyéb műk tám.fel.átad'!$A$1:$C$12</definedName>
    <definedName name="Excel_BuiltIn_Print_Area_18">"$#HIV!.$#HIV!$#HIV!:$#HIV!$#HIV!"</definedName>
    <definedName name="Excel_BuiltIn_Print_Area_20">#REF!</definedName>
    <definedName name="Excel_BuiltIn_Print_Area_4">'2b.kisr.önk kiadás'!$D$1:$D$41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2a.Kisr.önk bevétel'!$A$4:$IM$4</definedName>
    <definedName name="Excel_BuiltIn_Print_Titles_23_1">#REF!</definedName>
    <definedName name="Excel_BuiltIn_Print_Titles_25">#REF!</definedName>
    <definedName name="Excel_BuiltIn_Print_Titles_3_1">' 2a.Kisr.önk bevétel'!$A$4:$IG$4</definedName>
    <definedName name="Excel_BuiltIn_Print_Titles_5">#REF!</definedName>
    <definedName name="Excel_BuiltIn_Print_Titles_5_1">#REF!</definedName>
    <definedName name="Excel_BuiltIn_Print_Titles_7_1">'3b.kisrecse.személyi '!#REF!</definedName>
    <definedName name="Excel_BuiltIn_Print_Titles_9">'3b.kisrecse.személyi '!#REF!</definedName>
    <definedName name="_xlnm.Print_Titles" localSheetId="1">' 2a.Kisr.önk bevétel'!$4:$4</definedName>
    <definedName name="_xlnm.Print_Area" localSheetId="1">' 2a.Kisr.önk bevétel'!$A$1:$H$62</definedName>
    <definedName name="_xlnm.Print_Area" localSheetId="0">'1.KisrMérleg'!$A$1:$N$18</definedName>
    <definedName name="_xlnm.Print_Area" localSheetId="10">'10.Műk.célra átv. 11. felha c.'!$A$1:$J$27</definedName>
    <definedName name="_xlnm.Print_Area" localSheetId="11">'12 .Kisr.egyéb műk tám.fel.átad'!$A$1:$H$24</definedName>
    <definedName name="_xlnm.Print_Area" localSheetId="12">'13.kisr. Ellátott jutt. '!$A$1:$H$15</definedName>
    <definedName name="_xlnm.Print_Area" localSheetId="13">'14. stabilitás'!$A$3:$F$25</definedName>
    <definedName name="_xlnm.Print_Area" localSheetId="14">'15. likv.'!$A$1:$O$35</definedName>
    <definedName name="_xlnm.Print_Area" localSheetId="2">'2b.kisr.önk kiadás'!$A$1:$I$55</definedName>
    <definedName name="_xlnm.Print_Area" localSheetId="3">'3a. Kisr.melléklet'!$A$1:$N$39</definedName>
    <definedName name="_xlnm.Print_Area" localSheetId="4">'3b.kisrecse.személyi '!$A$1:$H$19</definedName>
    <definedName name="_xlnm.Print_Area" localSheetId="5">'3ckisr.dologi '!$A$1:$H$24</definedName>
    <definedName name="_xlnm.Print_Area" localSheetId="6">'4.Kisr Feladatok'!$A$1:$M$51</definedName>
    <definedName name="_xlnm.Print_Area" localSheetId="7">'5. Kisr Támogatások'!$A$1:$G$24</definedName>
    <definedName name="_xlnm.Print_Area" localSheetId="8">'6.-7-kisr. beruh.-felú kiadás '!$A$1:$H$30</definedName>
    <definedName name="_xlnm.Print_Area" localSheetId="9">'8-9. melléklet'!$A$1:$J$37</definedName>
  </definedNames>
  <calcPr calcId="145621" fullCalcOnLoad="1"/>
</workbook>
</file>

<file path=xl/calcChain.xml><?xml version="1.0" encoding="utf-8"?>
<calcChain xmlns="http://schemas.openxmlformats.org/spreadsheetml/2006/main">
  <c r="G33" i="20" l="1"/>
  <c r="E33" i="20"/>
  <c r="D28" i="20"/>
  <c r="C28" i="20"/>
  <c r="O26" i="20"/>
  <c r="O16" i="20"/>
  <c r="O9" i="20"/>
  <c r="O12" i="20"/>
  <c r="O18" i="20"/>
  <c r="O20" i="20"/>
  <c r="O8" i="20"/>
  <c r="N39" i="4"/>
  <c r="L39" i="4"/>
  <c r="N31" i="4"/>
  <c r="M31" i="4"/>
  <c r="M39" i="4"/>
  <c r="L31" i="4"/>
  <c r="G26" i="4"/>
  <c r="G31" i="4"/>
  <c r="G36" i="4"/>
  <c r="G39" i="4"/>
  <c r="F26" i="4"/>
  <c r="F31" i="4"/>
  <c r="F36" i="4"/>
  <c r="F39" i="4"/>
  <c r="E26" i="4"/>
  <c r="G14" i="4"/>
  <c r="F14" i="4"/>
  <c r="E14" i="4"/>
  <c r="E31" i="4"/>
  <c r="E36" i="4"/>
  <c r="E39" i="4"/>
  <c r="N13" i="1"/>
  <c r="N16" i="1"/>
  <c r="M13" i="1"/>
  <c r="M16" i="1"/>
  <c r="L13" i="1"/>
  <c r="L16" i="1"/>
  <c r="G13" i="1"/>
  <c r="G16" i="1"/>
  <c r="F13" i="1"/>
  <c r="F16" i="1"/>
  <c r="E13" i="1"/>
  <c r="E16" i="1"/>
  <c r="L28" i="9"/>
  <c r="L33" i="9"/>
  <c r="K33" i="9"/>
  <c r="K35" i="9"/>
  <c r="K28" i="9"/>
  <c r="M33" i="9"/>
  <c r="M28" i="9"/>
  <c r="F27" i="9"/>
  <c r="E27" i="9"/>
  <c r="G17" i="9"/>
  <c r="G20" i="9"/>
  <c r="G28" i="9"/>
  <c r="G32" i="9"/>
  <c r="G35" i="9"/>
  <c r="F17" i="9"/>
  <c r="F20" i="9"/>
  <c r="E17" i="9"/>
  <c r="E20" i="9"/>
  <c r="G10" i="9"/>
  <c r="F10" i="9"/>
  <c r="E10" i="9"/>
  <c r="H29" i="11"/>
  <c r="H16" i="11"/>
  <c r="H26" i="11"/>
  <c r="I32" i="3"/>
  <c r="I42" i="3"/>
  <c r="I45" i="3"/>
  <c r="H32" i="3"/>
  <c r="H42" i="3"/>
  <c r="H45" i="3"/>
  <c r="I10" i="3"/>
  <c r="H10" i="3"/>
  <c r="I7" i="3"/>
  <c r="H7" i="3"/>
  <c r="G32" i="3"/>
  <c r="G10" i="3"/>
  <c r="G7" i="3"/>
  <c r="H12" i="11"/>
  <c r="G22" i="11"/>
  <c r="F22" i="11"/>
  <c r="G12" i="11"/>
  <c r="G13" i="11"/>
  <c r="H7" i="11"/>
  <c r="H13" i="11"/>
  <c r="F7" i="11"/>
  <c r="E7" i="11"/>
  <c r="D7" i="11"/>
  <c r="F12" i="11"/>
  <c r="F25" i="19"/>
  <c r="F15" i="19"/>
  <c r="F9" i="19"/>
  <c r="H6" i="17"/>
  <c r="F14" i="17"/>
  <c r="I25" i="15"/>
  <c r="I11" i="15"/>
  <c r="H11" i="15"/>
  <c r="G11" i="15"/>
  <c r="H23" i="7"/>
  <c r="H17" i="7"/>
  <c r="H24" i="7"/>
  <c r="G17" i="7"/>
  <c r="G24" i="7"/>
  <c r="F17" i="7"/>
  <c r="H9" i="7"/>
  <c r="H50" i="2"/>
  <c r="F50" i="2"/>
  <c r="H42" i="2"/>
  <c r="G33" i="2"/>
  <c r="G55" i="2"/>
  <c r="H33" i="2"/>
  <c r="H13" i="2"/>
  <c r="H55" i="2"/>
  <c r="G13" i="2"/>
  <c r="F13" i="2"/>
  <c r="F60" i="2"/>
  <c r="F42" i="2"/>
  <c r="F33" i="2"/>
  <c r="G10" i="10"/>
  <c r="G15" i="10"/>
  <c r="G22" i="10"/>
  <c r="F10" i="10"/>
  <c r="F15" i="10"/>
  <c r="F22" i="10"/>
  <c r="E10" i="10"/>
  <c r="E15" i="10"/>
  <c r="E22" i="10"/>
  <c r="H14" i="6"/>
  <c r="G14" i="6"/>
  <c r="F14" i="6"/>
  <c r="G8" i="6"/>
  <c r="H8" i="6"/>
  <c r="E12" i="17"/>
  <c r="E14" i="17"/>
  <c r="F11" i="15"/>
  <c r="D10" i="10"/>
  <c r="D15" i="10"/>
  <c r="D22" i="10"/>
  <c r="J33" i="9"/>
  <c r="J28" i="9"/>
  <c r="D17" i="9"/>
  <c r="D20" i="9"/>
  <c r="D28" i="9"/>
  <c r="D32" i="9"/>
  <c r="D12" i="9"/>
  <c r="D10" i="9"/>
  <c r="E17" i="7"/>
  <c r="E23" i="7"/>
  <c r="E9" i="7"/>
  <c r="E8" i="6"/>
  <c r="E14" i="6"/>
  <c r="K31" i="4"/>
  <c r="K39" i="4"/>
  <c r="D26" i="4"/>
  <c r="D14" i="4"/>
  <c r="K13" i="1"/>
  <c r="K16" i="1"/>
  <c r="D16" i="1"/>
  <c r="J13" i="1"/>
  <c r="J16" i="1"/>
  <c r="C13" i="1"/>
  <c r="C16" i="1"/>
  <c r="E13" i="2"/>
  <c r="E60" i="2"/>
  <c r="E42" i="2"/>
  <c r="E33" i="2"/>
  <c r="F32" i="3"/>
  <c r="F42" i="3"/>
  <c r="F45" i="3"/>
  <c r="F10" i="3"/>
  <c r="F7" i="3"/>
  <c r="C33" i="20"/>
  <c r="C35" i="20"/>
  <c r="O24" i="20"/>
  <c r="F14" i="19"/>
  <c r="C10" i="10"/>
  <c r="C15" i="10"/>
  <c r="J31" i="4"/>
  <c r="J39" i="4"/>
  <c r="C26" i="4"/>
  <c r="C31" i="4"/>
  <c r="C39" i="4"/>
  <c r="C14" i="4"/>
  <c r="E32" i="3"/>
  <c r="E10" i="3"/>
  <c r="E11" i="3"/>
  <c r="E7" i="3"/>
  <c r="E11" i="15"/>
  <c r="I33" i="9"/>
  <c r="I28" i="9"/>
  <c r="D12" i="17"/>
  <c r="C17" i="9"/>
  <c r="C20" i="9"/>
  <c r="C28" i="9"/>
  <c r="C32" i="9"/>
  <c r="C12" i="9"/>
  <c r="C10" i="9"/>
  <c r="D23" i="7"/>
  <c r="D17" i="7"/>
  <c r="D9" i="7"/>
  <c r="D14" i="6"/>
  <c r="D15" i="6"/>
  <c r="D8" i="6"/>
  <c r="D42" i="2"/>
  <c r="D33" i="2"/>
  <c r="D13" i="2"/>
  <c r="I12" i="20"/>
  <c r="I18" i="20"/>
  <c r="I20" i="20"/>
  <c r="O31" i="20"/>
  <c r="G28" i="20"/>
  <c r="G35" i="20"/>
  <c r="F28" i="20"/>
  <c r="F35" i="20"/>
  <c r="E28" i="20"/>
  <c r="D35" i="20"/>
  <c r="O23" i="20"/>
  <c r="O28" i="20"/>
  <c r="E12" i="20"/>
  <c r="E18" i="20"/>
  <c r="D12" i="20"/>
  <c r="D18" i="20"/>
  <c r="C12" i="20"/>
  <c r="C18" i="20"/>
  <c r="C20" i="20"/>
  <c r="F12" i="20"/>
  <c r="F18" i="20"/>
  <c r="O19" i="20"/>
  <c r="O25" i="20"/>
  <c r="O27" i="20"/>
  <c r="N28" i="20"/>
  <c r="N35" i="20"/>
  <c r="M28" i="20"/>
  <c r="L35" i="20"/>
  <c r="M35" i="20"/>
  <c r="L28" i="20"/>
  <c r="K28" i="20"/>
  <c r="K35" i="20"/>
  <c r="J28" i="20"/>
  <c r="J35" i="20"/>
  <c r="I28" i="20"/>
  <c r="I35" i="20"/>
  <c r="H28" i="20"/>
  <c r="H35" i="20"/>
  <c r="N12" i="20"/>
  <c r="N18" i="20"/>
  <c r="N20" i="20"/>
  <c r="M12" i="20"/>
  <c r="M18" i="20"/>
  <c r="L12" i="20"/>
  <c r="L18" i="20"/>
  <c r="K12" i="20"/>
  <c r="K18" i="20"/>
  <c r="J12" i="20"/>
  <c r="J18" i="20"/>
  <c r="J20" i="20"/>
  <c r="H12" i="20"/>
  <c r="H18" i="20"/>
  <c r="H20" i="20"/>
  <c r="G12" i="20"/>
  <c r="G18" i="20"/>
  <c r="G20" i="20"/>
  <c r="F10" i="19"/>
  <c r="E45" i="3"/>
  <c r="F11" i="3"/>
  <c r="E24" i="7"/>
  <c r="E15" i="6"/>
  <c r="F55" i="2"/>
  <c r="E55" i="2"/>
  <c r="D55" i="2"/>
  <c r="D61" i="2"/>
  <c r="G11" i="3"/>
  <c r="G45" i="3"/>
  <c r="D24" i="7"/>
  <c r="E35" i="20"/>
  <c r="O33" i="20"/>
  <c r="O35" i="20"/>
  <c r="D31" i="4"/>
  <c r="F28" i="9"/>
  <c r="F32" i="9"/>
  <c r="F35" i="9"/>
  <c r="E28" i="9"/>
  <c r="E32" i="9"/>
  <c r="E35" i="9"/>
  <c r="L35" i="9"/>
  <c r="F13" i="11"/>
</calcChain>
</file>

<file path=xl/sharedStrings.xml><?xml version="1.0" encoding="utf-8"?>
<sst xmlns="http://schemas.openxmlformats.org/spreadsheetml/2006/main" count="1038" uniqueCount="611">
  <si>
    <t>1. melléklet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</si>
  <si>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</si>
  <si>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</si>
  <si>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</si>
  <si>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</si>
  <si>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</si>
  <si>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</si>
  <si>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</si>
  <si>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</si>
  <si>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</si>
  <si>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</si>
  <si>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</si>
  <si>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</si>
  <si>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</si>
  <si>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</si>
  <si>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</si>
  <si>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</si>
  <si>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</si>
  <si>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</si>
  <si>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</si>
  <si>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</si>
  <si>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</si>
  <si>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</si>
  <si>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</si>
  <si>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</si>
  <si>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</si>
  <si>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</si>
  <si>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</si>
  <si>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</si>
  <si>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</si>
  <si>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</si>
  <si>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</si>
  <si>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</si>
  <si>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</si>
  <si>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</si>
  <si>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</si>
  <si>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Kiadások összesen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</si>
  <si>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</si>
  <si>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</si>
  <si>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</si>
  <si>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</si>
  <si>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</si>
  <si>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1.5. Működési célú központosított előirányzatok</t>
  </si>
  <si>
    <t>1.6. Helyi önkormányzatok kiegészítő támogatásai</t>
  </si>
  <si>
    <t>Működési támogatások összesen</t>
  </si>
  <si>
    <t>Felhalmozási célú támogatások ÁH belülről</t>
  </si>
  <si>
    <t>Felhalmozási célú önkormányzati támogatások</t>
  </si>
  <si>
    <t>Felhalmozási célú támogatások összesen</t>
  </si>
  <si>
    <t>III.</t>
  </si>
  <si>
    <t>Vagyoni típusú 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</si>
  <si>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</si>
  <si>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</si>
  <si>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</si>
  <si>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</si>
  <si>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</si>
  <si>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</si>
  <si>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</si>
  <si>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</si>
  <si>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</si>
  <si>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</si>
  <si>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</si>
  <si>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</si>
  <si>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Működési bevételek összesen</t>
  </si>
  <si>
    <t>V.</t>
  </si>
  <si>
    <t>VI.</t>
  </si>
  <si>
    <t>Működési célú átvett pénzeszközök</t>
  </si>
  <si>
    <t>Működési célú átvett pénzeszközök összesen</t>
  </si>
  <si>
    <t>Felhalmozási célú átvett pénzeszközök</t>
  </si>
  <si>
    <t>Felhalmozási célú támogatások, kölcsönök visszatérülése</t>
  </si>
  <si>
    <t>VIII.</t>
  </si>
  <si>
    <t xml:space="preserve">1. </t>
  </si>
  <si>
    <t>Belföldi finanszírozás bevételei</t>
  </si>
  <si>
    <t>1.1. Hitel, kölcsönfelvétel</t>
  </si>
  <si>
    <t>Finanszírozási bevételek összesen</t>
  </si>
  <si>
    <t>BEVÉTELEK ÖSSZESEN</t>
  </si>
  <si>
    <t>Külső személyi juttatások</t>
  </si>
  <si>
    <t>Kommunikációs szolgáltatások</t>
  </si>
  <si>
    <t>Szolgáltatási kiadások</t>
  </si>
  <si>
    <t xml:space="preserve">5. 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</si>
  <si>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</si>
  <si>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</si>
  <si>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</si>
  <si>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</si>
  <si>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</si>
  <si>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</si>
  <si>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</si>
  <si>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</si>
  <si>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</si>
  <si>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3..</t>
  </si>
  <si>
    <t>Felhalmozási célú támogatások, kölcsönök nyújtása ÁH kívül</t>
  </si>
  <si>
    <t>Egyéb felhalmozási célú támogatások ÁH kívülre</t>
  </si>
  <si>
    <t>KIADÁSOK ÖSSZESEN</t>
  </si>
  <si>
    <t>MŰKÖDÉSI CÉLÚ BEVÉTELEK</t>
  </si>
  <si>
    <t>MŰKÖDÉSI CÉLÚ KIADÁSOK</t>
  </si>
  <si>
    <t xml:space="preserve">Működési célú támogatások </t>
  </si>
  <si>
    <t>1.1. Önkormányzatok működési támogatásai</t>
  </si>
  <si>
    <t>1.1  Személyi juttatások</t>
  </si>
  <si>
    <t>1.2  Munkaadókat terhelő járulékok</t>
  </si>
  <si>
    <t>1.3 Dologi kiadások</t>
  </si>
  <si>
    <t>2.1.Jövedelemadók</t>
  </si>
  <si>
    <t xml:space="preserve"> 2.2.Szociális hozzájárulási adó és járulék</t>
  </si>
  <si>
    <t xml:space="preserve">3. </t>
  </si>
  <si>
    <t>2.3.Bérhez és foglalkoztatáshoz kapcs adó</t>
  </si>
  <si>
    <t>2.4.Vagyoni típusú adó</t>
  </si>
  <si>
    <t>2.6.Egyéb közhatalmi bevételek</t>
  </si>
  <si>
    <t xml:space="preserve">4. </t>
  </si>
  <si>
    <t>Működési célú kiadások összesen</t>
  </si>
  <si>
    <t>FELHALMOZÁSI BEVÉTELEK</t>
  </si>
  <si>
    <t>FELHALMOZÁSI KIADÁSOK</t>
  </si>
  <si>
    <t>Felhalmozási támogatások</t>
  </si>
  <si>
    <t>FINANSZÍROZÁSI BEVÉTELEK</t>
  </si>
  <si>
    <t>Ebből  - kötelező feladatellátáshoz kapcsolódó</t>
  </si>
  <si>
    <t xml:space="preserve">            - önként vállalt feladatellátáshoz kapcs. </t>
  </si>
  <si>
    <t>Költségvetési létszámkeret (fő)</t>
  </si>
  <si>
    <t>Ebből - kötelező feladatellátáshoz kapcsolódó</t>
  </si>
  <si>
    <t xml:space="preserve">            - közfoglalkoztatottak létszáma</t>
  </si>
  <si>
    <t>3b. melléklet</t>
  </si>
  <si>
    <t>4. melléklet</t>
  </si>
  <si>
    <t xml:space="preserve"> Kötelező feladatok</t>
  </si>
  <si>
    <t>Összesen</t>
  </si>
  <si>
    <t xml:space="preserve">Ebből közfoglalkoztatottak létszáma (fő) 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</si>
  <si>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</si>
  <si>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</si>
  <si>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</si>
  <si>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</si>
  <si>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</si>
  <si>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</si>
  <si>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Jogcím</t>
  </si>
  <si>
    <t>I.1.b) Település-üzemeltetéshez kapcsolódó feladatellátás támogatása összesen</t>
  </si>
  <si>
    <t>I.1.a)-c) az I.1.a)-c) jogcímen nyújtott éves támogatás összesen</t>
  </si>
  <si>
    <t xml:space="preserve">Ssz. </t>
  </si>
  <si>
    <t>Egyéb működési célú támogatások államháztartáson belülre</t>
  </si>
  <si>
    <t>Családi támogatások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</si>
  <si>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</si>
  <si>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</si>
  <si>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</si>
  <si>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</si>
  <si>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Lakhatással kapcsolatos ellátások</t>
  </si>
  <si>
    <t>Intézményi ellátottak pénzbeli juttatásai</t>
  </si>
  <si>
    <t>III.2. - V. Hozzájárulás a pénzbeli szociális ellátásokhoz beszámítás után</t>
  </si>
  <si>
    <t>Támogatások összesen</t>
  </si>
  <si>
    <t>Munkaadókat terhelő járulékok: Szoc.hoz.27%</t>
  </si>
  <si>
    <t>Kiküldetések, reklám és propagandakiadások, reprez.</t>
  </si>
  <si>
    <t>7</t>
  </si>
  <si>
    <t>1</t>
  </si>
  <si>
    <t>3</t>
  </si>
  <si>
    <t>5</t>
  </si>
  <si>
    <t>6</t>
  </si>
  <si>
    <t>I.1.c) Egyéb kötelező önkormányzati feladatok támogatása</t>
  </si>
  <si>
    <t>IV. Kulturális feladatok támogatása( könyvtári közműv.)</t>
  </si>
  <si>
    <t xml:space="preserve">Pótlékok, bírságok </t>
  </si>
  <si>
    <t xml:space="preserve">Kisrécse  Község Önkormányzat </t>
  </si>
  <si>
    <t>4</t>
  </si>
  <si>
    <t>Mt.foglakoztatott ( Hivatalsegéd)</t>
  </si>
  <si>
    <t>Bérleti és lizing díjak</t>
  </si>
  <si>
    <t>2</t>
  </si>
  <si>
    <t xml:space="preserve"> </t>
  </si>
  <si>
    <t xml:space="preserve">Egyéb felhalmozási célú támogatások ÁH belülre </t>
  </si>
  <si>
    <t>8</t>
  </si>
  <si>
    <t xml:space="preserve">4.3 Idegenforgalmi adó tartózkodás után </t>
  </si>
  <si>
    <t xml:space="preserve"> Talajterhelési díj </t>
  </si>
  <si>
    <t xml:space="preserve"> - dologi kiadás</t>
  </si>
  <si>
    <t xml:space="preserve"> Kisrécse   Község Önkormányzata</t>
  </si>
  <si>
    <t>rovat</t>
  </si>
  <si>
    <t xml:space="preserve"> Törvény szerinti illetmények  munkabérek </t>
  </si>
  <si>
    <t>K1101</t>
  </si>
  <si>
    <t>K1113</t>
  </si>
  <si>
    <t>K11</t>
  </si>
  <si>
    <t>Foglakoztatottak egyéb személyi juttatásai</t>
  </si>
  <si>
    <t>Foglakoztatottak személyi juttatásai összesen</t>
  </si>
  <si>
    <t>K121</t>
  </si>
  <si>
    <t>Választott tisztségviselők juttatásai</t>
  </si>
  <si>
    <t>K12</t>
  </si>
  <si>
    <t>Külső személyi juttatások összesen</t>
  </si>
  <si>
    <t>K1</t>
  </si>
  <si>
    <t>Személyi juttatások  mindösszesen</t>
  </si>
  <si>
    <t>K2</t>
  </si>
  <si>
    <t>K31</t>
  </si>
  <si>
    <t>K32</t>
  </si>
  <si>
    <t>K1107</t>
  </si>
  <si>
    <t>Béren kívüli juttások</t>
  </si>
  <si>
    <t xml:space="preserve"> Egyéb munkav.hez kapcs.juttatás </t>
  </si>
  <si>
    <t>K5</t>
  </si>
  <si>
    <t xml:space="preserve"> Választott tisztségviselők  személyi juttatása : polgármester tiszteletdíja, költségtérítése</t>
  </si>
  <si>
    <t xml:space="preserve">Sorsz. </t>
  </si>
  <si>
    <t>K311</t>
  </si>
  <si>
    <t xml:space="preserve"> Szakmai anyagok beszerzése </t>
  </si>
  <si>
    <t xml:space="preserve">K312 </t>
  </si>
  <si>
    <t xml:space="preserve">üzemeltetési anyagok beszerzése </t>
  </si>
  <si>
    <t>Árubeszerzés</t>
  </si>
  <si>
    <t>K313</t>
  </si>
  <si>
    <t>K31 Készletbeszerzés</t>
  </si>
  <si>
    <t>K321</t>
  </si>
  <si>
    <t>K322</t>
  </si>
  <si>
    <t>K32 Kommunikációs szolgáltatás összesen</t>
  </si>
  <si>
    <t>Informatikai szolg. igénybe vétele</t>
  </si>
  <si>
    <t xml:space="preserve"> Egyéb kommunikásciós szolg.</t>
  </si>
  <si>
    <t>K331</t>
  </si>
  <si>
    <t>Közüzemi díjak</t>
  </si>
  <si>
    <t>K332</t>
  </si>
  <si>
    <t>Vásárolt élelmezés</t>
  </si>
  <si>
    <t>K333</t>
  </si>
  <si>
    <t>K334</t>
  </si>
  <si>
    <t>Karbantartási és  kisjavítási szolg</t>
  </si>
  <si>
    <t>K335</t>
  </si>
  <si>
    <t>Közvetített szolgáltatások</t>
  </si>
  <si>
    <t>K337</t>
  </si>
  <si>
    <t>Egyéb szolgáltatások</t>
  </si>
  <si>
    <t>K33</t>
  </si>
  <si>
    <t>K341</t>
  </si>
  <si>
    <t>Kiküldetésk kiadásai</t>
  </si>
  <si>
    <t>K342</t>
  </si>
  <si>
    <t xml:space="preserve"> Reklám és propaganda kiadásai</t>
  </si>
  <si>
    <t>K34</t>
  </si>
  <si>
    <t>K351</t>
  </si>
  <si>
    <t>Múködési célú Áfa</t>
  </si>
  <si>
    <t>K353</t>
  </si>
  <si>
    <t>K355</t>
  </si>
  <si>
    <t>egyéb dologi kiadások</t>
  </si>
  <si>
    <t>K35</t>
  </si>
  <si>
    <t>Különféle befizetések, egyéb. dologi</t>
  </si>
  <si>
    <t>Kiküldetések, reklám és propaganda kiadások</t>
  </si>
  <si>
    <t xml:space="preserve">K3 Dologi  kiadások összesen </t>
  </si>
  <si>
    <t>B16</t>
  </si>
  <si>
    <t xml:space="preserve">Elkülönített állami pénzalap </t>
  </si>
  <si>
    <t>B21</t>
  </si>
  <si>
    <t>Felhalmozás célra átvett pénzeszköz lakosságtól VKT.</t>
  </si>
  <si>
    <t xml:space="preserve"> Felhalmozás célú Önkormányzati támogatás összesen</t>
  </si>
  <si>
    <t>K511</t>
  </si>
  <si>
    <t>K506</t>
  </si>
  <si>
    <t>K8</t>
  </si>
  <si>
    <t xml:space="preserve">Felh. célú pénzeszköz átadás pénz. int. VKT.   Kifizetés  miatt  Kincstárba  </t>
  </si>
  <si>
    <t xml:space="preserve"> Egyéb felhalmozás célú kiadások összesen</t>
  </si>
  <si>
    <t>K42</t>
  </si>
  <si>
    <t>2.2. Közgyógyellátás</t>
  </si>
  <si>
    <t>K44</t>
  </si>
  <si>
    <t>K46</t>
  </si>
  <si>
    <t>K48</t>
  </si>
  <si>
    <t>Rovat</t>
  </si>
  <si>
    <t>Beruházás áfája</t>
  </si>
  <si>
    <t>Felújítás áfája</t>
  </si>
  <si>
    <t>K64</t>
  </si>
  <si>
    <t>K67</t>
  </si>
  <si>
    <t>K6</t>
  </si>
  <si>
    <t>K71</t>
  </si>
  <si>
    <t>K74</t>
  </si>
  <si>
    <t>K73</t>
  </si>
  <si>
    <t>Egyéb tárgyi eszköz felújítása</t>
  </si>
  <si>
    <t>K7</t>
  </si>
  <si>
    <t>B111</t>
  </si>
  <si>
    <t>B112</t>
  </si>
  <si>
    <t>B113</t>
  </si>
  <si>
    <t>B114</t>
  </si>
  <si>
    <t>B115</t>
  </si>
  <si>
    <t>B116</t>
  </si>
  <si>
    <t xml:space="preserve"> ebből I.1.ba) A zöldterület-gazdálkodással kapcsolatos feladatok ellátásának támogatása</t>
  </si>
  <si>
    <t xml:space="preserve"> ebből I.1.bb) Közvilágítás fenntartásának támogatása</t>
  </si>
  <si>
    <t xml:space="preserve"> ebbőlI.1.bc) Köztemető fenntartással kapcsolatos feladatok támogatása</t>
  </si>
  <si>
    <t xml:space="preserve"> ebből I.1 bd) Közutak fenntartásának támogatása</t>
  </si>
  <si>
    <t>B11</t>
  </si>
  <si>
    <t>1.   Helyi Önk. költségvetési támogatása</t>
  </si>
  <si>
    <t>5.  Települési Önk.   Kult. Támogatása</t>
  </si>
  <si>
    <t>Helyi Önk. kiegészítő támogatása</t>
  </si>
  <si>
    <t xml:space="preserve">Egyéb működési célú  Áht.  Belül  bev. </t>
  </si>
  <si>
    <t>B1</t>
  </si>
  <si>
    <t xml:space="preserve"> Felhalmozás célú Önkormányzati támogatások </t>
  </si>
  <si>
    <t>B34</t>
  </si>
  <si>
    <t xml:space="preserve"> Vagyoni típusú adók ( kom adó)</t>
  </si>
  <si>
    <t>B351</t>
  </si>
  <si>
    <t>B354</t>
  </si>
  <si>
    <t xml:space="preserve"> Gépjárműadók </t>
  </si>
  <si>
    <t>B355</t>
  </si>
  <si>
    <t>.=-ebből idegenforgalmi adó</t>
  </si>
  <si>
    <t>B36</t>
  </si>
  <si>
    <t xml:space="preserve"> Egyéb közhatalmi bevételek </t>
  </si>
  <si>
    <t>B402</t>
  </si>
  <si>
    <t xml:space="preserve">Működési bevétek </t>
  </si>
  <si>
    <t xml:space="preserve">Szolgáltatások ellenértéke </t>
  </si>
  <si>
    <t>B404</t>
  </si>
  <si>
    <t>Tulajdonosi bevétek</t>
  </si>
  <si>
    <t>B403</t>
  </si>
  <si>
    <t>Közvetített szolgált. Ellenértéke</t>
  </si>
  <si>
    <t xml:space="preserve"> Egyéb felhalm. célra átvett   pénz.</t>
  </si>
  <si>
    <t>B8</t>
  </si>
  <si>
    <t>Egyéb múködési célra átvett pénz.</t>
  </si>
  <si>
    <t>Ebből közfoglalkoztatottak létszáma (fő)</t>
  </si>
  <si>
    <t xml:space="preserve">vállalt feladatellátáshoz kapcsolódó létszám (fő) </t>
  </si>
  <si>
    <t>Kötelező és Önként vállat feladatok össz.</t>
  </si>
  <si>
    <t xml:space="preserve">  - személyi  kiadások, járulék</t>
  </si>
  <si>
    <t xml:space="preserve"> járulék</t>
  </si>
  <si>
    <t xml:space="preserve">Beruházási  kiadások </t>
  </si>
  <si>
    <t>Felhalmozási kiadások tov.ut.</t>
  </si>
  <si>
    <t xml:space="preserve"> Egyéb dologi kiadás</t>
  </si>
  <si>
    <t>Működési célú Áfa</t>
  </si>
  <si>
    <t>Kamatkiadások</t>
  </si>
  <si>
    <t>K3</t>
  </si>
  <si>
    <t>K4</t>
  </si>
  <si>
    <t>Egyéb felhalmozási célú kiadások ( Hitel)</t>
  </si>
  <si>
    <t>K9</t>
  </si>
  <si>
    <t xml:space="preserve"> Önk. Működési támogatása összesen</t>
  </si>
  <si>
    <t xml:space="preserve"> Értékesítési és forgalmi adó</t>
  </si>
  <si>
    <t xml:space="preserve"> Felhal. célú átvett pénz.eszk.    lakosságtól</t>
  </si>
  <si>
    <t>9.</t>
  </si>
  <si>
    <t>1.2.  Kistelepülések szoc. Támogatása</t>
  </si>
  <si>
    <t>1.3.  Kulturális feladatok támogatása</t>
  </si>
  <si>
    <t>1.4.Működési célú közp. előir.</t>
  </si>
  <si>
    <t>2.5.Értékesítési és forgalmi adó</t>
  </si>
  <si>
    <t>2.5. Gépjárműadó</t>
  </si>
  <si>
    <t>2.6.Egyéb  áruhasználati és szol. Adó</t>
  </si>
  <si>
    <t>2.7. Talajterhelési díj</t>
  </si>
  <si>
    <t>2.8.Idegenforgalmi adó</t>
  </si>
  <si>
    <t xml:space="preserve">I. A helyi önkormányzatok működésének általános támogatása mindöszesen </t>
  </si>
  <si>
    <t xml:space="preserve">e:I. üdülőhelyi feladatok </t>
  </si>
  <si>
    <t>III. 5/C. A települési önkormányzatok egyes köznevelési és gyermekétkeztetési feladatainak támogatása</t>
  </si>
  <si>
    <t>III.5.c. A rászoruló gyermekek intézményen kívüli szünidei étkezés tám.</t>
  </si>
  <si>
    <t xml:space="preserve">B411 </t>
  </si>
  <si>
    <t>Egyéb működési bevételek</t>
  </si>
  <si>
    <t xml:space="preserve"> Egyéb közp.  Fej kez. előirányzat </t>
  </si>
  <si>
    <t>352</t>
  </si>
  <si>
    <t>B84</t>
  </si>
  <si>
    <t>Egyéb felhalmozási célú átvett pénzeszközök VKT.</t>
  </si>
  <si>
    <t>K512</t>
  </si>
  <si>
    <t>K62</t>
  </si>
  <si>
    <t>Egyéb felhalmozási célú kiadások Vkt. Továbbutalás</t>
  </si>
  <si>
    <t xml:space="preserve">K914 </t>
  </si>
  <si>
    <t xml:space="preserve"> Áht belüli  előleg visszafizetése </t>
  </si>
  <si>
    <t xml:space="preserve">Finanszírozási kiadások </t>
  </si>
  <si>
    <t>1.5.  Helyi Önk. Kieg.műk. támogatása</t>
  </si>
  <si>
    <t>Önkormányztok működési támogatása</t>
  </si>
  <si>
    <t>Finanszírozási kiadások</t>
  </si>
  <si>
    <t xml:space="preserve">6.Működési célú kiadások  </t>
  </si>
  <si>
    <t>10.</t>
  </si>
  <si>
    <t>szabálysértési, közig. Bírság</t>
  </si>
  <si>
    <t xml:space="preserve">települési adók </t>
  </si>
  <si>
    <t>11.</t>
  </si>
  <si>
    <t xml:space="preserve">Egyéb települési adók </t>
  </si>
  <si>
    <t>B4082</t>
  </si>
  <si>
    <t xml:space="preserve">kamat bevétel </t>
  </si>
  <si>
    <t xml:space="preserve"> Ft-ban</t>
  </si>
  <si>
    <t>szakmai anyag beszerzés</t>
  </si>
  <si>
    <t xml:space="preserve">üzemeltetési anyagok </t>
  </si>
  <si>
    <t>K5021</t>
  </si>
  <si>
    <t xml:space="preserve"> Finanszírozási kiadások  </t>
  </si>
  <si>
    <t xml:space="preserve"> települési önk.szoc. ellátása.</t>
  </si>
  <si>
    <t>Kamat bevétel</t>
  </si>
  <si>
    <t>,</t>
  </si>
  <si>
    <t>B25</t>
  </si>
  <si>
    <t>B21-25</t>
  </si>
  <si>
    <t xml:space="preserve"> Egyéb felhalmozási célú támogatások fejezettől </t>
  </si>
  <si>
    <t xml:space="preserve">Költségvetési bevételek </t>
  </si>
  <si>
    <t xml:space="preserve">bérkompenzáció 12 hónapról áthuzódó </t>
  </si>
  <si>
    <t xml:space="preserve">1.2. Maradvány igénybevétele </t>
  </si>
  <si>
    <t xml:space="preserve">1.3.ÁHT belüli megelőlegzések </t>
  </si>
  <si>
    <t>termékek és szolgáltatások adója össz</t>
  </si>
  <si>
    <t>Áht belüli megelőlegzések</t>
  </si>
  <si>
    <t xml:space="preserve">kiegészítés </t>
  </si>
  <si>
    <t xml:space="preserve"> Felhalmozás célú önk.( Utak) </t>
  </si>
  <si>
    <t>Áht belüli megelőlegzés</t>
  </si>
  <si>
    <t>ÁHT belüli megelőlegzések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</si>
  <si>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</si>
  <si>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</si>
  <si>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</si>
  <si>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</si>
  <si>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</si>
  <si>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</si>
  <si>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</si>
  <si>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</si>
  <si>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</si>
  <si>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</si>
  <si>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</si>
  <si>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</si>
  <si>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</si>
  <si>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</si>
  <si>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</si>
  <si>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</si>
  <si>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</si>
  <si>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</si>
  <si>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</si>
  <si>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 xml:space="preserve"> Kisrécse Község Önkormányzat adósságot keletkeztető ügyletekből és kezességvállalásokból fennálló fizetési kötelezettségei a Stabilitási tv. 3. §(1) bekezdése szerint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</si>
  <si>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</si>
  <si>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</si>
  <si>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</si>
  <si>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</si>
  <si>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</si>
  <si>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</si>
  <si>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</si>
  <si>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</si>
  <si>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</si>
  <si>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</si>
  <si>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</si>
  <si>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</si>
  <si>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Működési célú bevételek</t>
  </si>
  <si>
    <t>Működési célú támogatások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</si>
  <si>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</si>
  <si>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</si>
  <si>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</si>
  <si>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</si>
  <si>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Finanszírozási bevételek</t>
  </si>
  <si>
    <t>BEVÉTELEK MINDÖSSZESEN</t>
  </si>
  <si>
    <t>Működési kiadások</t>
  </si>
  <si>
    <t>Személyi juttatás</t>
  </si>
  <si>
    <t>Munkaadókat terhelő járulékok és szha</t>
  </si>
  <si>
    <t>Felhalmozási kiadások</t>
  </si>
  <si>
    <t>Felhalmozási kiadások összesen</t>
  </si>
  <si>
    <t>KIADÁSOK MINDÖSSZESEN</t>
  </si>
  <si>
    <t>Kiadás</t>
  </si>
  <si>
    <t>-</t>
  </si>
  <si>
    <t>Kedvezményezett</t>
  </si>
  <si>
    <t>Kedvezmény</t>
  </si>
  <si>
    <t>Mentesség</t>
  </si>
  <si>
    <t>Mérték  ( %)</t>
  </si>
  <si>
    <t>Összeg       (e Ft)</t>
  </si>
  <si>
    <t>Mérték     (% )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</si>
  <si>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</si>
  <si>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</si>
  <si>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</si>
  <si>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</si>
  <si>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</si>
  <si>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</si>
  <si>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</si>
  <si>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</si>
  <si>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</si>
  <si>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</si>
  <si>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</si>
  <si>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költségvetési intézmény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</si>
  <si>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</si>
  <si>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</si>
  <si>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</si>
  <si>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</si>
  <si>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>15.melléklet</t>
  </si>
  <si>
    <t>13. melléklet</t>
  </si>
  <si>
    <t>14. melléklet</t>
  </si>
  <si>
    <t xml:space="preserve">Költségvetési létszámkeret   </t>
  </si>
  <si>
    <t>ebből közfoglakozatottak  létszáma</t>
  </si>
  <si>
    <t>K11      Rendszeres személyi juttatások összesen</t>
  </si>
  <si>
    <t>K11     Nem rendszeres személyi juttatások öszesen</t>
  </si>
  <si>
    <t>K12 Állományba nem tartozó személyi juttatások összesen:</t>
  </si>
  <si>
    <t xml:space="preserve">K1 Személyi juttatások mindösszesen </t>
  </si>
  <si>
    <t xml:space="preserve">                K2 Munkaadókat terhelő járulék összesen </t>
  </si>
  <si>
    <t>B75</t>
  </si>
  <si>
    <t>Működési célúköltségvetési támogatások és kiegészítő támogatások</t>
  </si>
  <si>
    <t>Elszámolásból származó bevételek</t>
  </si>
  <si>
    <t>K916</t>
  </si>
  <si>
    <t xml:space="preserve">Köz9sségi szintér </t>
  </si>
  <si>
    <t>pénzmaradvány</t>
  </si>
  <si>
    <t>K61</t>
  </si>
  <si>
    <t xml:space="preserve">Immateriális javak </t>
  </si>
  <si>
    <t>Top-1.2.1-15-ZA12016-0002</t>
  </si>
  <si>
    <t xml:space="preserve">Kerékpárút </t>
  </si>
  <si>
    <t xml:space="preserve">bevétel előleg </t>
  </si>
  <si>
    <t>Top-1.2.1-15-ZA12016-0004</t>
  </si>
  <si>
    <t xml:space="preserve">kerékpárút </t>
  </si>
  <si>
    <t>8.melléklet</t>
  </si>
  <si>
    <t>bevétel előleg</t>
  </si>
  <si>
    <t>10. melléklet</t>
  </si>
  <si>
    <t>Egyéb működési célú támogatás elk. Állami pénzalapok  Mk.</t>
  </si>
  <si>
    <t xml:space="preserve"> bérleti és lizing díjak</t>
  </si>
  <si>
    <t xml:space="preserve">Erzsébet utalvány </t>
  </si>
  <si>
    <t xml:space="preserve">Felhalmozási bevételek  </t>
  </si>
  <si>
    <t>BEVÉTELEK                                         2018.                                  Eredeti elői.</t>
  </si>
  <si>
    <t xml:space="preserve">Felhalmozás célú támogatások </t>
  </si>
  <si>
    <t xml:space="preserve">Közösségi színtér támogatása </t>
  </si>
  <si>
    <t>Központi  kezelési előírányzatok ( Erzsébet ut.)</t>
  </si>
  <si>
    <t>1.1. Gyermekvédelmi támogatás  Erszébet út.</t>
  </si>
  <si>
    <t xml:space="preserve">Összesen:Ellátottak pénzbeli juttatásai mindösszesen </t>
  </si>
  <si>
    <t xml:space="preserve">5. melléklet </t>
  </si>
  <si>
    <t xml:space="preserve">2019.évi terv </t>
  </si>
  <si>
    <t>Közp. fejezeti kez.  Előirányzatok ( Erzsébet  utalvány )</t>
  </si>
  <si>
    <t>2019.évi terv</t>
  </si>
  <si>
    <t>K122</t>
  </si>
  <si>
    <t>Külső személyi juttatás</t>
  </si>
  <si>
    <t xml:space="preserve">bírság </t>
  </si>
  <si>
    <t xml:space="preserve"> Társadalom, szoc pol ellátások</t>
  </si>
  <si>
    <t>Működési célú kiadások  ÁHT.B.</t>
  </si>
  <si>
    <t>.Működési célú kiadások  ÁHT.K.</t>
  </si>
  <si>
    <t xml:space="preserve">Működési bevételek mindösszesen </t>
  </si>
  <si>
    <t xml:space="preserve">Működési célú kiadások </t>
  </si>
  <si>
    <t>12. melléklet</t>
  </si>
  <si>
    <t xml:space="preserve"> Nonprofit egyesületek, civil szervezet  </t>
  </si>
  <si>
    <t>2019.terv</t>
  </si>
  <si>
    <t xml:space="preserve"> Felújítási kiadások,  utak, épületek</t>
  </si>
  <si>
    <t xml:space="preserve">Felhalmozási kiadások  összesen </t>
  </si>
  <si>
    <t>2019. évi terv</t>
  </si>
  <si>
    <t xml:space="preserve">Ingatlanok, építmények besz. Kerékpár út </t>
  </si>
  <si>
    <t xml:space="preserve"> Felhalmozás célú önk. </t>
  </si>
  <si>
    <t xml:space="preserve">  Kisrécse  Község Önkormányzat 2019. évi Európai Uniós projektjeinek bevételei </t>
  </si>
  <si>
    <t xml:space="preserve">  Kisrécse  Község Önkormányzat 2019. évi Európai Uniós projektjeinek és kiadásai</t>
  </si>
  <si>
    <t>11.melléklet</t>
  </si>
  <si>
    <t xml:space="preserve"> 2019.évi terv</t>
  </si>
  <si>
    <t>K84</t>
  </si>
  <si>
    <t>Magyar falu ( Kult. Szervező)</t>
  </si>
  <si>
    <t>2019.évi  mód. I. 07.31-ig</t>
  </si>
  <si>
    <t xml:space="preserve">Fe.kezelésű előirányzat  Közösségi Színtér NKA </t>
  </si>
  <si>
    <t>Bethlen  G. Alapítvány ( Erdély)</t>
  </si>
  <si>
    <t>2019. évi előirányzat</t>
  </si>
  <si>
    <t>2019. évi módosított előirányzat I. 2019.07.31.</t>
  </si>
  <si>
    <t xml:space="preserve">Kisrécse  Község Önkormányzat                                              </t>
  </si>
  <si>
    <t>2019.évi mód I.</t>
  </si>
  <si>
    <t xml:space="preserve">Felhalmozás célú átadott ÁHT belül </t>
  </si>
  <si>
    <t xml:space="preserve">2019.évi mód. I. </t>
  </si>
  <si>
    <t>Kulturális szervező</t>
  </si>
  <si>
    <t>2019. mód. I:</t>
  </si>
  <si>
    <t xml:space="preserve"> Egyéb áruhasználati, és szolgáltatási adók</t>
  </si>
  <si>
    <t>KIADÁSOK        2019.évi       Eredeti elő i.</t>
  </si>
  <si>
    <t>2019. Mód I.</t>
  </si>
  <si>
    <t xml:space="preserve">Egyéb felh. célú pénzeszköz átadás Áht. belül </t>
  </si>
  <si>
    <t>2019. évi mód. I.</t>
  </si>
  <si>
    <t>Mód. I.</t>
  </si>
  <si>
    <t>2019.évi mód. I.</t>
  </si>
  <si>
    <t>Magyar falu program /közösség-fejlesztő )</t>
  </si>
  <si>
    <t>Bethlen G. Alapítvány</t>
  </si>
  <si>
    <t>2019.mód. I.</t>
  </si>
  <si>
    <t xml:space="preserve">Felh. célú pénzeszköz átadás pénz. int.  ÁHT Belülre Kerékpárút Nagyrécsére . </t>
  </si>
  <si>
    <t>2019. mód I.</t>
  </si>
  <si>
    <t xml:space="preserve"> 2019.évi mód. I. </t>
  </si>
  <si>
    <t>2/a melléklet</t>
  </si>
  <si>
    <t xml:space="preserve">2/b. melléklet </t>
  </si>
  <si>
    <t>3/a.melléklet</t>
  </si>
  <si>
    <t>6 melléklet</t>
  </si>
  <si>
    <t>9. melléklet</t>
  </si>
  <si>
    <t>2020.évi költségvetése</t>
  </si>
  <si>
    <t xml:space="preserve">2019.évi mód. II. </t>
  </si>
  <si>
    <t xml:space="preserve">2019.évi tény </t>
  </si>
  <si>
    <t>2020.évi terv</t>
  </si>
  <si>
    <t xml:space="preserve"> Közf. munka   (terv:átlag 3)</t>
  </si>
  <si>
    <t>Ft-ban</t>
  </si>
  <si>
    <t>Kisrécse  Község Önkormányzata  költségvetési támogatásai 2020. évben</t>
  </si>
  <si>
    <t xml:space="preserve"> 2019. tény</t>
  </si>
  <si>
    <t>B111 bevételek bérkompenzáció   polg- ill. 2019.</t>
  </si>
  <si>
    <t xml:space="preserve">  Kisrécse Község Önkormányzat 2020.évi mérlege</t>
  </si>
  <si>
    <t xml:space="preserve">2019. évi módosított előirányzat II. </t>
  </si>
  <si>
    <t>2019. évi teljesítés</t>
  </si>
  <si>
    <t xml:space="preserve">2020.évi terv </t>
  </si>
  <si>
    <t xml:space="preserve"> Ft-ban </t>
  </si>
  <si>
    <t>Kisrécse Község Önkormányzatának 2020. évi bevételei</t>
  </si>
  <si>
    <t>2019.évi mód. II.</t>
  </si>
  <si>
    <t>2019.évi teljesítés</t>
  </si>
  <si>
    <t>2019.évi mód.2019.07.31. I.</t>
  </si>
  <si>
    <t>ebből  károkozásért / szennyvíz)</t>
  </si>
  <si>
    <t xml:space="preserve">B25 </t>
  </si>
  <si>
    <t>Vidékfejlesztési program ( Széchenyi P. Külterületi utak 07 hrsz.  )</t>
  </si>
  <si>
    <t>Egyéb felhalmozási célú átvett pénzeszközök  07.út.</t>
  </si>
  <si>
    <t>B7</t>
  </si>
  <si>
    <t>2019.évi mód II.</t>
  </si>
  <si>
    <t xml:space="preserve">2019.évi teljesítés </t>
  </si>
  <si>
    <t xml:space="preserve">ebből biztosítási díjak </t>
  </si>
  <si>
    <t xml:space="preserve">  3.c.melléklet   Ft-ban </t>
  </si>
  <si>
    <t xml:space="preserve"> Kisrécse  Község Önkormányzat 2020. évi dologi  </t>
  </si>
  <si>
    <t>kiadásai</t>
  </si>
  <si>
    <t xml:space="preserve">  Kisrécse  Község Önkormányzat 2020. évi Európai Uniós projektjeinek bevételei és kiadásai</t>
  </si>
  <si>
    <t xml:space="preserve">2019. évi teljesítás </t>
  </si>
  <si>
    <t xml:space="preserve">átadás  Nagyrécsére </t>
  </si>
  <si>
    <t xml:space="preserve"> Kisrécse Község Önkormányzat  2020. évi közvetett támogatásai</t>
  </si>
  <si>
    <t>össszesen</t>
  </si>
  <si>
    <t xml:space="preserve">Kisrécse Község Önkormányzat egyéb felhalmozás  célú támogatásai államháztartáson belülről 2020.évben                                    </t>
  </si>
  <si>
    <t xml:space="preserve"> Kisrécse  Község Önkormányzat egyéb működési célú támogatásai államháztartáson belülről 2020.évben  Ft-ban </t>
  </si>
  <si>
    <t xml:space="preserve">Kisrécse Község Önkormányzat egyéb felhalmozás  célra átvett  pénzeszk. ÁHT. kívülről  2020.évben </t>
  </si>
  <si>
    <t xml:space="preserve"> B 7</t>
  </si>
  <si>
    <t>Felhalmozás célra átvett pénzeszköz lakosságtól, vállakozástól   külterület 07 hrsz. út</t>
  </si>
  <si>
    <t xml:space="preserve">összesen </t>
  </si>
  <si>
    <t xml:space="preserve"> Felhalmozás célú önk. támogatás  ( 07. út)</t>
  </si>
  <si>
    <t xml:space="preserve"> Kisrécse Község Önkormányzat  egyéb
működési célú támogatás kiadásai  2020.évben </t>
  </si>
  <si>
    <t>2019.mód. II.</t>
  </si>
  <si>
    <t xml:space="preserve">tásrulások és költségvetési szervek </t>
  </si>
  <si>
    <t>Önk.költségvetési  szervnek</t>
  </si>
  <si>
    <t xml:space="preserve"> K512  Egyéb működési célú támogatások államháztartáson kívülre</t>
  </si>
  <si>
    <t>Működés célú támogatás egyéb vállalkozásnak</t>
  </si>
  <si>
    <t>2019. mód II.</t>
  </si>
  <si>
    <t>Egyéb működési célú kiadások mindösszesen</t>
  </si>
  <si>
    <t xml:space="preserve">      Kisrécse Község Önkormányzat  ellátottak pénzbeli juttatásai 2020.évben </t>
  </si>
  <si>
    <t xml:space="preserve"> 2019.évi mód. II. </t>
  </si>
  <si>
    <t>2019. tényleges</t>
  </si>
  <si>
    <t>Egyéb nem intézményi ellátások( települési támogatás)</t>
  </si>
  <si>
    <t xml:space="preserve"> Kisrécse  Község   Önkormányzat beruházási kiadásai  2020. évben</t>
  </si>
  <si>
    <t>2019. évi mód. II.</t>
  </si>
  <si>
    <t>2019.évi  tény</t>
  </si>
  <si>
    <t xml:space="preserve"> Kisrécse Község   Önkormányzat felújítási  kiadásai  2020. évben</t>
  </si>
  <si>
    <t xml:space="preserve"> Gépek berendezések, felszerelések( Falubusz)</t>
  </si>
  <si>
    <t xml:space="preserve">kerékpár út Összesen </t>
  </si>
  <si>
    <t xml:space="preserve">Összesen  07. mezőgazdasági út </t>
  </si>
  <si>
    <t xml:space="preserve"> Gépek berendezések, felszerelések( garázs)</t>
  </si>
  <si>
    <t xml:space="preserve">Kisrécse   Község Önkormányzat  2020. évi kiadásai                  </t>
  </si>
  <si>
    <t xml:space="preserve">2019.évi  mód. II. </t>
  </si>
  <si>
    <t>2020.évi  terv</t>
  </si>
  <si>
    <t xml:space="preserve">Felújítások saját </t>
  </si>
  <si>
    <t>Ingatlanok felújítása( Közösségi Színtér) autóbuszváró, Hősi emlékmű( utak)</t>
  </si>
  <si>
    <t xml:space="preserve">  Ingatlanok felújítása     utak, 07. külterületi.</t>
  </si>
  <si>
    <t xml:space="preserve"> Gépek berendezések, felszerelések(  garázs) Áfa</t>
  </si>
  <si>
    <t xml:space="preserve">Összesen </t>
  </si>
  <si>
    <t>7 .melléklet</t>
  </si>
  <si>
    <t>ebből összes nettó</t>
  </si>
  <si>
    <t xml:space="preserve">áfa </t>
  </si>
  <si>
    <t xml:space="preserve">ebből  összes nettó </t>
  </si>
  <si>
    <t>Áfa</t>
  </si>
  <si>
    <t>Felújítások  külterület 07.hrsz</t>
  </si>
  <si>
    <t xml:space="preserve">Ft-ban </t>
  </si>
  <si>
    <t>Személyi juttatások, és járulékok</t>
  </si>
  <si>
    <t xml:space="preserve">2019. mód II. </t>
  </si>
  <si>
    <t>2019. Mód II.</t>
  </si>
  <si>
    <t>2019.évi tény</t>
  </si>
  <si>
    <t xml:space="preserve">Közhatalmi bevételek mindösszesen </t>
  </si>
  <si>
    <t>B411</t>
  </si>
  <si>
    <t xml:space="preserve">07 hrsz út </t>
  </si>
  <si>
    <t xml:space="preserve">Költségvetési bevételek összesen </t>
  </si>
  <si>
    <t xml:space="preserve"> Kisrécse Község Önkormányzatonként  önként vállalt feladatai 2020. évben</t>
  </si>
  <si>
    <t>Kisrécse Község Önkormányzat kötelező  vállalt feladatai 2020. évben</t>
  </si>
  <si>
    <t xml:space="preserve">Felhalmozási célra átvett pénzeszközök   07. út </t>
  </si>
  <si>
    <t xml:space="preserve">Beruházások   </t>
  </si>
  <si>
    <t>2020. évi működési és felhalmozási bevételei és kiadásai</t>
  </si>
  <si>
    <t>2019. mód. II.</t>
  </si>
  <si>
    <t xml:space="preserve">Kisrécse község Önkormányzatának  2020.évi előirányzat-felhasználási ütemterve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</si>
</sst>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Ft&quot;;[Red]\-#,##0\ &quot;Ft&quot;"/>
    <numFmt numFmtId="41" formatCode="_-* #,##0\ _F_t_-;\-* #,##0\ _F_t_-;_-* &quot;-&quot;\ _F_t_-;_-@_-"/>
    <numFmt numFmtId="164" formatCode="#"/>
    <numFmt numFmtId="165" formatCode="#,###"/>
    <numFmt numFmtId="166" formatCode="\ #,##0.00&quot;     &quot;;\-#,##0.00&quot;     &quot;;&quot; -&quot;#&quot;     &quot;;@\ "/>
    <numFmt numFmtId="170" formatCode="\ #,##0&quot;     &quot;;\-#,##0&quot;     &quot;;&quot; -&quot;#&quot;     &quot;;@\ "/>
    <numFmt numFmtId="178" formatCode="_-* #,##0\ _F_t_-;\-* #,##0\ _F_t_-;_-* &quot;-&quot;??\ _F_t_-;_-@_-"/>
    <numFmt numFmtId="185" formatCode="#,##0\ _F_t"/>
    <numFmt numFmtId="186" formatCode="#,##0\ &quot;Ft&quot;"/>
    <numFmt numFmtId="187" formatCode="#,##0.00\ _F_t"/>
  </numFmts>
  <fonts count="57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 CE"/>
      <family val="2"/>
      <charset val="238"/>
    </font>
    <font>
      <sz val="9"/>
      <name val="Times New Roman"/>
      <family val="1"/>
      <charset val="238"/>
    </font>
    <font>
      <sz val="10"/>
      <name val="Bookman Old Style"/>
      <family val="1"/>
      <charset val="238"/>
    </font>
    <font>
      <b/>
      <sz val="10"/>
      <name val="Times New Roman"/>
      <family val="1"/>
      <charset val="238"/>
    </font>
    <font>
      <sz val="12"/>
      <name val="Bookman Old Style"/>
      <family val="1"/>
      <charset val="238"/>
    </font>
    <font>
      <sz val="12"/>
      <name val="Arial CE"/>
      <family val="2"/>
      <charset val="238"/>
    </font>
    <font>
      <b/>
      <sz val="11"/>
      <name val="Bookman Old Style"/>
      <family val="1"/>
      <charset val="238"/>
    </font>
    <font>
      <b/>
      <sz val="11"/>
      <name val="Arial CE"/>
      <family val="2"/>
      <charset val="238"/>
    </font>
    <font>
      <b/>
      <sz val="10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sz val="10"/>
      <color indexed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Bookman Old Style"/>
      <family val="1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1"/>
    </font>
    <font>
      <sz val="11"/>
      <name val="Bookman Old Style"/>
      <family val="1"/>
      <charset val="238"/>
    </font>
    <font>
      <i/>
      <sz val="10"/>
      <name val="Bookman Old Style"/>
      <family val="1"/>
      <charset val="238"/>
    </font>
    <font>
      <b/>
      <sz val="16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Bookman Old Style"/>
      <family val="1"/>
      <charset val="238"/>
    </font>
    <font>
      <b/>
      <sz val="11"/>
      <name val="Arial CE"/>
      <charset val="238"/>
    </font>
    <font>
      <sz val="12"/>
      <color rgb="FFFF0000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 tint="-0.34998626667073579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0" applyNumberFormat="0" applyAlignment="0" applyProtection="0"/>
    <xf numFmtId="166" fontId="45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45" fillId="17" borderId="5" applyNumberFormat="0" applyAlignment="0" applyProtection="0"/>
    <xf numFmtId="0" fontId="11" fillId="4" borderId="0" applyNumberFormat="0" applyBorder="0" applyAlignment="0" applyProtection="0"/>
    <xf numFmtId="0" fontId="12" fillId="18" borderId="6" applyNumberFormat="0" applyAlignment="0" applyProtection="0"/>
    <xf numFmtId="0" fontId="13" fillId="0" borderId="0" applyNumberFormat="0" applyFill="0" applyBorder="0" applyAlignment="0" applyProtection="0"/>
    <xf numFmtId="0" fontId="49" fillId="0" borderId="0"/>
    <xf numFmtId="0" fontId="14" fillId="0" borderId="7" applyNumberFormat="0" applyFill="0" applyAlignment="0" applyProtection="0"/>
    <xf numFmtId="0" fontId="15" fillId="3" borderId="0" applyNumberFormat="0" applyBorder="0" applyAlignment="0" applyProtection="0"/>
    <xf numFmtId="0" fontId="16" fillId="19" borderId="0" applyNumberFormat="0" applyBorder="0" applyAlignment="0" applyProtection="0"/>
    <xf numFmtId="0" fontId="17" fillId="18" borderId="1" applyNumberFormat="0" applyAlignment="0" applyProtection="0"/>
  </cellStyleXfs>
  <cellXfs count="606">
    <xf numFmtId="0" fontId="0" fillId="0" borderId="0" xfId="0"/>
    <xf numFmtId="164" fontId="18" fillId="0" borderId="0" xfId="0" applyNumberFormat="1" applyFont="1" applyAlignment="1">
      <alignment horizontal="center"/>
    </xf>
    <xf numFmtId="0" fontId="19" fillId="0" borderId="0" xfId="0" applyFont="1" applyAlignment="1"/>
    <xf numFmtId="0" fontId="20" fillId="0" borderId="0" xfId="0" applyFont="1"/>
    <xf numFmtId="165" fontId="20" fillId="0" borderId="0" xfId="0" applyNumberFormat="1" applyFont="1"/>
    <xf numFmtId="3" fontId="18" fillId="0" borderId="8" xfId="0" applyNumberFormat="1" applyFont="1" applyBorder="1"/>
    <xf numFmtId="0" fontId="0" fillId="0" borderId="0" xfId="0" applyFont="1"/>
    <xf numFmtId="3" fontId="24" fillId="0" borderId="8" xfId="0" applyNumberFormat="1" applyFont="1" applyBorder="1"/>
    <xf numFmtId="0" fontId="25" fillId="0" borderId="0" xfId="0" applyFont="1"/>
    <xf numFmtId="49" fontId="18" fillId="0" borderId="9" xfId="0" applyNumberFormat="1" applyFont="1" applyBorder="1" applyAlignment="1">
      <alignment horizontal="center"/>
    </xf>
    <xf numFmtId="3" fontId="18" fillId="0" borderId="10" xfId="0" applyNumberFormat="1" applyFont="1" applyBorder="1"/>
    <xf numFmtId="49" fontId="18" fillId="0" borderId="8" xfId="0" applyNumberFormat="1" applyFont="1" applyBorder="1" applyAlignment="1">
      <alignment horizontal="center"/>
    </xf>
    <xf numFmtId="49" fontId="24" fillId="0" borderId="8" xfId="0" applyNumberFormat="1" applyFont="1" applyBorder="1" applyAlignment="1">
      <alignment horizontal="center"/>
    </xf>
    <xf numFmtId="0" fontId="24" fillId="0" borderId="8" xfId="0" applyFont="1" applyBorder="1"/>
    <xf numFmtId="3" fontId="20" fillId="0" borderId="0" xfId="0" applyNumberFormat="1" applyFont="1"/>
    <xf numFmtId="0" fontId="19" fillId="0" borderId="0" xfId="0" applyFont="1" applyAlignment="1">
      <alignment horizontal="center"/>
    </xf>
    <xf numFmtId="3" fontId="20" fillId="0" borderId="0" xfId="0" applyNumberFormat="1" applyFont="1" applyAlignment="1"/>
    <xf numFmtId="0" fontId="19" fillId="0" borderId="0" xfId="0" applyFont="1"/>
    <xf numFmtId="0" fontId="27" fillId="0" borderId="0" xfId="0" applyFont="1"/>
    <xf numFmtId="3" fontId="20" fillId="0" borderId="0" xfId="0" applyNumberFormat="1" applyFont="1" applyBorder="1" applyAlignment="1"/>
    <xf numFmtId="0" fontId="29" fillId="0" borderId="0" xfId="0" applyFont="1"/>
    <xf numFmtId="0" fontId="30" fillId="0" borderId="0" xfId="0" applyFont="1"/>
    <xf numFmtId="0" fontId="18" fillId="0" borderId="8" xfId="0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3" fontId="27" fillId="0" borderId="0" xfId="0" applyNumberFormat="1" applyFont="1"/>
    <xf numFmtId="0" fontId="18" fillId="0" borderId="8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3" fontId="18" fillId="0" borderId="0" xfId="0" applyNumberFormat="1" applyFont="1"/>
    <xf numFmtId="3" fontId="19" fillId="0" borderId="0" xfId="0" applyNumberFormat="1" applyFont="1" applyAlignment="1"/>
    <xf numFmtId="0" fontId="18" fillId="0" borderId="0" xfId="0" applyFont="1"/>
    <xf numFmtId="0" fontId="21" fillId="0" borderId="0" xfId="0" applyFont="1" applyAlignment="1">
      <alignment horizontal="right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8" fillId="0" borderId="0" xfId="0" applyFont="1" applyBorder="1"/>
    <xf numFmtId="49" fontId="18" fillId="0" borderId="0" xfId="0" applyNumberFormat="1" applyFont="1" applyAlignment="1">
      <alignment horizontal="center"/>
    </xf>
    <xf numFmtId="0" fontId="26" fillId="0" borderId="0" xfId="0" applyFont="1"/>
    <xf numFmtId="2" fontId="24" fillId="0" borderId="0" xfId="0" applyNumberFormat="1" applyFont="1" applyBorder="1" applyAlignment="1">
      <alignment horizontal="center"/>
    </xf>
    <xf numFmtId="0" fontId="38" fillId="0" borderId="0" xfId="0" applyFont="1"/>
    <xf numFmtId="49" fontId="26" fillId="18" borderId="10" xfId="0" applyNumberFormat="1" applyFont="1" applyFill="1" applyBorder="1" applyAlignment="1">
      <alignment horizontal="center" vertical="center"/>
    </xf>
    <xf numFmtId="0" fontId="26" fillId="18" borderId="9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26" fillId="0" borderId="0" xfId="0" applyNumberFormat="1" applyFont="1"/>
    <xf numFmtId="3" fontId="18" fillId="0" borderId="0" xfId="26" applyNumberFormat="1" applyFont="1" applyFill="1" applyBorder="1" applyAlignment="1" applyProtection="1"/>
    <xf numFmtId="3" fontId="18" fillId="0" borderId="0" xfId="0" applyNumberFormat="1" applyFont="1" applyAlignment="1">
      <alignment horizontal="left"/>
    </xf>
    <xf numFmtId="0" fontId="41" fillId="0" borderId="0" xfId="0" applyFont="1"/>
    <xf numFmtId="0" fontId="0" fillId="0" borderId="0" xfId="0" applyAlignment="1">
      <alignment horizontal="center"/>
    </xf>
    <xf numFmtId="3" fontId="24" fillId="0" borderId="0" xfId="26" applyNumberFormat="1" applyFont="1" applyFill="1" applyBorder="1" applyAlignment="1" applyProtection="1">
      <alignment wrapText="1"/>
    </xf>
    <xf numFmtId="0" fontId="42" fillId="0" borderId="0" xfId="0" applyFont="1"/>
    <xf numFmtId="0" fontId="43" fillId="0" borderId="0" xfId="0" applyFont="1" applyAlignment="1">
      <alignment vertical="center"/>
    </xf>
    <xf numFmtId="165" fontId="42" fillId="0" borderId="0" xfId="0" applyNumberFormat="1" applyFont="1"/>
    <xf numFmtId="165" fontId="38" fillId="0" borderId="0" xfId="0" applyNumberFormat="1" applyFont="1"/>
    <xf numFmtId="0" fontId="24" fillId="0" borderId="0" xfId="0" applyFont="1"/>
    <xf numFmtId="0" fontId="18" fillId="0" borderId="8" xfId="0" applyFont="1" applyBorder="1" applyAlignment="1">
      <alignment wrapText="1"/>
    </xf>
    <xf numFmtId="49" fontId="18" fillId="18" borderId="8" xfId="0" applyNumberFormat="1" applyFont="1" applyFill="1" applyBorder="1" applyAlignment="1">
      <alignment horizontal="center" vertical="center"/>
    </xf>
    <xf numFmtId="0" fontId="18" fillId="18" borderId="8" xfId="0" applyFont="1" applyFill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/>
    </xf>
    <xf numFmtId="0" fontId="18" fillId="0" borderId="11" xfId="0" applyFont="1" applyBorder="1" applyAlignment="1">
      <alignment wrapText="1"/>
    </xf>
    <xf numFmtId="0" fontId="18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 wrapText="1"/>
    </xf>
    <xf numFmtId="3" fontId="20" fillId="0" borderId="0" xfId="0" applyNumberFormat="1" applyFont="1" applyAlignment="1">
      <alignment horizontal="center"/>
    </xf>
    <xf numFmtId="3" fontId="27" fillId="0" borderId="0" xfId="0" applyNumberFormat="1" applyFont="1" applyAlignment="1">
      <alignment vertical="center"/>
    </xf>
    <xf numFmtId="3" fontId="18" fillId="0" borderId="8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left" wrapText="1"/>
    </xf>
    <xf numFmtId="3" fontId="18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/>
    </xf>
    <xf numFmtId="3" fontId="27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/>
    </xf>
    <xf numFmtId="3" fontId="29" fillId="0" borderId="0" xfId="0" applyNumberFormat="1" applyFont="1" applyAlignment="1">
      <alignment horizontal="left"/>
    </xf>
    <xf numFmtId="0" fontId="18" fillId="0" borderId="12" xfId="0" applyFont="1" applyBorder="1"/>
    <xf numFmtId="0" fontId="24" fillId="0" borderId="12" xfId="0" applyFont="1" applyBorder="1"/>
    <xf numFmtId="0" fontId="45" fillId="0" borderId="0" xfId="0" applyFont="1"/>
    <xf numFmtId="3" fontId="18" fillId="0" borderId="12" xfId="0" applyNumberFormat="1" applyFont="1" applyBorder="1" applyAlignment="1">
      <alignment horizontal="right"/>
    </xf>
    <xf numFmtId="49" fontId="18" fillId="0" borderId="12" xfId="0" applyNumberFormat="1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3" fontId="24" fillId="0" borderId="8" xfId="0" applyNumberFormat="1" applyFont="1" applyBorder="1" applyAlignment="1">
      <alignment horizontal="left" wrapText="1"/>
    </xf>
    <xf numFmtId="49" fontId="18" fillId="21" borderId="8" xfId="0" applyNumberFormat="1" applyFont="1" applyFill="1" applyBorder="1" applyAlignment="1">
      <alignment horizontal="center"/>
    </xf>
    <xf numFmtId="0" fontId="24" fillId="21" borderId="12" xfId="0" applyFont="1" applyFill="1" applyBorder="1"/>
    <xf numFmtId="3" fontId="18" fillId="0" borderId="12" xfId="0" applyNumberFormat="1" applyFont="1" applyBorder="1" applyAlignment="1">
      <alignment horizontal="center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left" vertical="center" wrapText="1"/>
    </xf>
    <xf numFmtId="0" fontId="24" fillId="0" borderId="8" xfId="0" applyFont="1" applyBorder="1" applyAlignment="1"/>
    <xf numFmtId="0" fontId="24" fillId="18" borderId="8" xfId="0" applyFont="1" applyFill="1" applyBorder="1" applyAlignment="1"/>
    <xf numFmtId="0" fontId="24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3" fontId="18" fillId="0" borderId="12" xfId="0" applyNumberFormat="1" applyFont="1" applyBorder="1" applyAlignment="1"/>
    <xf numFmtId="3" fontId="24" fillId="21" borderId="12" xfId="0" applyNumberFormat="1" applyFont="1" applyFill="1" applyBorder="1"/>
    <xf numFmtId="49" fontId="24" fillId="0" borderId="9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3" fontId="24" fillId="0" borderId="8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/>
    </xf>
    <xf numFmtId="49" fontId="24" fillId="21" borderId="8" xfId="0" applyNumberFormat="1" applyFont="1" applyFill="1" applyBorder="1" applyAlignment="1">
      <alignment horizontal="center"/>
    </xf>
    <xf numFmtId="0" fontId="24" fillId="21" borderId="8" xfId="0" applyFont="1" applyFill="1" applyBorder="1" applyAlignment="1">
      <alignment horizontal="center"/>
    </xf>
    <xf numFmtId="3" fontId="18" fillId="21" borderId="8" xfId="0" applyNumberFormat="1" applyFont="1" applyFill="1" applyBorder="1" applyAlignment="1">
      <alignment horizontal="left"/>
    </xf>
    <xf numFmtId="0" fontId="19" fillId="22" borderId="12" xfId="0" applyFont="1" applyFill="1" applyBorder="1"/>
    <xf numFmtId="2" fontId="24" fillId="0" borderId="11" xfId="0" applyNumberFormat="1" applyFont="1" applyBorder="1" applyAlignment="1">
      <alignment horizontal="center"/>
    </xf>
    <xf numFmtId="2" fontId="24" fillId="0" borderId="8" xfId="0" applyNumberFormat="1" applyFont="1" applyBorder="1" applyAlignment="1">
      <alignment horizontal="center"/>
    </xf>
    <xf numFmtId="0" fontId="24" fillId="22" borderId="8" xfId="0" applyFont="1" applyFill="1" applyBorder="1" applyAlignment="1">
      <alignment horizontal="center" vertical="center"/>
    </xf>
    <xf numFmtId="0" fontId="24" fillId="22" borderId="8" xfId="0" applyFont="1" applyFill="1" applyBorder="1"/>
    <xf numFmtId="0" fontId="0" fillId="0" borderId="12" xfId="0" applyBorder="1"/>
    <xf numFmtId="0" fontId="18" fillId="0" borderId="12" xfId="0" applyFont="1" applyFill="1" applyBorder="1"/>
    <xf numFmtId="3" fontId="18" fillId="0" borderId="11" xfId="0" applyNumberFormat="1" applyFont="1" applyBorder="1"/>
    <xf numFmtId="3" fontId="24" fillId="0" borderId="11" xfId="0" applyNumberFormat="1" applyFont="1" applyBorder="1"/>
    <xf numFmtId="3" fontId="24" fillId="0" borderId="12" xfId="0" applyNumberFormat="1" applyFont="1" applyBorder="1"/>
    <xf numFmtId="0" fontId="18" fillId="22" borderId="8" xfId="0" applyFont="1" applyFill="1" applyBorder="1"/>
    <xf numFmtId="3" fontId="18" fillId="22" borderId="8" xfId="0" applyNumberFormat="1" applyFont="1" applyFill="1" applyBorder="1"/>
    <xf numFmtId="3" fontId="24" fillId="0" borderId="12" xfId="0" applyNumberFormat="1" applyFont="1" applyBorder="1" applyAlignment="1">
      <alignment wrapText="1"/>
    </xf>
    <xf numFmtId="185" fontId="18" fillId="0" borderId="12" xfId="0" applyNumberFormat="1" applyFont="1" applyBorder="1"/>
    <xf numFmtId="0" fontId="18" fillId="23" borderId="12" xfId="0" applyFont="1" applyFill="1" applyBorder="1"/>
    <xf numFmtId="3" fontId="18" fillId="0" borderId="12" xfId="0" applyNumberFormat="1" applyFont="1" applyBorder="1" applyAlignment="1">
      <alignment vertical="center"/>
    </xf>
    <xf numFmtId="3" fontId="24" fillId="23" borderId="12" xfId="0" applyNumberFormat="1" applyFont="1" applyFill="1" applyBorder="1"/>
    <xf numFmtId="185" fontId="24" fillId="23" borderId="12" xfId="0" applyNumberFormat="1" applyFont="1" applyFill="1" applyBorder="1"/>
    <xf numFmtId="3" fontId="24" fillId="21" borderId="8" xfId="0" applyNumberFormat="1" applyFont="1" applyFill="1" applyBorder="1"/>
    <xf numFmtId="3" fontId="24" fillId="21" borderId="11" xfId="0" applyNumberFormat="1" applyFont="1" applyFill="1" applyBorder="1"/>
    <xf numFmtId="3" fontId="24" fillId="24" borderId="8" xfId="0" applyNumberFormat="1" applyFont="1" applyFill="1" applyBorder="1"/>
    <xf numFmtId="3" fontId="24" fillId="24" borderId="11" xfId="0" applyNumberFormat="1" applyFont="1" applyFill="1" applyBorder="1"/>
    <xf numFmtId="0" fontId="24" fillId="18" borderId="8" xfId="0" applyFont="1" applyFill="1" applyBorder="1" applyAlignment="1">
      <alignment horizontal="center" wrapText="1"/>
    </xf>
    <xf numFmtId="0" fontId="24" fillId="18" borderId="8" xfId="0" applyFont="1" applyFill="1" applyBorder="1" applyAlignment="1">
      <alignment horizontal="center" vertical="center" wrapText="1"/>
    </xf>
    <xf numFmtId="0" fontId="23" fillId="21" borderId="11" xfId="0" applyFont="1" applyFill="1" applyBorder="1"/>
    <xf numFmtId="0" fontId="18" fillId="0" borderId="0" xfId="33" applyFont="1" applyAlignment="1"/>
    <xf numFmtId="170" fontId="18" fillId="0" borderId="0" xfId="26" applyNumberFormat="1" applyFont="1" applyFill="1" applyBorder="1" applyAlignment="1" applyProtection="1">
      <alignment horizontal="right"/>
    </xf>
    <xf numFmtId="0" fontId="24" fillId="18" borderId="8" xfId="0" applyFont="1" applyFill="1" applyBorder="1" applyAlignment="1">
      <alignment horizontal="center" vertical="center"/>
    </xf>
    <xf numFmtId="3" fontId="24" fillId="18" borderId="8" xfId="33" applyNumberFormat="1" applyFont="1" applyFill="1" applyBorder="1" applyAlignment="1">
      <alignment horizontal="center" vertical="center"/>
    </xf>
    <xf numFmtId="170" fontId="24" fillId="18" borderId="8" xfId="26" applyNumberFormat="1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3" fontId="24" fillId="0" borderId="8" xfId="26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0" fontId="18" fillId="0" borderId="0" xfId="0" applyFont="1" applyAlignment="1">
      <alignment horizontal="center"/>
    </xf>
    <xf numFmtId="49" fontId="18" fillId="0" borderId="8" xfId="0" applyNumberFormat="1" applyFont="1" applyBorder="1"/>
    <xf numFmtId="49" fontId="18" fillId="0" borderId="8" xfId="0" applyNumberFormat="1" applyFont="1" applyBorder="1" applyAlignment="1">
      <alignment horizontal="center" wrapText="1"/>
    </xf>
    <xf numFmtId="0" fontId="19" fillId="0" borderId="8" xfId="0" applyFont="1" applyBorder="1" applyAlignment="1">
      <alignment wrapText="1"/>
    </xf>
    <xf numFmtId="49" fontId="18" fillId="0" borderId="8" xfId="0" applyNumberFormat="1" applyFont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/>
    </xf>
    <xf numFmtId="0" fontId="18" fillId="18" borderId="9" xfId="0" applyFont="1" applyFill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left" vertical="center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165" fontId="24" fillId="0" borderId="11" xfId="0" applyNumberFormat="1" applyFont="1" applyBorder="1"/>
    <xf numFmtId="0" fontId="18" fillId="0" borderId="13" xfId="0" applyFont="1" applyBorder="1"/>
    <xf numFmtId="0" fontId="24" fillId="23" borderId="13" xfId="0" applyFont="1" applyFill="1" applyBorder="1"/>
    <xf numFmtId="0" fontId="18" fillId="0" borderId="8" xfId="0" applyFont="1" applyBorder="1" applyAlignment="1"/>
    <xf numFmtId="0" fontId="24" fillId="0" borderId="12" xfId="0" applyFont="1" applyBorder="1" applyAlignment="1"/>
    <xf numFmtId="185" fontId="18" fillId="0" borderId="12" xfId="0" applyNumberFormat="1" applyFont="1" applyBorder="1" applyAlignment="1">
      <alignment horizontal="right"/>
    </xf>
    <xf numFmtId="185" fontId="24" fillId="0" borderId="12" xfId="0" applyNumberFormat="1" applyFont="1" applyBorder="1"/>
    <xf numFmtId="3" fontId="18" fillId="0" borderId="9" xfId="0" applyNumberFormat="1" applyFont="1" applyBorder="1"/>
    <xf numFmtId="3" fontId="24" fillId="0" borderId="14" xfId="0" applyNumberFormat="1" applyFont="1" applyBorder="1"/>
    <xf numFmtId="3" fontId="24" fillId="0" borderId="15" xfId="0" applyNumberFormat="1" applyFont="1" applyBorder="1"/>
    <xf numFmtId="3" fontId="18" fillId="20" borderId="8" xfId="26" applyNumberFormat="1" applyFont="1" applyFill="1" applyBorder="1" applyAlignment="1" applyProtection="1"/>
    <xf numFmtId="3" fontId="18" fillId="20" borderId="11" xfId="26" applyNumberFormat="1" applyFont="1" applyFill="1" applyBorder="1" applyAlignment="1" applyProtection="1"/>
    <xf numFmtId="3" fontId="24" fillId="25" borderId="8" xfId="26" applyNumberFormat="1" applyFont="1" applyFill="1" applyBorder="1" applyAlignment="1" applyProtection="1"/>
    <xf numFmtId="3" fontId="18" fillId="0" borderId="8" xfId="0" applyNumberFormat="1" applyFont="1" applyFill="1" applyBorder="1"/>
    <xf numFmtId="3" fontId="18" fillId="0" borderId="11" xfId="0" applyNumberFormat="1" applyFont="1" applyFill="1" applyBorder="1"/>
    <xf numFmtId="165" fontId="22" fillId="0" borderId="0" xfId="0" applyNumberFormat="1" applyFont="1" applyAlignment="1">
      <alignment horizontal="right"/>
    </xf>
    <xf numFmtId="0" fontId="24" fillId="18" borderId="12" xfId="0" applyFont="1" applyFill="1" applyBorder="1" applyAlignment="1">
      <alignment horizontal="center" wrapText="1"/>
    </xf>
    <xf numFmtId="0" fontId="20" fillId="0" borderId="12" xfId="0" applyFont="1" applyBorder="1"/>
    <xf numFmtId="0" fontId="24" fillId="26" borderId="12" xfId="0" applyFont="1" applyFill="1" applyBorder="1"/>
    <xf numFmtId="0" fontId="18" fillId="22" borderId="12" xfId="0" applyFont="1" applyFill="1" applyBorder="1" applyAlignment="1">
      <alignment wrapText="1"/>
    </xf>
    <xf numFmtId="0" fontId="18" fillId="24" borderId="12" xfId="0" applyFont="1" applyFill="1" applyBorder="1"/>
    <xf numFmtId="0" fontId="18" fillId="26" borderId="12" xfId="0" applyFont="1" applyFill="1" applyBorder="1"/>
    <xf numFmtId="0" fontId="24" fillId="23" borderId="12" xfId="0" applyFont="1" applyFill="1" applyBorder="1"/>
    <xf numFmtId="0" fontId="28" fillId="0" borderId="12" xfId="0" applyFont="1" applyBorder="1"/>
    <xf numFmtId="49" fontId="18" fillId="0" borderId="8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1" fontId="18" fillId="0" borderId="8" xfId="0" applyNumberFormat="1" applyFont="1" applyBorder="1" applyAlignment="1">
      <alignment horizontal="center"/>
    </xf>
    <xf numFmtId="0" fontId="46" fillId="0" borderId="0" xfId="0" applyFont="1"/>
    <xf numFmtId="0" fontId="50" fillId="0" borderId="0" xfId="0" applyFont="1"/>
    <xf numFmtId="3" fontId="24" fillId="0" borderId="8" xfId="33" applyNumberFormat="1" applyFont="1" applyFill="1" applyBorder="1" applyAlignment="1">
      <alignment horizontal="left" vertical="center"/>
    </xf>
    <xf numFmtId="3" fontId="18" fillId="0" borderId="8" xfId="0" applyNumberFormat="1" applyFont="1" applyBorder="1" applyAlignment="1">
      <alignment horizontal="center" vertical="center"/>
    </xf>
    <xf numFmtId="3" fontId="24" fillId="0" borderId="8" xfId="33" applyNumberFormat="1" applyFont="1" applyBorder="1" applyAlignment="1"/>
    <xf numFmtId="3" fontId="18" fillId="0" borderId="8" xfId="26" applyNumberFormat="1" applyFont="1" applyFill="1" applyBorder="1" applyAlignment="1" applyProtection="1">
      <alignment horizontal="right"/>
    </xf>
    <xf numFmtId="3" fontId="18" fillId="0" borderId="8" xfId="33" applyNumberFormat="1" applyFont="1" applyBorder="1" applyAlignment="1">
      <alignment vertical="center"/>
    </xf>
    <xf numFmtId="3" fontId="18" fillId="0" borderId="8" xfId="33" applyNumberFormat="1" applyFont="1" applyBorder="1" applyAlignment="1">
      <alignment horizontal="right"/>
    </xf>
    <xf numFmtId="0" fontId="18" fillId="24" borderId="8" xfId="0" applyFont="1" applyFill="1" applyBorder="1" applyAlignment="1">
      <alignment horizontal="center"/>
    </xf>
    <xf numFmtId="3" fontId="24" fillId="24" borderId="8" xfId="33" applyNumberFormat="1" applyFont="1" applyFill="1" applyBorder="1" applyAlignment="1">
      <alignment vertical="center"/>
    </xf>
    <xf numFmtId="3" fontId="24" fillId="24" borderId="8" xfId="33" applyNumberFormat="1" applyFont="1" applyFill="1" applyBorder="1" applyAlignment="1">
      <alignment horizontal="right"/>
    </xf>
    <xf numFmtId="3" fontId="18" fillId="20" borderId="8" xfId="33" applyNumberFormat="1" applyFont="1" applyFill="1" applyBorder="1" applyAlignment="1">
      <alignment vertical="center"/>
    </xf>
    <xf numFmtId="3" fontId="18" fillId="20" borderId="8" xfId="26" applyNumberFormat="1" applyFont="1" applyFill="1" applyBorder="1" applyAlignment="1" applyProtection="1">
      <alignment horizontal="right"/>
    </xf>
    <xf numFmtId="3" fontId="24" fillId="24" borderId="8" xfId="33" applyNumberFormat="1" applyFont="1" applyFill="1" applyBorder="1" applyAlignment="1"/>
    <xf numFmtId="0" fontId="18" fillId="22" borderId="8" xfId="0" applyFont="1" applyFill="1" applyBorder="1" applyAlignment="1">
      <alignment horizontal="center"/>
    </xf>
    <xf numFmtId="3" fontId="24" fillId="22" borderId="8" xfId="33" applyNumberFormat="1" applyFont="1" applyFill="1" applyBorder="1" applyAlignment="1">
      <alignment vertical="center"/>
    </xf>
    <xf numFmtId="3" fontId="24" fillId="22" borderId="8" xfId="33" applyNumberFormat="1" applyFont="1" applyFill="1" applyBorder="1" applyAlignment="1">
      <alignment horizontal="right"/>
    </xf>
    <xf numFmtId="3" fontId="18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0" fontId="24" fillId="24" borderId="8" xfId="0" applyFont="1" applyFill="1" applyBorder="1" applyAlignment="1"/>
    <xf numFmtId="3" fontId="24" fillId="24" borderId="8" xfId="0" applyNumberFormat="1" applyFont="1" applyFill="1" applyBorder="1" applyAlignment="1">
      <alignment horizontal="right"/>
    </xf>
    <xf numFmtId="0" fontId="24" fillId="27" borderId="8" xfId="0" applyFont="1" applyFill="1" applyBorder="1" applyAlignment="1"/>
    <xf numFmtId="3" fontId="24" fillId="27" borderId="8" xfId="0" applyNumberFormat="1" applyFont="1" applyFill="1" applyBorder="1" applyAlignment="1">
      <alignment horizontal="right"/>
    </xf>
    <xf numFmtId="0" fontId="18" fillId="0" borderId="8" xfId="0" applyFont="1" applyFill="1" applyBorder="1" applyAlignment="1"/>
    <xf numFmtId="3" fontId="18" fillId="0" borderId="8" xfId="0" applyNumberFormat="1" applyFont="1" applyFill="1" applyBorder="1" applyAlignment="1">
      <alignment horizontal="right"/>
    </xf>
    <xf numFmtId="3" fontId="18" fillId="27" borderId="8" xfId="0" applyNumberFormat="1" applyFont="1" applyFill="1" applyBorder="1" applyAlignment="1">
      <alignment horizontal="right"/>
    </xf>
    <xf numFmtId="0" fontId="51" fillId="0" borderId="0" xfId="0" applyFont="1"/>
    <xf numFmtId="0" fontId="24" fillId="22" borderId="12" xfId="0" applyFont="1" applyFill="1" applyBorder="1" applyAlignment="1">
      <alignment horizontal="center"/>
    </xf>
    <xf numFmtId="165" fontId="24" fillId="23" borderId="11" xfId="0" applyNumberFormat="1" applyFont="1" applyFill="1" applyBorder="1"/>
    <xf numFmtId="3" fontId="56" fillId="0" borderId="8" xfId="26" applyNumberFormat="1" applyFont="1" applyFill="1" applyBorder="1" applyAlignment="1" applyProtection="1">
      <alignment horizontal="right"/>
    </xf>
    <xf numFmtId="3" fontId="56" fillId="0" borderId="8" xfId="0" applyNumberFormat="1" applyFont="1" applyBorder="1"/>
    <xf numFmtId="3" fontId="56" fillId="0" borderId="8" xfId="0" applyNumberFormat="1" applyFont="1" applyBorder="1" applyAlignment="1">
      <alignment horizontal="right"/>
    </xf>
    <xf numFmtId="0" fontId="24" fillId="0" borderId="13" xfId="0" applyFont="1" applyBorder="1" applyAlignment="1"/>
    <xf numFmtId="3" fontId="18" fillId="24" borderId="8" xfId="0" applyNumberFormat="1" applyFont="1" applyFill="1" applyBorder="1"/>
    <xf numFmtId="3" fontId="24" fillId="25" borderId="11" xfId="26" applyNumberFormat="1" applyFont="1" applyFill="1" applyBorder="1" applyAlignment="1" applyProtection="1"/>
    <xf numFmtId="185" fontId="0" fillId="0" borderId="12" xfId="0" applyNumberFormat="1" applyBorder="1"/>
    <xf numFmtId="0" fontId="18" fillId="0" borderId="12" xfId="0" applyFont="1" applyBorder="1" applyAlignment="1">
      <alignment horizontal="left" wrapText="1"/>
    </xf>
    <xf numFmtId="0" fontId="18" fillId="0" borderId="12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165" fontId="18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24" fillId="21" borderId="12" xfId="0" applyFont="1" applyFill="1" applyBorder="1" applyAlignment="1">
      <alignment vertical="center" wrapText="1"/>
    </xf>
    <xf numFmtId="41" fontId="18" fillId="0" borderId="12" xfId="0" applyNumberFormat="1" applyFont="1" applyBorder="1" applyAlignment="1">
      <alignment horizontal="right"/>
    </xf>
    <xf numFmtId="0" fontId="24" fillId="21" borderId="12" xfId="0" applyFont="1" applyFill="1" applyBorder="1" applyAlignment="1">
      <alignment wrapText="1"/>
    </xf>
    <xf numFmtId="185" fontId="24" fillId="21" borderId="12" xfId="0" applyNumberFormat="1" applyFont="1" applyFill="1" applyBorder="1"/>
    <xf numFmtId="185" fontId="24" fillId="21" borderId="12" xfId="0" applyNumberFormat="1" applyFont="1" applyFill="1" applyBorder="1" applyAlignment="1">
      <alignment horizontal="right"/>
    </xf>
    <xf numFmtId="41" fontId="24" fillId="23" borderId="12" xfId="0" applyNumberFormat="1" applyFont="1" applyFill="1" applyBorder="1"/>
    <xf numFmtId="3" fontId="18" fillId="0" borderId="13" xfId="0" applyNumberFormat="1" applyFont="1" applyBorder="1"/>
    <xf numFmtId="3" fontId="24" fillId="23" borderId="13" xfId="0" applyNumberFormat="1" applyFont="1" applyFill="1" applyBorder="1"/>
    <xf numFmtId="3" fontId="24" fillId="26" borderId="13" xfId="0" applyNumberFormat="1" applyFont="1" applyFill="1" applyBorder="1"/>
    <xf numFmtId="3" fontId="56" fillId="22" borderId="13" xfId="0" applyNumberFormat="1" applyFont="1" applyFill="1" applyBorder="1"/>
    <xf numFmtId="3" fontId="24" fillId="24" borderId="13" xfId="0" applyNumberFormat="1" applyFont="1" applyFill="1" applyBorder="1"/>
    <xf numFmtId="3" fontId="24" fillId="0" borderId="13" xfId="0" applyNumberFormat="1" applyFont="1" applyBorder="1"/>
    <xf numFmtId="3" fontId="24" fillId="0" borderId="13" xfId="0" applyNumberFormat="1" applyFont="1" applyFill="1" applyBorder="1"/>
    <xf numFmtId="0" fontId="20" fillId="0" borderId="12" xfId="0" applyFont="1" applyBorder="1" applyAlignment="1">
      <alignment horizontal="center"/>
    </xf>
    <xf numFmtId="0" fontId="20" fillId="0" borderId="0" xfId="0" applyFont="1" applyBorder="1"/>
    <xf numFmtId="0" fontId="18" fillId="26" borderId="13" xfId="0" applyFont="1" applyFill="1" applyBorder="1"/>
    <xf numFmtId="185" fontId="18" fillId="26" borderId="12" xfId="0" applyNumberFormat="1" applyFont="1" applyFill="1" applyBorder="1"/>
    <xf numFmtId="3" fontId="20" fillId="0" borderId="12" xfId="0" applyNumberFormat="1" applyFont="1" applyBorder="1"/>
    <xf numFmtId="0" fontId="24" fillId="28" borderId="10" xfId="0" applyFont="1" applyFill="1" applyBorder="1" applyAlignment="1">
      <alignment horizontal="center" vertical="center"/>
    </xf>
    <xf numFmtId="3" fontId="24" fillId="28" borderId="10" xfId="0" applyNumberFormat="1" applyFont="1" applyFill="1" applyBorder="1" applyAlignment="1">
      <alignment horizontal="center" vertical="center"/>
    </xf>
    <xf numFmtId="3" fontId="24" fillId="21" borderId="12" xfId="0" applyNumberFormat="1" applyFont="1" applyFill="1" applyBorder="1" applyAlignment="1">
      <alignment horizontal="center"/>
    </xf>
    <xf numFmtId="3" fontId="24" fillId="21" borderId="12" xfId="0" applyNumberFormat="1" applyFont="1" applyFill="1" applyBorder="1" applyAlignment="1">
      <alignment horizontal="center" vertical="center"/>
    </xf>
    <xf numFmtId="185" fontId="18" fillId="23" borderId="12" xfId="0" applyNumberFormat="1" applyFont="1" applyFill="1" applyBorder="1"/>
    <xf numFmtId="185" fontId="18" fillId="24" borderId="12" xfId="0" applyNumberFormat="1" applyFont="1" applyFill="1" applyBorder="1"/>
    <xf numFmtId="0" fontId="18" fillId="24" borderId="13" xfId="0" applyFont="1" applyFill="1" applyBorder="1"/>
    <xf numFmtId="0" fontId="19" fillId="23" borderId="12" xfId="0" applyFont="1" applyFill="1" applyBorder="1" applyAlignment="1">
      <alignment horizontal="center"/>
    </xf>
    <xf numFmtId="0" fontId="18" fillId="23" borderId="12" xfId="0" applyFont="1" applyFill="1" applyBorder="1" applyAlignment="1">
      <alignment horizontal="center" vertical="center" wrapText="1"/>
    </xf>
    <xf numFmtId="185" fontId="18" fillId="0" borderId="12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center"/>
    </xf>
    <xf numFmtId="3" fontId="18" fillId="0" borderId="17" xfId="0" applyNumberFormat="1" applyFont="1" applyBorder="1" applyAlignment="1"/>
    <xf numFmtId="0" fontId="27" fillId="0" borderId="12" xfId="0" applyFont="1" applyBorder="1"/>
    <xf numFmtId="3" fontId="24" fillId="21" borderId="12" xfId="0" applyNumberFormat="1" applyFont="1" applyFill="1" applyBorder="1" applyAlignment="1">
      <alignment wrapText="1"/>
    </xf>
    <xf numFmtId="49" fontId="24" fillId="21" borderId="12" xfId="0" applyNumberFormat="1" applyFont="1" applyFill="1" applyBorder="1" applyAlignment="1">
      <alignment horizontal="center"/>
    </xf>
    <xf numFmtId="3" fontId="18" fillId="21" borderId="12" xfId="0" applyNumberFormat="1" applyFont="1" applyFill="1" applyBorder="1" applyAlignment="1"/>
    <xf numFmtId="164" fontId="18" fillId="0" borderId="12" xfId="0" applyNumberFormat="1" applyFont="1" applyBorder="1" applyAlignment="1">
      <alignment horizontal="center"/>
    </xf>
    <xf numFmtId="164" fontId="24" fillId="0" borderId="12" xfId="0" applyNumberFormat="1" applyFont="1" applyBorder="1" applyAlignment="1">
      <alignment horizontal="center"/>
    </xf>
    <xf numFmtId="3" fontId="23" fillId="0" borderId="12" xfId="0" applyNumberFormat="1" applyFont="1" applyBorder="1" applyAlignment="1"/>
    <xf numFmtId="3" fontId="19" fillId="0" borderId="12" xfId="0" applyNumberFormat="1" applyFont="1" applyBorder="1" applyAlignment="1"/>
    <xf numFmtId="3" fontId="19" fillId="0" borderId="12" xfId="0" applyNumberFormat="1" applyFont="1" applyBorder="1" applyAlignment="1">
      <alignment wrapText="1"/>
    </xf>
    <xf numFmtId="164" fontId="24" fillId="23" borderId="12" xfId="0" applyNumberFormat="1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3" fontId="24" fillId="21" borderId="12" xfId="0" applyNumberFormat="1" applyFont="1" applyFill="1" applyBorder="1" applyAlignment="1"/>
    <xf numFmtId="164" fontId="24" fillId="18" borderId="12" xfId="0" applyNumberFormat="1" applyFont="1" applyFill="1" applyBorder="1" applyAlignment="1">
      <alignment horizontal="center" vertical="center"/>
    </xf>
    <xf numFmtId="3" fontId="24" fillId="28" borderId="12" xfId="0" applyNumberFormat="1" applyFont="1" applyFill="1" applyBorder="1" applyAlignment="1">
      <alignment horizontal="center" vertical="center"/>
    </xf>
    <xf numFmtId="0" fontId="24" fillId="28" borderId="12" xfId="0" applyFont="1" applyFill="1" applyBorder="1" applyAlignment="1">
      <alignment horizontal="center" vertical="center" wrapText="1"/>
    </xf>
    <xf numFmtId="164" fontId="24" fillId="28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49" fontId="24" fillId="0" borderId="8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185" fontId="24" fillId="0" borderId="12" xfId="0" applyNumberFormat="1" applyFont="1" applyBorder="1" applyAlignment="1">
      <alignment vertical="center"/>
    </xf>
    <xf numFmtId="185" fontId="18" fillId="24" borderId="12" xfId="0" applyNumberFormat="1" applyFont="1" applyFill="1" applyBorder="1" applyAlignment="1">
      <alignment vertical="center"/>
    </xf>
    <xf numFmtId="185" fontId="24" fillId="21" borderId="12" xfId="0" applyNumberFormat="1" applyFont="1" applyFill="1" applyBorder="1" applyAlignment="1">
      <alignment vertical="center"/>
    </xf>
    <xf numFmtId="185" fontId="18" fillId="0" borderId="12" xfId="0" applyNumberFormat="1" applyFont="1" applyFill="1" applyBorder="1"/>
    <xf numFmtId="3" fontId="24" fillId="0" borderId="0" xfId="0" applyNumberFormat="1" applyFont="1" applyBorder="1" applyAlignment="1">
      <alignment horizontal="right"/>
    </xf>
    <xf numFmtId="0" fontId="24" fillId="28" borderId="8" xfId="0" applyFont="1" applyFill="1" applyBorder="1" applyAlignment="1">
      <alignment horizontal="center" vertical="center"/>
    </xf>
    <xf numFmtId="3" fontId="47" fillId="27" borderId="8" xfId="0" applyNumberFormat="1" applyFont="1" applyFill="1" applyBorder="1" applyAlignment="1">
      <alignment horizontal="right"/>
    </xf>
    <xf numFmtId="0" fontId="27" fillId="0" borderId="0" xfId="0" applyFont="1" applyBorder="1"/>
    <xf numFmtId="3" fontId="18" fillId="24" borderId="11" xfId="0" applyNumberFormat="1" applyFont="1" applyFill="1" applyBorder="1"/>
    <xf numFmtId="0" fontId="24" fillId="29" borderId="8" xfId="0" applyFont="1" applyFill="1" applyBorder="1" applyAlignment="1"/>
    <xf numFmtId="0" fontId="18" fillId="0" borderId="18" xfId="0" applyFont="1" applyBorder="1"/>
    <xf numFmtId="0" fontId="24" fillId="21" borderId="12" xfId="0" applyFont="1" applyFill="1" applyBorder="1" applyAlignment="1">
      <alignment horizontal="center" vertical="center" wrapText="1"/>
    </xf>
    <xf numFmtId="0" fontId="25" fillId="0" borderId="12" xfId="0" applyFont="1" applyBorder="1"/>
    <xf numFmtId="165" fontId="18" fillId="0" borderId="11" xfId="0" applyNumberFormat="1" applyFont="1" applyFill="1" applyBorder="1"/>
    <xf numFmtId="49" fontId="18" fillId="0" borderId="11" xfId="0" applyNumberFormat="1" applyFont="1" applyBorder="1" applyAlignment="1">
      <alignment horizontal="center"/>
    </xf>
    <xf numFmtId="0" fontId="30" fillId="0" borderId="12" xfId="0" applyFont="1" applyBorder="1"/>
    <xf numFmtId="3" fontId="24" fillId="23" borderId="11" xfId="0" applyNumberFormat="1" applyFont="1" applyFill="1" applyBorder="1"/>
    <xf numFmtId="165" fontId="34" fillId="0" borderId="11" xfId="0" applyNumberFormat="1" applyFont="1" applyFill="1" applyBorder="1"/>
    <xf numFmtId="165" fontId="24" fillId="24" borderId="11" xfId="0" applyNumberFormat="1" applyFont="1" applyFill="1" applyBorder="1"/>
    <xf numFmtId="49" fontId="24" fillId="0" borderId="11" xfId="0" applyNumberFormat="1" applyFont="1" applyBorder="1" applyAlignment="1">
      <alignment horizontal="center"/>
    </xf>
    <xf numFmtId="49" fontId="18" fillId="0" borderId="19" xfId="0" applyNumberFormat="1" applyFont="1" applyFill="1" applyBorder="1"/>
    <xf numFmtId="49" fontId="24" fillId="21" borderId="19" xfId="0" applyNumberFormat="1" applyFont="1" applyFill="1" applyBorder="1"/>
    <xf numFmtId="49" fontId="24" fillId="0" borderId="19" xfId="0" applyNumberFormat="1" applyFont="1" applyBorder="1"/>
    <xf numFmtId="49" fontId="18" fillId="0" borderId="19" xfId="0" applyNumberFormat="1" applyFont="1" applyBorder="1"/>
    <xf numFmtId="49" fontId="18" fillId="18" borderId="11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/>
    </xf>
    <xf numFmtId="0" fontId="24" fillId="0" borderId="11" xfId="0" applyFont="1" applyFill="1" applyBorder="1"/>
    <xf numFmtId="49" fontId="24" fillId="0" borderId="19" xfId="0" applyNumberFormat="1" applyFont="1" applyFill="1" applyBorder="1"/>
    <xf numFmtId="0" fontId="18" fillId="0" borderId="11" xfId="0" applyFont="1" applyFill="1" applyBorder="1"/>
    <xf numFmtId="16" fontId="18" fillId="0" borderId="11" xfId="0" applyNumberFormat="1" applyFont="1" applyFill="1" applyBorder="1"/>
    <xf numFmtId="0" fontId="24" fillId="23" borderId="11" xfId="0" applyFont="1" applyFill="1" applyBorder="1"/>
    <xf numFmtId="3" fontId="18" fillId="0" borderId="11" xfId="26" applyNumberFormat="1" applyFont="1" applyFill="1" applyBorder="1" applyAlignment="1" applyProtection="1"/>
    <xf numFmtId="0" fontId="18" fillId="0" borderId="19" xfId="0" applyFont="1" applyBorder="1"/>
    <xf numFmtId="0" fontId="18" fillId="0" borderId="11" xfId="0" applyFont="1" applyFill="1" applyBorder="1" applyAlignment="1">
      <alignment wrapText="1"/>
    </xf>
    <xf numFmtId="49" fontId="24" fillId="24" borderId="8" xfId="0" applyNumberFormat="1" applyFont="1" applyFill="1" applyBorder="1" applyAlignment="1">
      <alignment horizontal="center"/>
    </xf>
    <xf numFmtId="0" fontId="24" fillId="24" borderId="11" xfId="0" applyFont="1" applyFill="1" applyBorder="1"/>
    <xf numFmtId="0" fontId="24" fillId="0" borderId="11" xfId="0" applyFont="1" applyBorder="1"/>
    <xf numFmtId="185" fontId="18" fillId="23" borderId="12" xfId="0" applyNumberFormat="1" applyFont="1" applyFill="1" applyBorder="1" applyAlignment="1">
      <alignment horizontal="center"/>
    </xf>
    <xf numFmtId="0" fontId="24" fillId="29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8" fillId="21" borderId="12" xfId="0" applyFont="1" applyFill="1" applyBorder="1" applyAlignment="1">
      <alignment horizontal="center"/>
    </xf>
    <xf numFmtId="0" fontId="18" fillId="28" borderId="20" xfId="0" applyFont="1" applyFill="1" applyBorder="1" applyAlignment="1">
      <alignment horizontal="center" wrapText="1"/>
    </xf>
    <xf numFmtId="0" fontId="18" fillId="23" borderId="12" xfId="0" applyFont="1" applyFill="1" applyBorder="1" applyAlignment="1">
      <alignment horizontal="center"/>
    </xf>
    <xf numFmtId="0" fontId="18" fillId="21" borderId="20" xfId="0" applyFont="1" applyFill="1" applyBorder="1" applyAlignment="1">
      <alignment wrapText="1"/>
    </xf>
    <xf numFmtId="186" fontId="24" fillId="0" borderId="12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186" fontId="18" fillId="21" borderId="12" xfId="0" applyNumberFormat="1" applyFont="1" applyFill="1" applyBorder="1" applyAlignment="1">
      <alignment horizontal="center" vertical="center" wrapText="1"/>
    </xf>
    <xf numFmtId="3" fontId="24" fillId="28" borderId="8" xfId="0" applyNumberFormat="1" applyFont="1" applyFill="1" applyBorder="1" applyAlignment="1">
      <alignment horizontal="center" vertical="center"/>
    </xf>
    <xf numFmtId="0" fontId="24" fillId="21" borderId="12" xfId="0" applyFont="1" applyFill="1" applyBorder="1" applyAlignment="1">
      <alignment horizontal="center"/>
    </xf>
    <xf numFmtId="0" fontId="18" fillId="30" borderId="12" xfId="0" applyFont="1" applyFill="1" applyBorder="1" applyAlignment="1">
      <alignment horizontal="center" vertical="center" wrapText="1"/>
    </xf>
    <xf numFmtId="49" fontId="18" fillId="30" borderId="12" xfId="0" applyNumberFormat="1" applyFont="1" applyFill="1" applyBorder="1" applyAlignment="1">
      <alignment horizontal="center" vertical="center"/>
    </xf>
    <xf numFmtId="0" fontId="18" fillId="30" borderId="12" xfId="0" applyFont="1" applyFill="1" applyBorder="1" applyAlignment="1">
      <alignment horizontal="center" vertical="center"/>
    </xf>
    <xf numFmtId="0" fontId="18" fillId="22" borderId="12" xfId="0" applyFont="1" applyFill="1" applyBorder="1" applyAlignment="1">
      <alignment horizontal="right" vertical="center"/>
    </xf>
    <xf numFmtId="1" fontId="18" fillId="22" borderId="12" xfId="0" applyNumberFormat="1" applyFont="1" applyFill="1" applyBorder="1" applyAlignment="1">
      <alignment horizontal="right" vertical="center"/>
    </xf>
    <xf numFmtId="185" fontId="18" fillId="22" borderId="12" xfId="0" applyNumberFormat="1" applyFont="1" applyFill="1" applyBorder="1" applyAlignment="1">
      <alignment vertical="center"/>
    </xf>
    <xf numFmtId="185" fontId="24" fillId="22" borderId="12" xfId="0" applyNumberFormat="1" applyFont="1" applyFill="1" applyBorder="1" applyAlignment="1">
      <alignment vertical="center"/>
    </xf>
    <xf numFmtId="185" fontId="18" fillId="22" borderId="12" xfId="0" applyNumberFormat="1" applyFont="1" applyFill="1" applyBorder="1" applyAlignment="1">
      <alignment horizontal="right" vertical="center"/>
    </xf>
    <xf numFmtId="185" fontId="18" fillId="0" borderId="12" xfId="0" applyNumberFormat="1" applyFont="1" applyBorder="1" applyAlignment="1">
      <alignment horizontal="center"/>
    </xf>
    <xf numFmtId="185" fontId="18" fillId="0" borderId="12" xfId="0" applyNumberFormat="1" applyFont="1" applyBorder="1" applyAlignment="1">
      <alignment horizontal="left" vertical="center"/>
    </xf>
    <xf numFmtId="185" fontId="18" fillId="0" borderId="12" xfId="0" applyNumberFormat="1" applyFont="1" applyBorder="1" applyAlignment="1">
      <alignment horizontal="right" vertical="center"/>
    </xf>
    <xf numFmtId="185" fontId="18" fillId="23" borderId="12" xfId="0" applyNumberFormat="1" applyFont="1" applyFill="1" applyBorder="1" applyAlignment="1">
      <alignment horizontal="right" vertical="center"/>
    </xf>
    <xf numFmtId="185" fontId="40" fillId="23" borderId="12" xfId="0" applyNumberFormat="1" applyFont="1" applyFill="1" applyBorder="1" applyAlignment="1">
      <alignment vertical="center"/>
    </xf>
    <xf numFmtId="185" fontId="40" fillId="22" borderId="12" xfId="0" applyNumberFormat="1" applyFont="1" applyFill="1" applyBorder="1" applyAlignment="1">
      <alignment vertical="center"/>
    </xf>
    <xf numFmtId="185" fontId="18" fillId="22" borderId="12" xfId="0" applyNumberFormat="1" applyFont="1" applyFill="1" applyBorder="1"/>
    <xf numFmtId="185" fontId="24" fillId="22" borderId="12" xfId="0" applyNumberFormat="1" applyFont="1" applyFill="1" applyBorder="1"/>
    <xf numFmtId="185" fontId="24" fillId="0" borderId="12" xfId="0" applyNumberFormat="1" applyFont="1" applyBorder="1" applyAlignment="1">
      <alignment horizontal="center" vertical="center"/>
    </xf>
    <xf numFmtId="0" fontId="18" fillId="21" borderId="12" xfId="0" applyFont="1" applyFill="1" applyBorder="1"/>
    <xf numFmtId="0" fontId="18" fillId="0" borderId="20" xfId="0" applyFont="1" applyBorder="1" applyAlignment="1">
      <alignment wrapText="1"/>
    </xf>
    <xf numFmtId="0" fontId="18" fillId="0" borderId="20" xfId="0" applyFont="1" applyBorder="1"/>
    <xf numFmtId="0" fontId="18" fillId="22" borderId="12" xfId="0" applyFont="1" applyFill="1" applyBorder="1" applyAlignment="1">
      <alignment horizontal="center"/>
    </xf>
    <xf numFmtId="0" fontId="18" fillId="23" borderId="20" xfId="0" applyFont="1" applyFill="1" applyBorder="1"/>
    <xf numFmtId="0" fontId="18" fillId="0" borderId="12" xfId="0" applyFont="1" applyFill="1" applyBorder="1" applyAlignment="1">
      <alignment horizontal="center"/>
    </xf>
    <xf numFmtId="0" fontId="18" fillId="0" borderId="20" xfId="0" applyFont="1" applyFill="1" applyBorder="1"/>
    <xf numFmtId="0" fontId="18" fillId="0" borderId="20" xfId="0" applyFont="1" applyFill="1" applyBorder="1" applyAlignment="1">
      <alignment wrapText="1"/>
    </xf>
    <xf numFmtId="0" fontId="18" fillId="21" borderId="21" xfId="0" applyFont="1" applyFill="1" applyBorder="1" applyAlignment="1">
      <alignment wrapText="1"/>
    </xf>
    <xf numFmtId="0" fontId="18" fillId="21" borderId="21" xfId="0" applyFont="1" applyFill="1" applyBorder="1"/>
    <xf numFmtId="0" fontId="18" fillId="21" borderId="0" xfId="0" applyFont="1" applyFill="1" applyBorder="1" applyAlignment="1">
      <alignment wrapText="1"/>
    </xf>
    <xf numFmtId="0" fontId="18" fillId="21" borderId="22" xfId="0" applyFont="1" applyFill="1" applyBorder="1" applyAlignment="1">
      <alignment horizontal="center"/>
    </xf>
    <xf numFmtId="0" fontId="18" fillId="22" borderId="20" xfId="0" applyFont="1" applyFill="1" applyBorder="1" applyAlignment="1">
      <alignment wrapText="1"/>
    </xf>
    <xf numFmtId="0" fontId="24" fillId="21" borderId="21" xfId="0" applyFont="1" applyFill="1" applyBorder="1"/>
    <xf numFmtId="0" fontId="24" fillId="0" borderId="12" xfId="0" applyFont="1" applyFill="1" applyBorder="1"/>
    <xf numFmtId="0" fontId="24" fillId="22" borderId="21" xfId="0" applyFont="1" applyFill="1" applyBorder="1"/>
    <xf numFmtId="185" fontId="18" fillId="23" borderId="12" xfId="0" applyNumberFormat="1" applyFont="1" applyFill="1" applyBorder="1" applyAlignment="1">
      <alignment horizontal="right"/>
    </xf>
    <xf numFmtId="185" fontId="24" fillId="23" borderId="12" xfId="0" applyNumberFormat="1" applyFont="1" applyFill="1" applyBorder="1" applyAlignment="1">
      <alignment horizontal="right"/>
    </xf>
    <xf numFmtId="49" fontId="24" fillId="23" borderId="12" xfId="0" applyNumberFormat="1" applyFont="1" applyFill="1" applyBorder="1" applyAlignment="1">
      <alignment horizontal="center"/>
    </xf>
    <xf numFmtId="0" fontId="24" fillId="23" borderId="12" xfId="0" applyFont="1" applyFill="1" applyBorder="1" applyAlignment="1"/>
    <xf numFmtId="3" fontId="18" fillId="28" borderId="11" xfId="0" applyNumberFormat="1" applyFont="1" applyFill="1" applyBorder="1" applyAlignment="1">
      <alignment horizontal="center" vertical="center"/>
    </xf>
    <xf numFmtId="3" fontId="18" fillId="28" borderId="8" xfId="0" applyNumberFormat="1" applyFont="1" applyFill="1" applyBorder="1" applyAlignment="1">
      <alignment horizontal="center" vertical="center"/>
    </xf>
    <xf numFmtId="3" fontId="18" fillId="28" borderId="8" xfId="0" applyNumberFormat="1" applyFont="1" applyFill="1" applyBorder="1" applyAlignment="1">
      <alignment horizontal="center" vertical="center" wrapText="1"/>
    </xf>
    <xf numFmtId="3" fontId="18" fillId="28" borderId="11" xfId="0" applyNumberFormat="1" applyFont="1" applyFill="1" applyBorder="1" applyAlignment="1">
      <alignment horizontal="center" vertical="center" wrapText="1"/>
    </xf>
    <xf numFmtId="3" fontId="18" fillId="28" borderId="12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Border="1"/>
    <xf numFmtId="3" fontId="18" fillId="24" borderId="19" xfId="0" applyNumberFormat="1" applyFont="1" applyFill="1" applyBorder="1"/>
    <xf numFmtId="3" fontId="24" fillId="0" borderId="19" xfId="0" applyNumberFormat="1" applyFont="1" applyBorder="1"/>
    <xf numFmtId="3" fontId="18" fillId="20" borderId="19" xfId="26" applyNumberFormat="1" applyFont="1" applyFill="1" applyBorder="1" applyAlignment="1" applyProtection="1"/>
    <xf numFmtId="3" fontId="24" fillId="25" borderId="19" xfId="26" applyNumberFormat="1" applyFont="1" applyFill="1" applyBorder="1" applyAlignment="1" applyProtection="1"/>
    <xf numFmtId="3" fontId="18" fillId="0" borderId="19" xfId="0" applyNumberFormat="1" applyFont="1" applyFill="1" applyBorder="1"/>
    <xf numFmtId="3" fontId="24" fillId="21" borderId="19" xfId="0" applyNumberFormat="1" applyFont="1" applyFill="1" applyBorder="1"/>
    <xf numFmtId="3" fontId="24" fillId="24" borderId="19" xfId="0" applyNumberFormat="1" applyFont="1" applyFill="1" applyBorder="1"/>
    <xf numFmtId="0" fontId="18" fillId="21" borderId="12" xfId="0" applyFont="1" applyFill="1" applyBorder="1" applyAlignment="1">
      <alignment horizontal="center" vertical="center" wrapText="1"/>
    </xf>
    <xf numFmtId="185" fontId="18" fillId="0" borderId="19" xfId="0" applyNumberFormat="1" applyFont="1" applyBorder="1"/>
    <xf numFmtId="185" fontId="24" fillId="21" borderId="19" xfId="0" applyNumberFormat="1" applyFont="1" applyFill="1" applyBorder="1"/>
    <xf numFmtId="1" fontId="18" fillId="0" borderId="12" xfId="0" applyNumberFormat="1" applyFont="1" applyBorder="1"/>
    <xf numFmtId="3" fontId="24" fillId="0" borderId="11" xfId="0" applyNumberFormat="1" applyFont="1" applyBorder="1" applyAlignment="1">
      <alignment horizontal="center"/>
    </xf>
    <xf numFmtId="3" fontId="24" fillId="0" borderId="11" xfId="26" applyNumberFormat="1" applyFont="1" applyFill="1" applyBorder="1" applyAlignment="1" applyProtection="1"/>
    <xf numFmtId="3" fontId="18" fillId="0" borderId="11" xfId="0" applyNumberFormat="1" applyFont="1" applyBorder="1" applyAlignment="1">
      <alignment horizontal="center"/>
    </xf>
    <xf numFmtId="3" fontId="18" fillId="0" borderId="11" xfId="26" applyNumberFormat="1" applyFont="1" applyFill="1" applyBorder="1" applyAlignment="1" applyProtection="1">
      <alignment wrapText="1"/>
    </xf>
    <xf numFmtId="3" fontId="24" fillId="21" borderId="11" xfId="0" applyNumberFormat="1" applyFont="1" applyFill="1" applyBorder="1" applyAlignment="1">
      <alignment horizontal="center"/>
    </xf>
    <xf numFmtId="3" fontId="24" fillId="21" borderId="11" xfId="26" applyNumberFormat="1" applyFont="1" applyFill="1" applyBorder="1" applyAlignment="1" applyProtection="1"/>
    <xf numFmtId="3" fontId="18" fillId="0" borderId="11" xfId="0" applyNumberFormat="1" applyFont="1" applyFill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20" xfId="0" applyNumberFormat="1" applyFont="1" applyBorder="1" applyAlignment="1">
      <alignment horizontal="center"/>
    </xf>
    <xf numFmtId="3" fontId="24" fillId="21" borderId="8" xfId="0" applyNumberFormat="1" applyFont="1" applyFill="1" applyBorder="1" applyAlignment="1">
      <alignment horizontal="center"/>
    </xf>
    <xf numFmtId="185" fontId="18" fillId="0" borderId="8" xfId="0" applyNumberFormat="1" applyFont="1" applyBorder="1"/>
    <xf numFmtId="185" fontId="18" fillId="0" borderId="11" xfId="0" applyNumberFormat="1" applyFont="1" applyBorder="1"/>
    <xf numFmtId="185" fontId="24" fillId="21" borderId="8" xfId="0" applyNumberFormat="1" applyFont="1" applyFill="1" applyBorder="1"/>
    <xf numFmtId="185" fontId="24" fillId="21" borderId="11" xfId="0" applyNumberFormat="1" applyFont="1" applyFill="1" applyBorder="1"/>
    <xf numFmtId="185" fontId="18" fillId="0" borderId="12" xfId="0" applyNumberFormat="1" applyFont="1" applyBorder="1" applyAlignment="1"/>
    <xf numFmtId="185" fontId="24" fillId="21" borderId="12" xfId="0" applyNumberFormat="1" applyFont="1" applyFill="1" applyBorder="1" applyAlignment="1"/>
    <xf numFmtId="185" fontId="24" fillId="0" borderId="12" xfId="0" applyNumberFormat="1" applyFont="1" applyBorder="1" applyAlignment="1"/>
    <xf numFmtId="185" fontId="31" fillId="0" borderId="0" xfId="0" applyNumberFormat="1" applyFont="1"/>
    <xf numFmtId="3" fontId="18" fillId="26" borderId="8" xfId="0" applyNumberFormat="1" applyFont="1" applyFill="1" applyBorder="1"/>
    <xf numFmtId="3" fontId="18" fillId="26" borderId="11" xfId="0" applyNumberFormat="1" applyFont="1" applyFill="1" applyBorder="1"/>
    <xf numFmtId="3" fontId="18" fillId="26" borderId="19" xfId="0" applyNumberFormat="1" applyFont="1" applyFill="1" applyBorder="1"/>
    <xf numFmtId="185" fontId="27" fillId="0" borderId="0" xfId="0" applyNumberFormat="1" applyFont="1"/>
    <xf numFmtId="185" fontId="27" fillId="0" borderId="0" xfId="0" applyNumberFormat="1" applyFont="1" applyBorder="1"/>
    <xf numFmtId="0" fontId="24" fillId="21" borderId="12" xfId="0" applyFont="1" applyFill="1" applyBorder="1" applyAlignment="1">
      <alignment horizontal="center"/>
    </xf>
    <xf numFmtId="1" fontId="18" fillId="21" borderId="12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54" fillId="0" borderId="0" xfId="0" applyFont="1"/>
    <xf numFmtId="3" fontId="24" fillId="0" borderId="0" xfId="26" applyNumberFormat="1" applyFont="1" applyFill="1" applyBorder="1" applyAlignment="1" applyProtection="1">
      <alignment horizontal="center" wrapText="1"/>
    </xf>
    <xf numFmtId="185" fontId="24" fillId="22" borderId="23" xfId="0" applyNumberFormat="1" applyFont="1" applyFill="1" applyBorder="1" applyAlignment="1">
      <alignment horizontal="center" wrapText="1"/>
    </xf>
    <xf numFmtId="0" fontId="24" fillId="22" borderId="22" xfId="0" applyFont="1" applyFill="1" applyBorder="1" applyAlignment="1">
      <alignment horizontal="center"/>
    </xf>
    <xf numFmtId="185" fontId="24" fillId="22" borderId="22" xfId="0" applyNumberFormat="1" applyFont="1" applyFill="1" applyBorder="1" applyAlignment="1">
      <alignment horizontal="center" wrapText="1"/>
    </xf>
    <xf numFmtId="185" fontId="0" fillId="0" borderId="12" xfId="0" applyNumberFormat="1" applyFont="1" applyBorder="1"/>
    <xf numFmtId="41" fontId="24" fillId="23" borderId="12" xfId="0" applyNumberFormat="1" applyFont="1" applyFill="1" applyBorder="1" applyAlignment="1"/>
    <xf numFmtId="185" fontId="53" fillId="0" borderId="12" xfId="0" applyNumberFormat="1" applyFont="1" applyBorder="1" applyAlignment="1">
      <alignment horizontal="center"/>
    </xf>
    <xf numFmtId="185" fontId="18" fillId="0" borderId="0" xfId="0" applyNumberFormat="1" applyFont="1"/>
    <xf numFmtId="0" fontId="24" fillId="31" borderId="12" xfId="0" applyFont="1" applyFill="1" applyBorder="1" applyAlignment="1">
      <alignment wrapText="1"/>
    </xf>
    <xf numFmtId="185" fontId="24" fillId="31" borderId="12" xfId="0" applyNumberFormat="1" applyFont="1" applyFill="1" applyBorder="1"/>
    <xf numFmtId="185" fontId="18" fillId="31" borderId="12" xfId="0" applyNumberFormat="1" applyFont="1" applyFill="1" applyBorder="1"/>
    <xf numFmtId="0" fontId="18" fillId="22" borderId="12" xfId="0" applyFont="1" applyFill="1" applyBorder="1" applyAlignment="1">
      <alignment horizontal="center" vertical="center" wrapText="1"/>
    </xf>
    <xf numFmtId="0" fontId="18" fillId="28" borderId="12" xfId="0" applyFont="1" applyFill="1" applyBorder="1" applyAlignment="1">
      <alignment horizontal="center" vertical="center"/>
    </xf>
    <xf numFmtId="0" fontId="52" fillId="0" borderId="12" xfId="0" applyFont="1" applyBorder="1"/>
    <xf numFmtId="41" fontId="18" fillId="0" borderId="12" xfId="0" applyNumberFormat="1" applyFont="1" applyBorder="1"/>
    <xf numFmtId="41" fontId="24" fillId="21" borderId="12" xfId="0" applyNumberFormat="1" applyFont="1" applyFill="1" applyBorder="1"/>
    <xf numFmtId="3" fontId="18" fillId="21" borderId="12" xfId="0" applyNumberFormat="1" applyFont="1" applyFill="1" applyBorder="1"/>
    <xf numFmtId="187" fontId="27" fillId="0" borderId="12" xfId="0" applyNumberFormat="1" applyFont="1" applyBorder="1"/>
    <xf numFmtId="0" fontId="33" fillId="21" borderId="12" xfId="0" applyFont="1" applyFill="1" applyBorder="1"/>
    <xf numFmtId="0" fontId="18" fillId="0" borderId="22" xfId="0" applyFont="1" applyBorder="1" applyAlignment="1">
      <alignment horizontal="center"/>
    </xf>
    <xf numFmtId="0" fontId="24" fillId="0" borderId="22" xfId="0" applyFont="1" applyBorder="1"/>
    <xf numFmtId="3" fontId="24" fillId="0" borderId="22" xfId="0" applyNumberFormat="1" applyFont="1" applyBorder="1" applyAlignment="1">
      <alignment wrapText="1"/>
    </xf>
    <xf numFmtId="0" fontId="27" fillId="0" borderId="22" xfId="0" applyFont="1" applyBorder="1"/>
    <xf numFmtId="185" fontId="18" fillId="0" borderId="22" xfId="0" applyNumberFormat="1" applyFont="1" applyBorder="1"/>
    <xf numFmtId="0" fontId="18" fillId="28" borderId="8" xfId="0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left" vertical="center" wrapText="1"/>
    </xf>
    <xf numFmtId="3" fontId="18" fillId="0" borderId="19" xfId="0" applyNumberFormat="1" applyFont="1" applyBorder="1" applyAlignment="1">
      <alignment vertical="center"/>
    </xf>
    <xf numFmtId="3" fontId="24" fillId="23" borderId="19" xfId="0" applyNumberFormat="1" applyFont="1" applyFill="1" applyBorder="1"/>
    <xf numFmtId="3" fontId="24" fillId="21" borderId="19" xfId="0" applyNumberFormat="1" applyFont="1" applyFill="1" applyBorder="1" applyAlignment="1">
      <alignment horizontal="center" vertical="center"/>
    </xf>
    <xf numFmtId="3" fontId="18" fillId="0" borderId="18" xfId="0" applyNumberFormat="1" applyFont="1" applyBorder="1"/>
    <xf numFmtId="3" fontId="18" fillId="0" borderId="24" xfId="0" applyNumberFormat="1" applyFont="1" applyBorder="1"/>
    <xf numFmtId="49" fontId="18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3" fontId="18" fillId="0" borderId="9" xfId="0" applyNumberFormat="1" applyFont="1" applyBorder="1" applyAlignment="1">
      <alignment horizontal="left"/>
    </xf>
    <xf numFmtId="3" fontId="18" fillId="0" borderId="22" xfId="0" applyNumberFormat="1" applyFont="1" applyBorder="1"/>
    <xf numFmtId="3" fontId="18" fillId="0" borderId="25" xfId="0" applyNumberFormat="1" applyFont="1" applyBorder="1"/>
    <xf numFmtId="3" fontId="18" fillId="0" borderId="14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left"/>
    </xf>
    <xf numFmtId="3" fontId="24" fillId="0" borderId="0" xfId="0" applyNumberFormat="1" applyFont="1" applyFill="1" applyBorder="1" applyAlignment="1">
      <alignment horizontal="left" vertical="center"/>
    </xf>
    <xf numFmtId="3" fontId="24" fillId="0" borderId="0" xfId="0" applyNumberFormat="1" applyFont="1" applyFill="1" applyBorder="1"/>
    <xf numFmtId="3" fontId="18" fillId="0" borderId="0" xfId="0" applyNumberFormat="1" applyFont="1" applyFill="1" applyBorder="1"/>
    <xf numFmtId="3" fontId="24" fillId="0" borderId="0" xfId="0" applyNumberFormat="1" applyFont="1" applyFill="1" applyBorder="1" applyAlignment="1">
      <alignment vertical="center"/>
    </xf>
    <xf numFmtId="3" fontId="24" fillId="0" borderId="10" xfId="0" applyNumberFormat="1" applyFont="1" applyBorder="1" applyAlignment="1">
      <alignment horizontal="center"/>
    </xf>
    <xf numFmtId="3" fontId="24" fillId="22" borderId="12" xfId="0" applyNumberFormat="1" applyFont="1" applyFill="1" applyBorder="1"/>
    <xf numFmtId="3" fontId="18" fillId="23" borderId="12" xfId="0" applyNumberFormat="1" applyFont="1" applyFill="1" applyBorder="1"/>
    <xf numFmtId="3" fontId="24" fillId="23" borderId="12" xfId="0" applyNumberFormat="1" applyFont="1" applyFill="1" applyBorder="1" applyAlignment="1">
      <alignment vertical="center"/>
    </xf>
    <xf numFmtId="3" fontId="48" fillId="0" borderId="0" xfId="0" applyNumberFormat="1" applyFont="1"/>
    <xf numFmtId="3" fontId="22" fillId="0" borderId="0" xfId="0" applyNumberFormat="1" applyFont="1"/>
    <xf numFmtId="3" fontId="18" fillId="0" borderId="10" xfId="0" applyNumberFormat="1" applyFont="1" applyBorder="1" applyAlignment="1">
      <alignment horizontal="left" wrapText="1"/>
    </xf>
    <xf numFmtId="0" fontId="18" fillId="22" borderId="12" xfId="0" applyFont="1" applyFill="1" applyBorder="1" applyAlignment="1">
      <alignment vertical="center"/>
    </xf>
    <xf numFmtId="0" fontId="18" fillId="22" borderId="12" xfId="0" applyFont="1" applyFill="1" applyBorder="1" applyAlignment="1">
      <alignment vertical="center" wrapText="1"/>
    </xf>
    <xf numFmtId="3" fontId="18" fillId="28" borderId="8" xfId="0" applyNumberFormat="1" applyFont="1" applyFill="1" applyBorder="1" applyAlignment="1">
      <alignment horizontal="left" vertical="center"/>
    </xf>
    <xf numFmtId="3" fontId="24" fillId="22" borderId="8" xfId="0" applyNumberFormat="1" applyFont="1" applyFill="1" applyBorder="1" applyAlignment="1">
      <alignment horizontal="left"/>
    </xf>
    <xf numFmtId="0" fontId="27" fillId="22" borderId="12" xfId="0" applyFont="1" applyFill="1" applyBorder="1"/>
    <xf numFmtId="0" fontId="20" fillId="22" borderId="12" xfId="0" applyFont="1" applyFill="1" applyBorder="1"/>
    <xf numFmtId="185" fontId="24" fillId="22" borderId="8" xfId="0" applyNumberFormat="1" applyFont="1" applyFill="1" applyBorder="1" applyAlignment="1">
      <alignment horizontal="center"/>
    </xf>
    <xf numFmtId="185" fontId="18" fillId="22" borderId="8" xfId="0" applyNumberFormat="1" applyFont="1" applyFill="1" applyBorder="1" applyAlignment="1">
      <alignment horizontal="left" wrapText="1"/>
    </xf>
    <xf numFmtId="0" fontId="44" fillId="0" borderId="0" xfId="0" applyFont="1" applyAlignment="1"/>
    <xf numFmtId="185" fontId="42" fillId="0" borderId="0" xfId="0" applyNumberFormat="1" applyFont="1"/>
    <xf numFmtId="185" fontId="18" fillId="0" borderId="8" xfId="0" applyNumberFormat="1" applyFont="1" applyBorder="1" applyAlignment="1">
      <alignment horizontal="center"/>
    </xf>
    <xf numFmtId="185" fontId="18" fillId="0" borderId="8" xfId="0" applyNumberFormat="1" applyFont="1" applyBorder="1" applyAlignment="1"/>
    <xf numFmtId="2" fontId="18" fillId="22" borderId="8" xfId="0" applyNumberFormat="1" applyFont="1" applyFill="1" applyBorder="1" applyAlignment="1">
      <alignment horizontal="center"/>
    </xf>
    <xf numFmtId="2" fontId="24" fillId="22" borderId="11" xfId="0" applyNumberFormat="1" applyFont="1" applyFill="1" applyBorder="1" applyAlignment="1">
      <alignment horizontal="center"/>
    </xf>
    <xf numFmtId="0" fontId="18" fillId="22" borderId="11" xfId="0" applyFont="1" applyFill="1" applyBorder="1" applyAlignment="1">
      <alignment wrapText="1"/>
    </xf>
    <xf numFmtId="2" fontId="24" fillId="22" borderId="8" xfId="0" applyNumberFormat="1" applyFont="1" applyFill="1" applyBorder="1" applyAlignment="1">
      <alignment horizontal="center"/>
    </xf>
    <xf numFmtId="0" fontId="24" fillId="22" borderId="8" xfId="0" applyFont="1" applyFill="1" applyBorder="1" applyAlignment="1">
      <alignment wrapText="1"/>
    </xf>
    <xf numFmtId="164" fontId="24" fillId="30" borderId="12" xfId="0" applyNumberFormat="1" applyFont="1" applyFill="1" applyBorder="1" applyAlignment="1">
      <alignment horizontal="center" vertical="center"/>
    </xf>
    <xf numFmtId="3" fontId="24" fillId="30" borderId="12" xfId="0" applyNumberFormat="1" applyFont="1" applyFill="1" applyBorder="1" applyAlignment="1">
      <alignment horizontal="center" vertical="center"/>
    </xf>
    <xf numFmtId="0" fontId="24" fillId="22" borderId="12" xfId="0" applyFont="1" applyFill="1" applyBorder="1" applyAlignment="1">
      <alignment horizontal="center" wrapText="1"/>
    </xf>
    <xf numFmtId="0" fontId="18" fillId="22" borderId="12" xfId="0" applyFont="1" applyFill="1" applyBorder="1" applyAlignment="1">
      <alignment horizontal="center" wrapText="1"/>
    </xf>
    <xf numFmtId="0" fontId="42" fillId="0" borderId="26" xfId="0" applyFont="1" applyBorder="1"/>
    <xf numFmtId="185" fontId="42" fillId="0" borderId="26" xfId="0" applyNumberFormat="1" applyFont="1" applyBorder="1"/>
    <xf numFmtId="0" fontId="18" fillId="22" borderId="12" xfId="0" applyFont="1" applyFill="1" applyBorder="1" applyAlignment="1">
      <alignment horizontal="center" vertical="center"/>
    </xf>
    <xf numFmtId="185" fontId="18" fillId="0" borderId="26" xfId="0" applyNumberFormat="1" applyFont="1" applyBorder="1"/>
    <xf numFmtId="49" fontId="24" fillId="0" borderId="14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vertical="center"/>
    </xf>
    <xf numFmtId="49" fontId="24" fillId="0" borderId="8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vertical="center"/>
    </xf>
    <xf numFmtId="49" fontId="18" fillId="24" borderId="8" xfId="0" applyNumberFormat="1" applyFont="1" applyFill="1" applyBorder="1" applyAlignment="1">
      <alignment vertical="center" wrapText="1"/>
    </xf>
    <xf numFmtId="49" fontId="18" fillId="0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24" borderId="8" xfId="0" applyNumberFormat="1" applyFont="1" applyFill="1" applyBorder="1" applyAlignment="1">
      <alignment vertical="center"/>
    </xf>
    <xf numFmtId="49" fontId="24" fillId="21" borderId="8" xfId="0" applyNumberFormat="1" applyFont="1" applyFill="1" applyBorder="1" applyAlignment="1">
      <alignment vertical="center"/>
    </xf>
    <xf numFmtId="49" fontId="24" fillId="21" borderId="8" xfId="0" applyNumberFormat="1" applyFont="1" applyFill="1" applyBorder="1" applyAlignment="1">
      <alignment horizontal="center" vertical="center"/>
    </xf>
    <xf numFmtId="49" fontId="24" fillId="21" borderId="8" xfId="0" applyNumberFormat="1" applyFont="1" applyFill="1" applyBorder="1" applyAlignment="1">
      <alignment vertical="center" wrapText="1"/>
    </xf>
    <xf numFmtId="49" fontId="24" fillId="0" borderId="8" xfId="0" applyNumberFormat="1" applyFont="1" applyBorder="1" applyAlignment="1">
      <alignment vertical="center"/>
    </xf>
    <xf numFmtId="49" fontId="18" fillId="24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24" fillId="21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/>
    <xf numFmtId="49" fontId="18" fillId="32" borderId="11" xfId="0" applyNumberFormat="1" applyFont="1" applyFill="1" applyBorder="1" applyAlignment="1">
      <alignment horizontal="center"/>
    </xf>
    <xf numFmtId="49" fontId="18" fillId="32" borderId="8" xfId="0" applyNumberFormat="1" applyFont="1" applyFill="1" applyBorder="1" applyAlignment="1">
      <alignment vertical="center"/>
    </xf>
    <xf numFmtId="49" fontId="24" fillId="0" borderId="11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3" fontId="36" fillId="21" borderId="8" xfId="0" applyNumberFormat="1" applyFont="1" applyFill="1" applyBorder="1" applyAlignment="1"/>
    <xf numFmtId="3" fontId="24" fillId="21" borderId="8" xfId="0" applyNumberFormat="1" applyFont="1" applyFill="1" applyBorder="1" applyAlignment="1"/>
    <xf numFmtId="3" fontId="24" fillId="0" borderId="11" xfId="0" applyNumberFormat="1" applyFont="1" applyBorder="1" applyAlignment="1">
      <alignment horizontal="left" vertical="center"/>
    </xf>
    <xf numFmtId="3" fontId="18" fillId="0" borderId="9" xfId="0" applyNumberFormat="1" applyFont="1" applyBorder="1" applyAlignment="1">
      <alignment horizontal="left" vertical="center"/>
    </xf>
    <xf numFmtId="0" fontId="18" fillId="0" borderId="8" xfId="0" applyFont="1" applyBorder="1" applyAlignment="1">
      <alignment horizontal="left"/>
    </xf>
    <xf numFmtId="3" fontId="48" fillId="0" borderId="0" xfId="0" applyNumberFormat="1" applyFont="1" applyBorder="1" applyAlignment="1"/>
    <xf numFmtId="0" fontId="18" fillId="21" borderId="12" xfId="0" applyFont="1" applyFill="1" applyBorder="1" applyAlignment="1">
      <alignment vertical="center"/>
    </xf>
    <xf numFmtId="185" fontId="18" fillId="21" borderId="12" xfId="0" applyNumberFormat="1" applyFont="1" applyFill="1" applyBorder="1" applyAlignment="1">
      <alignment horizontal="right" vertical="center"/>
    </xf>
    <xf numFmtId="1" fontId="18" fillId="0" borderId="12" xfId="0" applyNumberFormat="1" applyFont="1" applyBorder="1" applyAlignment="1">
      <alignment vertical="center"/>
    </xf>
    <xf numFmtId="185" fontId="18" fillId="21" borderId="12" xfId="0" applyNumberFormat="1" applyFont="1" applyFill="1" applyBorder="1"/>
    <xf numFmtId="185" fontId="24" fillId="23" borderId="12" xfId="0" applyNumberFormat="1" applyFont="1" applyFill="1" applyBorder="1" applyAlignment="1">
      <alignment vertical="center"/>
    </xf>
    <xf numFmtId="3" fontId="24" fillId="24" borderId="0" xfId="0" applyNumberFormat="1" applyFont="1" applyFill="1" applyBorder="1"/>
    <xf numFmtId="0" fontId="24" fillId="0" borderId="19" xfId="0" applyFont="1" applyBorder="1" applyAlignment="1">
      <alignment horizontal="center"/>
    </xf>
    <xf numFmtId="0" fontId="24" fillId="26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0" fontId="18" fillId="24" borderId="19" xfId="0" applyFont="1" applyFill="1" applyBorder="1" applyAlignment="1">
      <alignment horizontal="center"/>
    </xf>
    <xf numFmtId="3" fontId="18" fillId="0" borderId="13" xfId="0" applyNumberFormat="1" applyFont="1" applyFill="1" applyBorder="1"/>
    <xf numFmtId="0" fontId="24" fillId="26" borderId="12" xfId="0" applyFont="1" applyFill="1" applyBorder="1" applyAlignment="1">
      <alignment horizontal="center"/>
    </xf>
    <xf numFmtId="3" fontId="18" fillId="22" borderId="13" xfId="0" applyNumberFormat="1" applyFont="1" applyFill="1" applyBorder="1"/>
    <xf numFmtId="185" fontId="18" fillId="0" borderId="13" xfId="0" applyNumberFormat="1" applyFont="1" applyBorder="1"/>
    <xf numFmtId="185" fontId="18" fillId="26" borderId="13" xfId="0" applyNumberFormat="1" applyFont="1" applyFill="1" applyBorder="1"/>
    <xf numFmtId="0" fontId="18" fillId="0" borderId="13" xfId="0" applyFont="1" applyFill="1" applyBorder="1"/>
    <xf numFmtId="0" fontId="0" fillId="0" borderId="12" xfId="0" applyFill="1" applyBorder="1"/>
    <xf numFmtId="3" fontId="24" fillId="24" borderId="12" xfId="0" applyNumberFormat="1" applyFont="1" applyFill="1" applyBorder="1"/>
    <xf numFmtId="185" fontId="0" fillId="0" borderId="0" xfId="0" applyNumberFormat="1"/>
    <xf numFmtId="185" fontId="24" fillId="23" borderId="0" xfId="0" applyNumberFormat="1" applyFont="1" applyFill="1"/>
    <xf numFmtId="3" fontId="24" fillId="0" borderId="12" xfId="0" applyNumberFormat="1" applyFont="1" applyBorder="1" applyAlignment="1"/>
    <xf numFmtId="3" fontId="18" fillId="0" borderId="12" xfId="0" applyNumberFormat="1" applyFont="1" applyBorder="1" applyAlignment="1">
      <alignment wrapText="1"/>
    </xf>
    <xf numFmtId="0" fontId="18" fillId="0" borderId="12" xfId="0" applyFont="1" applyBorder="1" applyAlignment="1"/>
    <xf numFmtId="3" fontId="23" fillId="21" borderId="12" xfId="0" applyNumberFormat="1" applyFont="1" applyFill="1" applyBorder="1" applyAlignment="1">
      <alignment wrapText="1"/>
    </xf>
    <xf numFmtId="185" fontId="24" fillId="24" borderId="12" xfId="0" applyNumberFormat="1" applyFont="1" applyFill="1" applyBorder="1"/>
    <xf numFmtId="3" fontId="24" fillId="28" borderId="11" xfId="0" applyNumberFormat="1" applyFont="1" applyFill="1" applyBorder="1" applyAlignment="1">
      <alignment horizontal="center" vertical="center"/>
    </xf>
    <xf numFmtId="3" fontId="18" fillId="0" borderId="8" xfId="26" applyNumberFormat="1" applyFont="1" applyFill="1" applyBorder="1" applyAlignment="1" applyProtection="1">
      <alignment wrapText="1"/>
    </xf>
    <xf numFmtId="3" fontId="24" fillId="0" borderId="11" xfId="0" applyNumberFormat="1" applyFont="1" applyFill="1" applyBorder="1"/>
    <xf numFmtId="3" fontId="18" fillId="0" borderId="9" xfId="0" applyNumberFormat="1" applyFont="1" applyBorder="1" applyAlignment="1">
      <alignment horizontal="center"/>
    </xf>
    <xf numFmtId="3" fontId="18" fillId="0" borderId="9" xfId="26" applyNumberFormat="1" applyFont="1" applyFill="1" applyBorder="1" applyAlignment="1" applyProtection="1"/>
    <xf numFmtId="3" fontId="18" fillId="21" borderId="8" xfId="0" applyNumberFormat="1" applyFont="1" applyFill="1" applyBorder="1" applyAlignment="1">
      <alignment horizontal="center"/>
    </xf>
    <xf numFmtId="3" fontId="24" fillId="21" borderId="8" xfId="26" applyNumberFormat="1" applyFont="1" applyFill="1" applyBorder="1" applyAlignment="1" applyProtection="1"/>
    <xf numFmtId="3" fontId="24" fillId="0" borderId="8" xfId="0" applyNumberFormat="1" applyFont="1" applyBorder="1" applyAlignment="1"/>
    <xf numFmtId="3" fontId="18" fillId="26" borderId="8" xfId="0" applyNumberFormat="1" applyFont="1" applyFill="1" applyBorder="1" applyAlignment="1">
      <alignment horizontal="center"/>
    </xf>
    <xf numFmtId="3" fontId="18" fillId="26" borderId="8" xfId="26" applyNumberFormat="1" applyFont="1" applyFill="1" applyBorder="1" applyAlignment="1" applyProtection="1"/>
    <xf numFmtId="3" fontId="24" fillId="24" borderId="8" xfId="0" applyNumberFormat="1" applyFont="1" applyFill="1" applyBorder="1" applyAlignment="1">
      <alignment horizontal="center"/>
    </xf>
    <xf numFmtId="3" fontId="18" fillId="0" borderId="8" xfId="26" applyNumberFormat="1" applyFont="1" applyFill="1" applyBorder="1" applyAlignment="1" applyProtection="1"/>
    <xf numFmtId="3" fontId="24" fillId="24" borderId="8" xfId="0" applyNumberFormat="1" applyFont="1" applyFill="1" applyBorder="1" applyAlignment="1"/>
    <xf numFmtId="3" fontId="18" fillId="0" borderId="8" xfId="0" applyNumberFormat="1" applyFont="1" applyBorder="1" applyAlignment="1"/>
    <xf numFmtId="0" fontId="55" fillId="0" borderId="0" xfId="0" applyFont="1"/>
    <xf numFmtId="165" fontId="18" fillId="0" borderId="0" xfId="0" applyNumberFormat="1" applyFont="1" applyFill="1" applyBorder="1"/>
    <xf numFmtId="0" fontId="24" fillId="18" borderId="19" xfId="0" applyFont="1" applyFill="1" applyBorder="1" applyAlignment="1">
      <alignment horizontal="center" vertical="center"/>
    </xf>
    <xf numFmtId="0" fontId="24" fillId="21" borderId="12" xfId="0" applyFont="1" applyFill="1" applyBorder="1" applyAlignment="1">
      <alignment horizontal="center" wrapText="1"/>
    </xf>
    <xf numFmtId="185" fontId="24" fillId="22" borderId="19" xfId="0" applyNumberFormat="1" applyFont="1" applyFill="1" applyBorder="1"/>
    <xf numFmtId="41" fontId="24" fillId="22" borderId="12" xfId="0" applyNumberFormat="1" applyFont="1" applyFill="1" applyBorder="1" applyAlignment="1"/>
    <xf numFmtId="185" fontId="24" fillId="23" borderId="12" xfId="0" applyNumberFormat="1" applyFont="1" applyFill="1" applyBorder="1" applyAlignment="1">
      <alignment horizontal="center"/>
    </xf>
    <xf numFmtId="3" fontId="18" fillId="0" borderId="8" xfId="33" applyNumberFormat="1" applyFont="1" applyFill="1" applyBorder="1" applyAlignment="1">
      <alignment horizontal="right"/>
    </xf>
    <xf numFmtId="3" fontId="24" fillId="0" borderId="8" xfId="33" applyNumberFormat="1" applyFont="1" applyFill="1" applyBorder="1" applyAlignment="1">
      <alignment horizontal="right"/>
    </xf>
    <xf numFmtId="2" fontId="22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49" fontId="24" fillId="24" borderId="9" xfId="0" applyNumberFormat="1" applyFont="1" applyFill="1" applyBorder="1" applyAlignment="1">
      <alignment horizontal="center" vertical="center"/>
    </xf>
    <xf numFmtId="49" fontId="18" fillId="24" borderId="28" xfId="0" applyNumberFormat="1" applyFont="1" applyFill="1" applyBorder="1" applyAlignment="1">
      <alignment horizontal="center" vertical="center"/>
    </xf>
    <xf numFmtId="49" fontId="24" fillId="24" borderId="11" xfId="0" applyNumberFormat="1" applyFont="1" applyFill="1" applyBorder="1" applyAlignment="1">
      <alignment horizontal="center" vertical="center"/>
    </xf>
    <xf numFmtId="49" fontId="18" fillId="24" borderId="27" xfId="0" applyNumberFormat="1" applyFont="1" applyFill="1" applyBorder="1" applyAlignment="1">
      <alignment horizontal="center" vertical="center"/>
    </xf>
    <xf numFmtId="49" fontId="24" fillId="21" borderId="11" xfId="0" applyNumberFormat="1" applyFont="1" applyFill="1" applyBorder="1" applyAlignment="1">
      <alignment horizontal="center" vertical="center"/>
    </xf>
    <xf numFmtId="49" fontId="24" fillId="21" borderId="27" xfId="0" applyNumberFormat="1" applyFont="1" applyFill="1" applyBorder="1" applyAlignment="1">
      <alignment horizontal="center" vertical="center"/>
    </xf>
    <xf numFmtId="3" fontId="22" fillId="0" borderId="0" xfId="26" applyNumberFormat="1" applyFont="1" applyFill="1" applyBorder="1" applyAlignment="1" applyProtection="1">
      <alignment horizontal="center" vertical="center" wrapText="1"/>
    </xf>
    <xf numFmtId="2" fontId="22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0" fontId="40" fillId="23" borderId="12" xfId="0" applyFont="1" applyFill="1" applyBorder="1" applyAlignment="1">
      <alignment horizontal="center"/>
    </xf>
    <xf numFmtId="3" fontId="24" fillId="23" borderId="12" xfId="0" applyNumberFormat="1" applyFont="1" applyFill="1" applyBorder="1" applyAlignment="1">
      <alignment horizontal="center" vertical="center"/>
    </xf>
    <xf numFmtId="3" fontId="18" fillId="22" borderId="12" xfId="0" applyNumberFormat="1" applyFont="1" applyFill="1" applyBorder="1" applyAlignment="1">
      <alignment horizontal="center" vertical="center"/>
    </xf>
    <xf numFmtId="3" fontId="24" fillId="22" borderId="12" xfId="0" applyNumberFormat="1" applyFont="1" applyFill="1" applyBorder="1" applyAlignment="1">
      <alignment horizontal="center" vertical="center"/>
    </xf>
    <xf numFmtId="3" fontId="36" fillId="22" borderId="12" xfId="0" applyNumberFormat="1" applyFont="1" applyFill="1" applyBorder="1" applyAlignment="1">
      <alignment horizontal="center" vertical="center"/>
    </xf>
    <xf numFmtId="178" fontId="24" fillId="0" borderId="26" xfId="26" applyNumberFormat="1" applyFont="1" applyFill="1" applyBorder="1" applyAlignment="1">
      <alignment wrapText="1"/>
    </xf>
    <xf numFmtId="0" fontId="30" fillId="0" borderId="26" xfId="0" applyFont="1" applyBorder="1" applyAlignment="1">
      <alignment wrapText="1"/>
    </xf>
    <xf numFmtId="0" fontId="24" fillId="21" borderId="12" xfId="0" applyFont="1" applyFill="1" applyBorder="1" applyAlignment="1">
      <alignment horizontal="center"/>
    </xf>
    <xf numFmtId="0" fontId="24" fillId="31" borderId="12" xfId="0" applyFont="1" applyFill="1" applyBorder="1" applyAlignment="1">
      <alignment horizontal="center"/>
    </xf>
    <xf numFmtId="0" fontId="24" fillId="23" borderId="12" xfId="0" applyFont="1" applyFill="1" applyBorder="1" applyAlignment="1">
      <alignment horizontal="right"/>
    </xf>
    <xf numFmtId="0" fontId="24" fillId="23" borderId="12" xfId="0" applyFont="1" applyFill="1" applyBorder="1" applyAlignment="1">
      <alignment horizontal="center"/>
    </xf>
    <xf numFmtId="185" fontId="18" fillId="21" borderId="12" xfId="0" applyNumberFormat="1" applyFont="1" applyFill="1" applyBorder="1" applyAlignment="1">
      <alignment horizontal="center"/>
    </xf>
    <xf numFmtId="0" fontId="24" fillId="0" borderId="8" xfId="0" applyFont="1" applyBorder="1" applyAlignment="1"/>
    <xf numFmtId="0" fontId="18" fillId="0" borderId="8" xfId="0" applyFont="1" applyBorder="1" applyAlignment="1"/>
    <xf numFmtId="0" fontId="2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3" fontId="24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4" fillId="18" borderId="8" xfId="0" applyFont="1" applyFill="1" applyBorder="1" applyAlignment="1">
      <alignment horizontal="center" vertical="center" wrapText="1"/>
    </xf>
    <xf numFmtId="0" fontId="24" fillId="18" borderId="8" xfId="0" applyFont="1" applyFill="1" applyBorder="1" applyAlignment="1">
      <alignment horizontal="center" wrapText="1"/>
    </xf>
    <xf numFmtId="6" fontId="24" fillId="0" borderId="19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6" fontId="24" fillId="0" borderId="13" xfId="0" applyNumberFormat="1" applyFont="1" applyBorder="1" applyAlignment="1">
      <alignment horizontal="center"/>
    </xf>
    <xf numFmtId="3" fontId="18" fillId="28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top" wrapText="1"/>
    </xf>
    <xf numFmtId="3" fontId="22" fillId="0" borderId="26" xfId="0" applyNumberFormat="1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wrapText="1"/>
    </xf>
    <xf numFmtId="3" fontId="22" fillId="0" borderId="0" xfId="26" applyNumberFormat="1" applyFont="1" applyFill="1" applyBorder="1" applyAlignment="1" applyProtection="1">
      <alignment horizontal="center" wrapText="1"/>
    </xf>
    <xf numFmtId="3" fontId="24" fillId="21" borderId="19" xfId="0" applyNumberFormat="1" applyFont="1" applyFill="1" applyBorder="1" applyAlignment="1">
      <alignment horizontal="center"/>
    </xf>
    <xf numFmtId="3" fontId="24" fillId="21" borderId="13" xfId="0" applyNumberFormat="1" applyFont="1" applyFill="1" applyBorder="1" applyAlignment="1">
      <alignment horizontal="center"/>
    </xf>
    <xf numFmtId="3" fontId="24" fillId="23" borderId="12" xfId="0" applyNumberFormat="1" applyFont="1" applyFill="1" applyBorder="1" applyAlignment="1">
      <alignment vertical="center"/>
    </xf>
    <xf numFmtId="0" fontId="24" fillId="0" borderId="8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 wrapText="1"/>
    </xf>
    <xf numFmtId="3" fontId="24" fillId="23" borderId="12" xfId="0" applyNumberFormat="1" applyFont="1" applyFill="1" applyBorder="1" applyAlignment="1">
      <alignment horizontal="left" vertical="center"/>
    </xf>
    <xf numFmtId="3" fontId="24" fillId="0" borderId="12" xfId="0" applyNumberFormat="1" applyFont="1" applyBorder="1" applyAlignment="1">
      <alignment horizontal="left" wrapText="1"/>
    </xf>
    <xf numFmtId="3" fontId="24" fillId="22" borderId="12" xfId="0" applyNumberFormat="1" applyFont="1" applyFill="1" applyBorder="1" applyAlignment="1">
      <alignment horizontal="center"/>
    </xf>
    <xf numFmtId="3" fontId="24" fillId="21" borderId="8" xfId="0" applyNumberFormat="1" applyFont="1" applyFill="1" applyBorder="1" applyAlignment="1">
      <alignment vertical="center"/>
    </xf>
    <xf numFmtId="3" fontId="22" fillId="0" borderId="0" xfId="0" applyNumberFormat="1" applyFont="1" applyBorder="1" applyAlignment="1">
      <alignment horizontal="center" vertical="center" wrapText="1"/>
    </xf>
    <xf numFmtId="2" fontId="24" fillId="0" borderId="0" xfId="33" applyNumberFormat="1" applyFont="1" applyBorder="1" applyAlignment="1">
      <alignment horizontal="center"/>
    </xf>
  </cellXfs>
  <cellStyles count="3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ál_előirányzat-felhasználási ütemterv 2010." xfId="33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zoomScale="60" zoomScaleNormal="100" workbookViewId="0">
      <selection activeCell="J2" sqref="J2"/>
    </sheetView>
  </sheetViews>
  <sheetFormatPr defaultRowHeight="15.75" x14ac:dyDescent="0.25"/>
  <cols>
    <col min="1" max="1" width="4.85546875" style="1" customWidth="1"/>
    <col min="2" max="2" width="28.5703125" style="2" customWidth="1"/>
    <col min="3" max="3" width="17.42578125" style="3" customWidth="1"/>
    <col min="4" max="4" width="16.7109375" style="4" customWidth="1"/>
    <col min="5" max="5" width="16.140625" customWidth="1"/>
    <col min="6" max="6" width="17" customWidth="1"/>
    <col min="7" max="7" width="16.7109375" customWidth="1"/>
    <col min="8" max="8" width="6" customWidth="1"/>
    <col min="9" max="9" width="20.7109375" customWidth="1"/>
    <col min="10" max="10" width="16.7109375" customWidth="1"/>
    <col min="11" max="11" width="18.85546875" customWidth="1"/>
    <col min="12" max="12" width="17.140625" customWidth="1"/>
    <col min="13" max="13" width="18.28515625" customWidth="1"/>
    <col min="14" max="14" width="17.28515625" customWidth="1"/>
  </cols>
  <sheetData>
    <row r="1" spans="1:14" ht="18.75" customHeight="1" x14ac:dyDescent="0.25">
      <c r="C1" s="555" t="s">
        <v>529</v>
      </c>
      <c r="D1" s="555"/>
      <c r="E1" s="555"/>
      <c r="F1" s="555"/>
      <c r="G1" s="555"/>
      <c r="H1" s="555"/>
      <c r="I1" s="555"/>
      <c r="J1" s="555"/>
      <c r="K1" s="555"/>
      <c r="L1" s="555"/>
    </row>
    <row r="2" spans="1:14" ht="35.1" customHeight="1" x14ac:dyDescent="0.3">
      <c r="K2" s="159" t="s">
        <v>0</v>
      </c>
      <c r="L2" t="s">
        <v>533</v>
      </c>
    </row>
    <row r="3" spans="1:14" ht="60" customHeight="1" x14ac:dyDescent="0.2">
      <c r="A3" s="257" t="s">
        <v>1</v>
      </c>
      <c r="B3" s="258" t="s">
        <v>2</v>
      </c>
      <c r="C3" s="259" t="s">
        <v>494</v>
      </c>
      <c r="D3" s="259" t="s">
        <v>495</v>
      </c>
      <c r="E3" s="259" t="s">
        <v>530</v>
      </c>
      <c r="F3" s="259" t="s">
        <v>531</v>
      </c>
      <c r="G3" s="259" t="s">
        <v>532</v>
      </c>
      <c r="H3" s="257" t="s">
        <v>1</v>
      </c>
      <c r="I3" s="258" t="s">
        <v>2</v>
      </c>
      <c r="J3" s="259" t="s">
        <v>494</v>
      </c>
      <c r="K3" s="259" t="s">
        <v>495</v>
      </c>
      <c r="L3" s="259" t="s">
        <v>530</v>
      </c>
      <c r="M3" s="259" t="s">
        <v>531</v>
      </c>
      <c r="N3" s="259" t="s">
        <v>532</v>
      </c>
    </row>
    <row r="4" spans="1:14" ht="35.1" customHeight="1" x14ac:dyDescent="0.25">
      <c r="A4" s="250" t="s">
        <v>4</v>
      </c>
      <c r="B4" s="251" t="s">
        <v>5</v>
      </c>
      <c r="C4" s="149"/>
      <c r="D4" s="232"/>
      <c r="E4" s="105"/>
      <c r="F4" s="105"/>
      <c r="G4" s="105"/>
      <c r="H4" s="250" t="s">
        <v>4</v>
      </c>
      <c r="I4" s="527" t="s">
        <v>24</v>
      </c>
      <c r="J4" s="150"/>
      <c r="K4" s="150"/>
      <c r="L4" s="76"/>
      <c r="M4" s="76"/>
      <c r="N4" s="76"/>
    </row>
    <row r="5" spans="1:14" ht="35.1" customHeight="1" x14ac:dyDescent="0.25">
      <c r="A5" s="79" t="s">
        <v>6</v>
      </c>
      <c r="B5" s="252" t="s">
        <v>7</v>
      </c>
      <c r="C5" s="149">
        <v>13712295</v>
      </c>
      <c r="D5" s="149">
        <v>13720660</v>
      </c>
      <c r="E5" s="113">
        <v>14511508</v>
      </c>
      <c r="F5" s="113">
        <v>14511508</v>
      </c>
      <c r="G5" s="113">
        <v>14605613</v>
      </c>
      <c r="H5" s="79" t="s">
        <v>6</v>
      </c>
      <c r="I5" s="91" t="s">
        <v>25</v>
      </c>
      <c r="J5" s="113">
        <v>7306625</v>
      </c>
      <c r="K5" s="113">
        <v>8496625</v>
      </c>
      <c r="L5" s="113">
        <v>8573691</v>
      </c>
      <c r="M5" s="113">
        <v>7257737</v>
      </c>
      <c r="N5" s="113">
        <v>7952880</v>
      </c>
    </row>
    <row r="6" spans="1:14" ht="35.1" customHeight="1" x14ac:dyDescent="0.25">
      <c r="A6" s="79" t="s">
        <v>8</v>
      </c>
      <c r="B6" s="252" t="s">
        <v>9</v>
      </c>
      <c r="C6" s="149"/>
      <c r="D6" s="149"/>
      <c r="E6" s="113">
        <v>13382439</v>
      </c>
      <c r="F6" s="113">
        <v>13382439</v>
      </c>
      <c r="G6" s="113">
        <v>9746155</v>
      </c>
      <c r="H6" s="79" t="s">
        <v>8</v>
      </c>
      <c r="I6" s="528" t="s">
        <v>26</v>
      </c>
      <c r="J6" s="113">
        <v>1150740</v>
      </c>
      <c r="K6" s="113">
        <v>1378890</v>
      </c>
      <c r="L6" s="113">
        <v>1543037</v>
      </c>
      <c r="M6" s="113">
        <v>1158587</v>
      </c>
      <c r="N6" s="113">
        <v>1177745</v>
      </c>
    </row>
    <row r="7" spans="1:14" ht="35.1" customHeight="1" x14ac:dyDescent="0.25">
      <c r="A7" s="79" t="s">
        <v>10</v>
      </c>
      <c r="B7" s="252" t="s">
        <v>11</v>
      </c>
      <c r="C7" s="149">
        <v>2615365</v>
      </c>
      <c r="D7" s="149">
        <v>2615365</v>
      </c>
      <c r="E7" s="113">
        <v>2615365</v>
      </c>
      <c r="F7" s="113">
        <v>2839674</v>
      </c>
      <c r="G7" s="113">
        <v>2771000</v>
      </c>
      <c r="H7" s="79" t="s">
        <v>10</v>
      </c>
      <c r="I7" s="91" t="s">
        <v>27</v>
      </c>
      <c r="J7" s="113">
        <v>7825000</v>
      </c>
      <c r="K7" s="113">
        <v>8500000</v>
      </c>
      <c r="L7" s="113">
        <v>9046965</v>
      </c>
      <c r="M7" s="113">
        <v>6865791</v>
      </c>
      <c r="N7" s="113">
        <v>6891000</v>
      </c>
    </row>
    <row r="8" spans="1:14" s="6" customFormat="1" ht="35.1" customHeight="1" x14ac:dyDescent="0.25">
      <c r="A8" s="79" t="s">
        <v>12</v>
      </c>
      <c r="B8" s="253" t="s">
        <v>13</v>
      </c>
      <c r="C8" s="149">
        <v>208319</v>
      </c>
      <c r="D8" s="149">
        <v>208319</v>
      </c>
      <c r="E8" s="113">
        <v>208319</v>
      </c>
      <c r="F8" s="113">
        <v>159177</v>
      </c>
      <c r="G8" s="113">
        <v>53387</v>
      </c>
      <c r="H8" s="79" t="s">
        <v>12</v>
      </c>
      <c r="I8" s="529" t="s">
        <v>28</v>
      </c>
      <c r="J8" s="113">
        <v>3253855</v>
      </c>
      <c r="K8" s="113">
        <v>3292855</v>
      </c>
      <c r="L8" s="113">
        <v>3292855</v>
      </c>
      <c r="M8" s="113">
        <v>3255000</v>
      </c>
      <c r="N8" s="113">
        <v>3793610</v>
      </c>
    </row>
    <row r="9" spans="1:14" ht="35.1" customHeight="1" x14ac:dyDescent="0.25">
      <c r="A9" s="79" t="s">
        <v>146</v>
      </c>
      <c r="B9" s="252" t="s">
        <v>458</v>
      </c>
      <c r="C9" s="149"/>
      <c r="D9" s="149"/>
      <c r="E9" s="207"/>
      <c r="F9" s="207"/>
      <c r="G9" s="207"/>
      <c r="H9" s="79" t="s">
        <v>14</v>
      </c>
      <c r="I9" s="141" t="s">
        <v>29</v>
      </c>
      <c r="J9" s="113">
        <v>419953</v>
      </c>
      <c r="K9" s="113">
        <v>419953</v>
      </c>
      <c r="L9" s="113">
        <v>391988</v>
      </c>
      <c r="M9" s="113">
        <v>293779</v>
      </c>
      <c r="N9" s="113">
        <v>320000</v>
      </c>
    </row>
    <row r="10" spans="1:14" ht="35.1" customHeight="1" x14ac:dyDescent="0.25">
      <c r="A10" s="79" t="s">
        <v>147</v>
      </c>
      <c r="B10" s="253" t="s">
        <v>17</v>
      </c>
      <c r="C10" s="149">
        <v>2684400</v>
      </c>
      <c r="D10" s="149">
        <v>4816550</v>
      </c>
      <c r="E10" s="207">
        <v>4777550</v>
      </c>
      <c r="F10" s="207">
        <v>4110464</v>
      </c>
      <c r="G10" s="207">
        <v>2354535</v>
      </c>
      <c r="H10" s="79" t="s">
        <v>30</v>
      </c>
      <c r="I10" s="141" t="s">
        <v>607</v>
      </c>
      <c r="J10" s="113">
        <v>230309005</v>
      </c>
      <c r="K10" s="113">
        <v>98033423</v>
      </c>
      <c r="L10" s="113">
        <v>111415862</v>
      </c>
      <c r="M10" s="113">
        <v>1505000</v>
      </c>
      <c r="N10" s="113">
        <v>110410862</v>
      </c>
    </row>
    <row r="11" spans="1:14" ht="35.1" customHeight="1" x14ac:dyDescent="0.25">
      <c r="A11" s="79" t="s">
        <v>143</v>
      </c>
      <c r="B11" s="253" t="s">
        <v>606</v>
      </c>
      <c r="C11" s="149"/>
      <c r="D11" s="149"/>
      <c r="E11" s="207"/>
      <c r="F11" s="207"/>
      <c r="G11" s="207">
        <v>7027018</v>
      </c>
      <c r="H11" s="79" t="s">
        <v>18</v>
      </c>
      <c r="I11" s="529" t="s">
        <v>32</v>
      </c>
      <c r="J11" s="113">
        <v>6800000</v>
      </c>
      <c r="K11" s="113">
        <v>6800000</v>
      </c>
      <c r="L11" s="113">
        <v>6800000</v>
      </c>
      <c r="M11" s="113">
        <v>1409647</v>
      </c>
      <c r="N11" s="113">
        <v>24979679</v>
      </c>
    </row>
    <row r="12" spans="1:14" ht="35.1" customHeight="1" x14ac:dyDescent="0.25">
      <c r="A12" s="79" t="s">
        <v>158</v>
      </c>
      <c r="B12" s="252" t="s">
        <v>301</v>
      </c>
      <c r="C12" s="149">
        <v>500000</v>
      </c>
      <c r="D12" s="149">
        <v>500000</v>
      </c>
      <c r="E12" s="207">
        <v>500000</v>
      </c>
      <c r="F12" s="207">
        <v>241130</v>
      </c>
      <c r="G12" s="207">
        <v>400000</v>
      </c>
      <c r="H12" s="79" t="s">
        <v>33</v>
      </c>
      <c r="I12" s="529" t="s">
        <v>34</v>
      </c>
      <c r="J12" s="113">
        <v>77330</v>
      </c>
      <c r="K12" s="113">
        <v>132352912</v>
      </c>
      <c r="L12" s="113">
        <v>132352912</v>
      </c>
      <c r="M12" s="113">
        <v>132352912</v>
      </c>
      <c r="N12" s="113"/>
    </row>
    <row r="13" spans="1:14" ht="35.1" customHeight="1" x14ac:dyDescent="0.25">
      <c r="A13" s="249"/>
      <c r="B13" s="530" t="s">
        <v>19</v>
      </c>
      <c r="C13" s="219">
        <f>SUM(C5:C12)</f>
        <v>19720379</v>
      </c>
      <c r="D13" s="219">
        <v>21852529</v>
      </c>
      <c r="E13" s="218">
        <f>SUM(E5:E12)</f>
        <v>35995181</v>
      </c>
      <c r="F13" s="218">
        <f>SUM(F4:F12)</f>
        <v>35244392</v>
      </c>
      <c r="G13" s="218">
        <f>SUM(G5:G12)</f>
        <v>36957708</v>
      </c>
      <c r="H13" s="353"/>
      <c r="I13" s="354" t="s">
        <v>35</v>
      </c>
      <c r="J13" s="117">
        <f>SUM(J5:J12)</f>
        <v>257142508</v>
      </c>
      <c r="K13" s="117">
        <f>SUM(K5:K12)</f>
        <v>259274658</v>
      </c>
      <c r="L13" s="117">
        <f>SUM(L5:L12)</f>
        <v>273417310</v>
      </c>
      <c r="M13" s="117">
        <f>SUM(M5:M12)</f>
        <v>154098453</v>
      </c>
      <c r="N13" s="117">
        <f>SUM(N5:N11)</f>
        <v>155525776</v>
      </c>
    </row>
    <row r="14" spans="1:14" ht="35.1" customHeight="1" x14ac:dyDescent="0.25">
      <c r="A14" s="250" t="s">
        <v>20</v>
      </c>
      <c r="B14" s="251" t="s">
        <v>21</v>
      </c>
      <c r="C14" s="149">
        <v>237970621</v>
      </c>
      <c r="D14" s="149">
        <v>237970621</v>
      </c>
      <c r="E14" s="113">
        <v>238713885</v>
      </c>
      <c r="F14" s="113">
        <v>238713885</v>
      </c>
      <c r="G14" s="113">
        <v>119152292</v>
      </c>
      <c r="H14" s="75"/>
      <c r="I14" s="75"/>
      <c r="J14" s="75"/>
      <c r="K14" s="75"/>
      <c r="L14" s="75"/>
      <c r="M14" s="113"/>
      <c r="N14" s="75"/>
    </row>
    <row r="15" spans="1:14" ht="35.1" customHeight="1" x14ac:dyDescent="0.25">
      <c r="A15" s="250"/>
      <c r="B15" s="251" t="s">
        <v>357</v>
      </c>
      <c r="C15" s="149"/>
      <c r="D15" s="149">
        <v>159040</v>
      </c>
      <c r="E15" s="105"/>
      <c r="F15" s="105"/>
      <c r="G15" s="105"/>
      <c r="H15" s="94" t="s">
        <v>20</v>
      </c>
      <c r="I15" s="148" t="s">
        <v>326</v>
      </c>
      <c r="J15" s="150">
        <v>548492</v>
      </c>
      <c r="K15" s="150">
        <v>707532</v>
      </c>
      <c r="L15" s="150">
        <v>1291756</v>
      </c>
      <c r="M15" s="150">
        <v>707532</v>
      </c>
      <c r="N15" s="150">
        <v>584234</v>
      </c>
    </row>
    <row r="16" spans="1:14" ht="35.1" customHeight="1" x14ac:dyDescent="0.25">
      <c r="A16" s="254"/>
      <c r="B16" s="256" t="s">
        <v>22</v>
      </c>
      <c r="C16" s="219">
        <f>SUM(C13:C15)</f>
        <v>257691000</v>
      </c>
      <c r="D16" s="352">
        <f>SUM(D13:D15)</f>
        <v>259982190</v>
      </c>
      <c r="E16" s="117">
        <f>SUM(E13:E15)</f>
        <v>274709066</v>
      </c>
      <c r="F16" s="117">
        <f>SUM(F13:F15)</f>
        <v>273958277</v>
      </c>
      <c r="G16" s="117">
        <f>SUM(G13:G15)</f>
        <v>156110000</v>
      </c>
      <c r="H16" s="255"/>
      <c r="I16" s="354" t="s">
        <v>36</v>
      </c>
      <c r="J16" s="117">
        <f>SUM(J13:J15)</f>
        <v>257691000</v>
      </c>
      <c r="K16" s="117">
        <f>SUM(K13:K15)</f>
        <v>259982190</v>
      </c>
      <c r="L16" s="117">
        <f>SUM(L15+L13)</f>
        <v>274709066</v>
      </c>
      <c r="M16" s="117">
        <f>SUM(M13:M15)</f>
        <v>154805985</v>
      </c>
      <c r="N16" s="117">
        <f>SUM(N13:N15)</f>
        <v>156110010</v>
      </c>
    </row>
    <row r="17" spans="3:3" ht="35.1" customHeight="1" x14ac:dyDescent="0.25"/>
    <row r="18" spans="3:3" s="8" customFormat="1" ht="35.1" customHeight="1" x14ac:dyDescent="0.2"/>
    <row r="19" spans="3:3" ht="35.1" customHeight="1" x14ac:dyDescent="0.25"/>
    <row r="20" spans="3:3" ht="35.1" customHeight="1" x14ac:dyDescent="0.25"/>
    <row r="21" spans="3:3" ht="35.1" customHeight="1" x14ac:dyDescent="0.25"/>
    <row r="22" spans="3:3" ht="35.1" customHeight="1" x14ac:dyDescent="0.25"/>
    <row r="23" spans="3:3" ht="35.1" customHeight="1" x14ac:dyDescent="0.25"/>
    <row r="24" spans="3:3" ht="35.1" customHeight="1" x14ac:dyDescent="0.25"/>
    <row r="25" spans="3:3" ht="35.1" customHeight="1" x14ac:dyDescent="0.25"/>
    <row r="26" spans="3:3" ht="35.1" customHeight="1" x14ac:dyDescent="0.25"/>
    <row r="27" spans="3:3" s="8" customFormat="1" ht="35.1" customHeight="1" x14ac:dyDescent="0.2"/>
    <row r="28" spans="3:3" s="8" customFormat="1" ht="35.1" customHeight="1" x14ac:dyDescent="0.2"/>
    <row r="29" spans="3:3" s="8" customFormat="1" ht="35.1" customHeight="1" x14ac:dyDescent="0.2"/>
    <row r="30" spans="3:3" ht="35.1" customHeight="1" x14ac:dyDescent="0.25"/>
    <row r="31" spans="3:3" ht="35.1" customHeight="1" x14ac:dyDescent="0.25">
      <c r="C31" s="14"/>
    </row>
    <row r="32" spans="3:3" ht="35.1" customHeight="1" x14ac:dyDescent="0.25"/>
    <row r="33" ht="35.1" customHeight="1" x14ac:dyDescent="0.25"/>
    <row r="34" ht="35.1" customHeight="1" x14ac:dyDescent="0.25"/>
    <row r="35" ht="35.1" customHeight="1" x14ac:dyDescent="0.25"/>
    <row r="36" ht="35.1" customHeight="1" x14ac:dyDescent="0.25"/>
    <row r="37" ht="35.1" customHeight="1" x14ac:dyDescent="0.25"/>
    <row r="38" ht="35.1" customHeight="1" x14ac:dyDescent="0.25"/>
    <row r="39" ht="35.1" customHeight="1" x14ac:dyDescent="0.25"/>
    <row r="40" ht="35.1" customHeight="1" x14ac:dyDescent="0.25"/>
    <row r="41" ht="35.1" customHeight="1" x14ac:dyDescent="0.25"/>
    <row r="42" ht="35.1" customHeight="1" x14ac:dyDescent="0.25"/>
    <row r="43" ht="35.1" customHeight="1" x14ac:dyDescent="0.25"/>
    <row r="44" ht="35.1" customHeight="1" x14ac:dyDescent="0.25"/>
    <row r="45" ht="35.1" customHeight="1" x14ac:dyDescent="0.25"/>
  </sheetData>
  <sheetProtection selectLockedCells="1" selectUnlockedCells="1"/>
  <mergeCells count="1">
    <mergeCell ref="C1:L1"/>
  </mergeCells>
  <phoneticPr fontId="0" type="noConversion"/>
  <pageMargins left="0.5" right="0.36249999999999999" top="0.59027777777777779" bottom="0.59027777777777779" header="0.51180555555555551" footer="0.51180555555555551"/>
  <pageSetup paperSize="9" scale="60" firstPageNumber="0" orientation="landscape" horizontalDpi="300" verticalDpi="300" r:id="rId1"/>
  <headerFooter alignWithMargins="0"/>
  <rowBreaks count="1" manualBreakCount="1">
    <brk id="2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view="pageBreakPreview" zoomScale="60" zoomScaleNormal="100" workbookViewId="0">
      <selection activeCell="I22" sqref="I22"/>
    </sheetView>
  </sheetViews>
  <sheetFormatPr defaultRowHeight="12.75" x14ac:dyDescent="0.2"/>
  <cols>
    <col min="3" max="3" width="30.140625" customWidth="1"/>
    <col min="4" max="4" width="15.7109375" customWidth="1"/>
    <col min="5" max="5" width="14.7109375" customWidth="1"/>
    <col min="8" max="8" width="21.5703125" customWidth="1"/>
    <col min="9" max="9" width="38.5703125" customWidth="1"/>
    <col min="10" max="10" width="23.42578125" customWidth="1"/>
  </cols>
  <sheetData>
    <row r="2" spans="1:10" x14ac:dyDescent="0.2">
      <c r="B2" t="s">
        <v>156</v>
      </c>
    </row>
    <row r="3" spans="1:10" ht="18" x14ac:dyDescent="0.25">
      <c r="H3" s="173" t="s">
        <v>452</v>
      </c>
    </row>
    <row r="4" spans="1:10" ht="15.75" x14ac:dyDescent="0.25">
      <c r="A4" s="58"/>
      <c r="B4" s="58"/>
      <c r="C4" s="58" t="s">
        <v>549</v>
      </c>
      <c r="D4" s="58"/>
      <c r="E4" s="58"/>
      <c r="F4" s="58"/>
      <c r="G4" s="58"/>
      <c r="H4" s="58"/>
      <c r="I4" s="32"/>
    </row>
    <row r="5" spans="1:10" ht="15.75" x14ac:dyDescent="0.25">
      <c r="A5" s="58"/>
      <c r="B5" s="58"/>
      <c r="C5" s="58"/>
      <c r="D5" s="58"/>
      <c r="E5" s="58"/>
      <c r="F5" s="58"/>
      <c r="G5" s="58"/>
      <c r="H5" s="58"/>
      <c r="I5" s="32"/>
    </row>
    <row r="6" spans="1:10" ht="15.75" x14ac:dyDescent="0.25">
      <c r="B6" s="76" t="s">
        <v>485</v>
      </c>
      <c r="C6" s="76"/>
      <c r="D6" s="76"/>
      <c r="E6" s="76"/>
      <c r="F6" s="76"/>
      <c r="G6" s="76"/>
      <c r="H6" s="76"/>
      <c r="I6" s="89" t="s">
        <v>507</v>
      </c>
      <c r="J6" s="90" t="s">
        <v>550</v>
      </c>
    </row>
    <row r="7" spans="1:10" ht="15.75" x14ac:dyDescent="0.25">
      <c r="B7" s="75" t="s">
        <v>447</v>
      </c>
      <c r="C7" s="75"/>
      <c r="D7" s="75" t="s">
        <v>448</v>
      </c>
      <c r="E7" s="76" t="s">
        <v>449</v>
      </c>
      <c r="F7" s="586"/>
      <c r="G7" s="587"/>
      <c r="H7" s="75"/>
      <c r="I7" s="75"/>
      <c r="J7" s="105"/>
    </row>
    <row r="8" spans="1:10" ht="15.75" x14ac:dyDescent="0.25">
      <c r="B8" s="75"/>
      <c r="C8" s="75"/>
      <c r="D8" s="75"/>
      <c r="E8" s="75"/>
      <c r="F8" s="586"/>
      <c r="G8" s="587"/>
      <c r="H8" s="75"/>
      <c r="I8" s="75"/>
      <c r="J8" s="105"/>
    </row>
    <row r="9" spans="1:10" ht="15.75" x14ac:dyDescent="0.25">
      <c r="B9" s="75" t="s">
        <v>450</v>
      </c>
      <c r="C9" s="75"/>
      <c r="D9" s="75" t="s">
        <v>451</v>
      </c>
      <c r="E9" s="76" t="s">
        <v>453</v>
      </c>
      <c r="F9" s="586"/>
      <c r="G9" s="588"/>
      <c r="H9" s="75"/>
      <c r="I9" s="75"/>
      <c r="J9" s="105"/>
    </row>
    <row r="10" spans="1:10" ht="15.75" x14ac:dyDescent="0.25">
      <c r="B10" s="75"/>
      <c r="C10" s="75"/>
      <c r="D10" s="75"/>
      <c r="E10" s="75"/>
      <c r="F10" s="75"/>
      <c r="G10" s="75"/>
      <c r="H10" s="75"/>
      <c r="I10" s="75"/>
      <c r="J10" s="105"/>
    </row>
    <row r="11" spans="1:10" ht="15.75" x14ac:dyDescent="0.25">
      <c r="B11" s="76" t="s">
        <v>486</v>
      </c>
      <c r="C11" s="76"/>
      <c r="D11" s="76"/>
      <c r="E11" s="76"/>
      <c r="F11" s="76"/>
      <c r="G11" s="76"/>
      <c r="H11" s="75"/>
      <c r="I11" s="75"/>
      <c r="J11" s="105"/>
    </row>
    <row r="12" spans="1:10" ht="15.75" x14ac:dyDescent="0.25">
      <c r="B12" s="75" t="s">
        <v>447</v>
      </c>
      <c r="C12" s="75"/>
      <c r="D12" s="75" t="s">
        <v>448</v>
      </c>
      <c r="E12" s="75"/>
      <c r="F12" s="75"/>
      <c r="G12" s="76" t="s">
        <v>405</v>
      </c>
      <c r="I12" s="312"/>
      <c r="J12" s="105"/>
    </row>
    <row r="13" spans="1:10" ht="15.75" x14ac:dyDescent="0.25">
      <c r="B13" s="75"/>
      <c r="C13" s="75"/>
      <c r="D13" s="75"/>
      <c r="E13" s="75"/>
      <c r="F13" s="75"/>
      <c r="G13" s="75"/>
      <c r="H13" s="75"/>
      <c r="I13" s="312"/>
      <c r="J13" s="105"/>
    </row>
    <row r="14" spans="1:10" ht="15.75" x14ac:dyDescent="0.25">
      <c r="B14" s="75" t="s">
        <v>450</v>
      </c>
      <c r="C14" s="75"/>
      <c r="D14" s="75" t="s">
        <v>451</v>
      </c>
      <c r="E14" s="75" t="s">
        <v>551</v>
      </c>
      <c r="F14" s="75"/>
      <c r="G14" s="75"/>
      <c r="H14" s="75"/>
      <c r="I14" s="312">
        <v>132275582</v>
      </c>
      <c r="J14" s="312">
        <v>132275582</v>
      </c>
    </row>
    <row r="15" spans="1:10" ht="15.75" x14ac:dyDescent="0.25">
      <c r="B15" s="39"/>
      <c r="C15" s="39"/>
      <c r="D15" s="39"/>
      <c r="E15" s="39"/>
      <c r="F15" s="39"/>
      <c r="G15" s="39"/>
      <c r="H15" s="39"/>
      <c r="I15" s="39"/>
    </row>
    <row r="16" spans="1:10" ht="15.75" x14ac:dyDescent="0.25">
      <c r="B16" s="39"/>
      <c r="C16" s="39"/>
      <c r="D16" s="39"/>
      <c r="E16" s="39"/>
      <c r="F16" s="39"/>
      <c r="G16" s="39"/>
      <c r="H16" s="39"/>
      <c r="I16" s="39"/>
    </row>
    <row r="17" spans="2:9" ht="15.75" x14ac:dyDescent="0.25">
      <c r="B17" s="39"/>
      <c r="C17" s="39"/>
      <c r="D17" s="39"/>
      <c r="E17" s="39"/>
      <c r="F17" s="39"/>
      <c r="G17" s="39"/>
      <c r="H17" s="39"/>
      <c r="I17" s="39"/>
    </row>
    <row r="18" spans="2:9" ht="15.75" x14ac:dyDescent="0.25">
      <c r="B18" s="39"/>
      <c r="C18" s="39"/>
      <c r="D18" s="39"/>
      <c r="E18" s="39"/>
      <c r="F18" s="39"/>
      <c r="G18" s="39"/>
      <c r="H18" s="39"/>
      <c r="I18" s="39"/>
    </row>
    <row r="20" spans="2:9" ht="18.75" x14ac:dyDescent="0.3">
      <c r="B20" s="583" t="s">
        <v>552</v>
      </c>
      <c r="C20" s="583"/>
      <c r="D20" s="583"/>
      <c r="E20" s="583"/>
      <c r="F20" s="583"/>
      <c r="G20" s="583"/>
      <c r="H20" s="583"/>
      <c r="I20" s="583"/>
    </row>
    <row r="21" spans="2:9" ht="15.75" x14ac:dyDescent="0.25">
      <c r="B21" s="133"/>
      <c r="C21" s="32"/>
      <c r="D21" s="32"/>
      <c r="E21" s="32"/>
      <c r="F21" s="32"/>
      <c r="G21" s="32"/>
      <c r="H21" s="32" t="s">
        <v>519</v>
      </c>
      <c r="I21" s="33" t="s">
        <v>338</v>
      </c>
    </row>
    <row r="22" spans="2:9" ht="15.75" x14ac:dyDescent="0.25">
      <c r="B22" s="584" t="s">
        <v>1</v>
      </c>
      <c r="C22" s="584" t="s">
        <v>407</v>
      </c>
      <c r="D22" s="585" t="s">
        <v>408</v>
      </c>
      <c r="E22" s="585"/>
      <c r="F22" s="585"/>
      <c r="G22" s="585" t="s">
        <v>409</v>
      </c>
      <c r="H22" s="585"/>
      <c r="I22" s="122" t="s">
        <v>119</v>
      </c>
    </row>
    <row r="23" spans="2:9" ht="31.5" x14ac:dyDescent="0.2">
      <c r="B23" s="584"/>
      <c r="C23" s="584"/>
      <c r="D23" s="123" t="s">
        <v>127</v>
      </c>
      <c r="E23" s="123" t="s">
        <v>410</v>
      </c>
      <c r="F23" s="123" t="s">
        <v>411</v>
      </c>
      <c r="G23" s="123" t="s">
        <v>127</v>
      </c>
      <c r="H23" s="123" t="s">
        <v>412</v>
      </c>
      <c r="I23" s="123" t="s">
        <v>413</v>
      </c>
    </row>
    <row r="24" spans="2:9" ht="15.75" x14ac:dyDescent="0.25">
      <c r="B24" s="22" t="s">
        <v>4</v>
      </c>
      <c r="C24" s="27" t="s">
        <v>414</v>
      </c>
      <c r="D24" s="134"/>
      <c r="E24" s="134"/>
      <c r="F24" s="134"/>
      <c r="G24" s="134"/>
      <c r="H24" s="134"/>
      <c r="I24" s="134"/>
    </row>
    <row r="25" spans="2:9" ht="15.75" x14ac:dyDescent="0.25">
      <c r="B25" s="22" t="s">
        <v>6</v>
      </c>
      <c r="C25" s="27" t="s">
        <v>415</v>
      </c>
      <c r="D25" s="11" t="s">
        <v>416</v>
      </c>
      <c r="E25" s="11" t="s">
        <v>124</v>
      </c>
      <c r="F25" s="11" t="s">
        <v>417</v>
      </c>
      <c r="G25" s="11" t="s">
        <v>125</v>
      </c>
      <c r="H25" s="11" t="s">
        <v>125</v>
      </c>
      <c r="I25" s="11" t="s">
        <v>124</v>
      </c>
    </row>
    <row r="26" spans="2:9" ht="31.5" x14ac:dyDescent="0.25">
      <c r="B26" s="22" t="s">
        <v>8</v>
      </c>
      <c r="C26" s="59" t="s">
        <v>418</v>
      </c>
      <c r="D26" s="11" t="s">
        <v>419</v>
      </c>
      <c r="E26" s="11" t="s">
        <v>125</v>
      </c>
      <c r="F26" s="11" t="s">
        <v>125</v>
      </c>
      <c r="G26" s="11" t="s">
        <v>125</v>
      </c>
      <c r="H26" s="11" t="s">
        <v>125</v>
      </c>
      <c r="I26" s="11" t="s">
        <v>125</v>
      </c>
    </row>
    <row r="27" spans="2:9" ht="15.75" x14ac:dyDescent="0.25">
      <c r="B27" s="22" t="s">
        <v>10</v>
      </c>
      <c r="C27" s="27" t="s">
        <v>420</v>
      </c>
      <c r="D27" s="11" t="s">
        <v>124</v>
      </c>
      <c r="E27" s="11" t="s">
        <v>125</v>
      </c>
      <c r="F27" s="11" t="s">
        <v>124</v>
      </c>
      <c r="G27" s="11" t="s">
        <v>124</v>
      </c>
      <c r="H27" s="11" t="s">
        <v>124</v>
      </c>
      <c r="I27" s="11" t="s">
        <v>124</v>
      </c>
    </row>
    <row r="28" spans="2:9" ht="63" x14ac:dyDescent="0.25">
      <c r="B28" s="22" t="s">
        <v>105</v>
      </c>
      <c r="C28" s="27" t="s">
        <v>421</v>
      </c>
      <c r="D28" s="135" t="s">
        <v>422</v>
      </c>
      <c r="E28" s="135" t="s">
        <v>423</v>
      </c>
      <c r="F28" s="11"/>
      <c r="G28" s="135" t="s">
        <v>424</v>
      </c>
      <c r="H28" s="11"/>
      <c r="I28" s="11"/>
    </row>
    <row r="29" spans="2:9" ht="45" x14ac:dyDescent="0.25">
      <c r="B29" s="22" t="s">
        <v>20</v>
      </c>
      <c r="C29" s="136" t="s">
        <v>425</v>
      </c>
      <c r="D29" s="137" t="s">
        <v>417</v>
      </c>
      <c r="E29" s="137" t="s">
        <v>406</v>
      </c>
      <c r="F29" s="138" t="s">
        <v>406</v>
      </c>
      <c r="G29" s="138" t="s">
        <v>406</v>
      </c>
      <c r="H29" s="138" t="s">
        <v>406</v>
      </c>
      <c r="I29" s="138" t="s">
        <v>125</v>
      </c>
    </row>
    <row r="30" spans="2:9" ht="31.5" x14ac:dyDescent="0.25">
      <c r="B30" s="22" t="s">
        <v>48</v>
      </c>
      <c r="C30" s="59" t="s">
        <v>426</v>
      </c>
      <c r="D30" s="137" t="s">
        <v>417</v>
      </c>
      <c r="E30" s="137" t="s">
        <v>406</v>
      </c>
      <c r="F30" s="138" t="s">
        <v>406</v>
      </c>
      <c r="G30" s="138" t="s">
        <v>406</v>
      </c>
      <c r="H30" s="138" t="s">
        <v>406</v>
      </c>
      <c r="I30" s="138" t="s">
        <v>125</v>
      </c>
    </row>
    <row r="31" spans="2:9" ht="45" x14ac:dyDescent="0.25">
      <c r="B31" s="22" t="s">
        <v>80</v>
      </c>
      <c r="C31" s="136" t="s">
        <v>427</v>
      </c>
      <c r="D31" s="137" t="s">
        <v>417</v>
      </c>
      <c r="E31" s="137" t="s">
        <v>406</v>
      </c>
      <c r="F31" s="138" t="s">
        <v>406</v>
      </c>
      <c r="G31" s="138" t="s">
        <v>406</v>
      </c>
      <c r="H31" s="138" t="s">
        <v>406</v>
      </c>
      <c r="I31" s="138" t="s">
        <v>125</v>
      </c>
    </row>
    <row r="32" spans="2:9" ht="31.5" x14ac:dyDescent="0.25">
      <c r="B32" s="22" t="s">
        <v>63</v>
      </c>
      <c r="C32" s="59" t="s">
        <v>428</v>
      </c>
      <c r="D32" s="137" t="s">
        <v>417</v>
      </c>
      <c r="E32" s="137" t="s">
        <v>406</v>
      </c>
      <c r="F32" s="138" t="s">
        <v>406</v>
      </c>
      <c r="G32" s="138" t="s">
        <v>406</v>
      </c>
      <c r="H32" s="138" t="s">
        <v>406</v>
      </c>
      <c r="I32" s="138" t="s">
        <v>125</v>
      </c>
    </row>
    <row r="33" spans="2:9" ht="15.75" x14ac:dyDescent="0.25">
      <c r="B33" s="22"/>
      <c r="C33" s="13" t="s">
        <v>119</v>
      </c>
      <c r="D33" s="137" t="s">
        <v>417</v>
      </c>
      <c r="E33" s="137" t="s">
        <v>406</v>
      </c>
      <c r="F33" s="12"/>
      <c r="G33" s="11" t="s">
        <v>124</v>
      </c>
      <c r="H33" s="11" t="s">
        <v>124</v>
      </c>
      <c r="I33" s="12"/>
    </row>
    <row r="34" spans="2:9" ht="15.75" x14ac:dyDescent="0.25">
      <c r="B34" s="133"/>
      <c r="C34" s="32"/>
      <c r="D34" s="32"/>
      <c r="E34" s="32"/>
      <c r="F34" s="32"/>
      <c r="G34" s="32"/>
      <c r="H34" s="32"/>
      <c r="I34" s="32"/>
    </row>
  </sheetData>
  <mergeCells count="8">
    <mergeCell ref="B20:I20"/>
    <mergeCell ref="B22:B23"/>
    <mergeCell ref="C22:C23"/>
    <mergeCell ref="D22:F22"/>
    <mergeCell ref="G22:H22"/>
    <mergeCell ref="F7:G7"/>
    <mergeCell ref="F9:G9"/>
    <mergeCell ref="F8:G8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BreakPreview" topLeftCell="A19" zoomScale="60" zoomScaleNormal="100" workbookViewId="0">
      <selection activeCell="H4" sqref="H4"/>
    </sheetView>
  </sheetViews>
  <sheetFormatPr defaultRowHeight="15" x14ac:dyDescent="0.3"/>
  <cols>
    <col min="1" max="1" width="4.7109375" style="3" customWidth="1"/>
    <col min="2" max="2" width="5.7109375" style="3" customWidth="1"/>
    <col min="3" max="3" width="33.85546875" style="14" customWidth="1"/>
    <col min="4" max="4" width="0" style="14" hidden="1" customWidth="1"/>
    <col min="5" max="5" width="31.140625" style="18" customWidth="1"/>
    <col min="6" max="6" width="30" style="18" customWidth="1"/>
    <col min="7" max="7" width="31.85546875" style="18" customWidth="1"/>
    <col min="8" max="8" width="29.5703125" style="18" customWidth="1"/>
    <col min="9" max="9" width="31.42578125" style="18" customWidth="1"/>
    <col min="10" max="16384" width="9.140625" style="18"/>
  </cols>
  <sheetData>
    <row r="1" spans="1:9" ht="16.5" x14ac:dyDescent="0.3">
      <c r="A1" s="32"/>
      <c r="B1" s="32"/>
      <c r="C1" s="30"/>
      <c r="D1" s="30"/>
    </row>
    <row r="2" spans="1:9" ht="16.5" x14ac:dyDescent="0.3">
      <c r="A2" s="32"/>
      <c r="B2" s="32"/>
      <c r="C2" s="30"/>
      <c r="D2" s="30"/>
    </row>
    <row r="3" spans="1:9" ht="45.75" customHeight="1" x14ac:dyDescent="0.3">
      <c r="A3" s="590" t="s">
        <v>555</v>
      </c>
      <c r="B3" s="590"/>
      <c r="C3" s="590"/>
      <c r="D3" s="590"/>
      <c r="E3" s="590"/>
      <c r="F3" s="590"/>
      <c r="G3" s="590"/>
      <c r="H3" s="590"/>
      <c r="I3" s="590"/>
    </row>
    <row r="4" spans="1:9" ht="20.100000000000001" customHeight="1" x14ac:dyDescent="0.3">
      <c r="A4" s="32"/>
      <c r="B4" s="32"/>
      <c r="C4" s="65"/>
      <c r="D4" s="65"/>
      <c r="F4" s="313"/>
      <c r="G4" s="20" t="s">
        <v>454</v>
      </c>
    </row>
    <row r="5" spans="1:9" s="54" customFormat="1" ht="63" customHeight="1" x14ac:dyDescent="0.25">
      <c r="A5" s="411" t="s">
        <v>130</v>
      </c>
      <c r="B5" s="411" t="s">
        <v>163</v>
      </c>
      <c r="C5" s="589" t="s">
        <v>2</v>
      </c>
      <c r="D5" s="589"/>
      <c r="E5" s="368" t="s">
        <v>466</v>
      </c>
      <c r="F5" s="368" t="s">
        <v>508</v>
      </c>
      <c r="G5" s="368" t="s">
        <v>535</v>
      </c>
      <c r="H5" s="368" t="s">
        <v>536</v>
      </c>
      <c r="I5" s="279" t="s">
        <v>523</v>
      </c>
    </row>
    <row r="6" spans="1:9" s="54" customFormat="1" ht="60" customHeight="1" x14ac:dyDescent="0.25">
      <c r="A6" s="243" t="s">
        <v>6</v>
      </c>
      <c r="B6" s="314" t="s">
        <v>223</v>
      </c>
      <c r="C6" s="244" t="s">
        <v>224</v>
      </c>
      <c r="D6" s="244"/>
      <c r="E6" s="113">
        <v>2684400</v>
      </c>
      <c r="F6" s="113">
        <v>2684400</v>
      </c>
      <c r="G6" s="113">
        <v>2684400</v>
      </c>
      <c r="H6" s="113">
        <v>2024430</v>
      </c>
      <c r="I6" s="413">
        <v>2154535</v>
      </c>
    </row>
    <row r="7" spans="1:9" s="54" customFormat="1" ht="60" customHeight="1" x14ac:dyDescent="0.25">
      <c r="A7" s="79" t="s">
        <v>155</v>
      </c>
      <c r="B7" s="79"/>
      <c r="C7" s="91" t="s">
        <v>461</v>
      </c>
      <c r="D7" s="91"/>
      <c r="E7" s="412"/>
      <c r="F7" s="113">
        <v>395000</v>
      </c>
      <c r="G7" s="113">
        <v>395000</v>
      </c>
      <c r="H7" s="113">
        <v>395000</v>
      </c>
      <c r="I7" s="413">
        <v>200000</v>
      </c>
    </row>
    <row r="8" spans="1:9" s="54" customFormat="1" ht="60" customHeight="1" x14ac:dyDescent="0.25">
      <c r="A8" s="79" t="s">
        <v>145</v>
      </c>
      <c r="B8" s="79" t="s">
        <v>223</v>
      </c>
      <c r="C8" s="91" t="s">
        <v>462</v>
      </c>
      <c r="D8" s="91"/>
      <c r="E8" s="412"/>
      <c r="F8" s="113">
        <v>39000</v>
      </c>
      <c r="G8" s="113">
        <v>39000</v>
      </c>
      <c r="H8" s="113"/>
      <c r="I8" s="413"/>
    </row>
    <row r="9" spans="1:9" s="54" customFormat="1" ht="60" customHeight="1" x14ac:dyDescent="0.25">
      <c r="A9" s="79"/>
      <c r="B9" s="79"/>
      <c r="C9" s="91" t="s">
        <v>509</v>
      </c>
      <c r="D9" s="91"/>
      <c r="E9" s="412"/>
      <c r="F9" s="113">
        <v>1398150</v>
      </c>
      <c r="G9" s="113">
        <v>1398150</v>
      </c>
      <c r="H9" s="113">
        <v>1398150</v>
      </c>
      <c r="I9" s="413"/>
    </row>
    <row r="10" spans="1:9" s="54" customFormat="1" ht="60" customHeight="1" x14ac:dyDescent="0.25">
      <c r="A10" s="79"/>
      <c r="B10" s="94"/>
      <c r="C10" s="91" t="s">
        <v>510</v>
      </c>
      <c r="D10" s="91"/>
      <c r="E10" s="412"/>
      <c r="F10" s="113">
        <v>300000</v>
      </c>
      <c r="G10" s="113">
        <v>300000</v>
      </c>
      <c r="H10" s="113">
        <v>292884</v>
      </c>
      <c r="I10" s="413"/>
    </row>
    <row r="11" spans="1:9" s="54" customFormat="1" ht="60" customHeight="1" x14ac:dyDescent="0.25">
      <c r="A11" s="79"/>
      <c r="B11" s="247"/>
      <c r="C11" s="248" t="s">
        <v>553</v>
      </c>
      <c r="D11" s="248"/>
      <c r="E11" s="218">
        <f>SUM(E6:E8)</f>
        <v>2684400</v>
      </c>
      <c r="F11" s="218">
        <f>SUM(F6:F10)</f>
        <v>4816550</v>
      </c>
      <c r="G11" s="218">
        <f>SUM(G6:G10)</f>
        <v>4816550</v>
      </c>
      <c r="H11" s="218">
        <f>SUM(H6:H10)</f>
        <v>4110464</v>
      </c>
      <c r="I11" s="414">
        <f>SUM(I6:I10)</f>
        <v>2354535</v>
      </c>
    </row>
    <row r="12" spans="1:9" ht="16.5" x14ac:dyDescent="0.3">
      <c r="A12" s="32"/>
      <c r="B12" s="32"/>
      <c r="C12" s="30"/>
      <c r="D12" s="30"/>
    </row>
    <row r="13" spans="1:9" ht="30" customHeight="1" x14ac:dyDescent="0.3">
      <c r="A13" s="591" t="s">
        <v>554</v>
      </c>
      <c r="B13" s="591"/>
      <c r="C13" s="591"/>
      <c r="D13" s="591"/>
      <c r="E13" s="591"/>
      <c r="F13" s="591"/>
      <c r="G13" s="591"/>
      <c r="H13" s="591"/>
      <c r="I13" s="591"/>
    </row>
    <row r="14" spans="1:9" ht="30" customHeight="1" x14ac:dyDescent="0.3">
      <c r="A14" s="592"/>
      <c r="B14" s="592"/>
      <c r="C14" s="592"/>
      <c r="D14" s="592"/>
      <c r="E14" s="592"/>
      <c r="F14" s="592"/>
      <c r="G14" s="592"/>
      <c r="H14" s="592"/>
      <c r="I14" s="592"/>
    </row>
    <row r="15" spans="1:9" ht="60" customHeight="1" x14ac:dyDescent="0.3">
      <c r="A15" s="83" t="s">
        <v>130</v>
      </c>
      <c r="B15" s="83" t="s">
        <v>163</v>
      </c>
      <c r="C15" s="92" t="s">
        <v>2</v>
      </c>
      <c r="D15" s="92"/>
      <c r="E15" s="368" t="s">
        <v>466</v>
      </c>
      <c r="F15" s="368" t="s">
        <v>508</v>
      </c>
      <c r="G15" s="368" t="s">
        <v>535</v>
      </c>
      <c r="H15" s="368" t="s">
        <v>536</v>
      </c>
      <c r="I15" s="279" t="s">
        <v>523</v>
      </c>
    </row>
    <row r="16" spans="1:9" ht="50.1" customHeight="1" x14ac:dyDescent="0.3">
      <c r="A16" s="90" t="s">
        <v>6</v>
      </c>
      <c r="B16" s="76" t="s">
        <v>225</v>
      </c>
      <c r="C16" s="85" t="s">
        <v>484</v>
      </c>
      <c r="D16" s="85"/>
      <c r="E16" s="245"/>
      <c r="F16" s="245"/>
      <c r="G16" s="245"/>
      <c r="H16" s="245"/>
      <c r="I16" s="245"/>
    </row>
    <row r="17" spans="1:9" ht="50.1" customHeight="1" x14ac:dyDescent="0.3">
      <c r="A17" s="90" t="s">
        <v>8</v>
      </c>
      <c r="B17" s="76" t="s">
        <v>225</v>
      </c>
      <c r="C17" s="85" t="s">
        <v>356</v>
      </c>
      <c r="D17" s="85"/>
      <c r="E17" s="245"/>
      <c r="F17" s="245"/>
      <c r="G17" s="416"/>
      <c r="H17" s="416"/>
      <c r="I17" s="416"/>
    </row>
    <row r="18" spans="1:9" ht="50.1" customHeight="1" x14ac:dyDescent="0.3">
      <c r="A18" s="90" t="s">
        <v>10</v>
      </c>
      <c r="B18" s="76" t="s">
        <v>346</v>
      </c>
      <c r="C18" s="85" t="s">
        <v>560</v>
      </c>
      <c r="D18" s="85"/>
      <c r="E18" s="245"/>
      <c r="F18" s="245"/>
      <c r="G18" s="113">
        <v>13382439</v>
      </c>
      <c r="H18" s="113">
        <v>13382439</v>
      </c>
      <c r="I18" s="113">
        <v>9746155</v>
      </c>
    </row>
    <row r="19" spans="1:9" ht="50.1" customHeight="1" x14ac:dyDescent="0.3">
      <c r="A19" s="573" t="s">
        <v>347</v>
      </c>
      <c r="B19" s="573"/>
      <c r="C19" s="246" t="s">
        <v>227</v>
      </c>
      <c r="D19" s="92"/>
      <c r="E19" s="417"/>
      <c r="F19" s="417"/>
      <c r="G19" s="218">
        <v>13382439</v>
      </c>
      <c r="H19" s="218">
        <v>13382439</v>
      </c>
      <c r="I19" s="218">
        <v>9746155</v>
      </c>
    </row>
    <row r="20" spans="1:9" ht="50.1" customHeight="1" x14ac:dyDescent="0.3">
      <c r="A20" s="593" t="s">
        <v>556</v>
      </c>
      <c r="B20" s="593"/>
      <c r="C20" s="593"/>
      <c r="D20" s="593"/>
      <c r="E20" s="593"/>
      <c r="F20" s="593"/>
      <c r="G20" s="593"/>
      <c r="I20" s="18" t="s">
        <v>487</v>
      </c>
    </row>
    <row r="22" spans="1:9" ht="60" customHeight="1" x14ac:dyDescent="0.3">
      <c r="A22" s="395" t="s">
        <v>130</v>
      </c>
      <c r="B22" s="395" t="s">
        <v>163</v>
      </c>
      <c r="C22" s="235" t="s">
        <v>2</v>
      </c>
      <c r="D22" s="235"/>
      <c r="E22" s="315" t="s">
        <v>466</v>
      </c>
      <c r="F22" s="368" t="s">
        <v>508</v>
      </c>
      <c r="G22" s="368" t="s">
        <v>535</v>
      </c>
      <c r="H22" s="368" t="s">
        <v>536</v>
      </c>
      <c r="I22" s="279" t="s">
        <v>523</v>
      </c>
    </row>
    <row r="23" spans="1:9" ht="50.1" customHeight="1" x14ac:dyDescent="0.3">
      <c r="A23" s="89" t="s">
        <v>6</v>
      </c>
      <c r="B23" s="76" t="s">
        <v>439</v>
      </c>
      <c r="C23" s="112" t="s">
        <v>226</v>
      </c>
      <c r="D23" s="109"/>
      <c r="E23" s="113">
        <v>500000</v>
      </c>
      <c r="F23" s="113">
        <v>500000</v>
      </c>
      <c r="G23" s="113">
        <v>500000</v>
      </c>
      <c r="H23" s="113">
        <v>241130</v>
      </c>
      <c r="I23" s="113">
        <v>400000</v>
      </c>
    </row>
    <row r="24" spans="1:9" ht="63.75" x14ac:dyDescent="0.3">
      <c r="A24" s="418" t="s">
        <v>8</v>
      </c>
      <c r="B24" s="419" t="s">
        <v>557</v>
      </c>
      <c r="C24" s="420" t="s">
        <v>558</v>
      </c>
      <c r="E24" s="421"/>
      <c r="F24" s="421"/>
      <c r="G24" s="421"/>
      <c r="H24" s="421"/>
      <c r="I24" s="422">
        <v>7027018</v>
      </c>
    </row>
    <row r="25" spans="1:9" ht="16.5" x14ac:dyDescent="0.3">
      <c r="A25" s="335"/>
      <c r="B25" s="335"/>
      <c r="C25" s="415" t="s">
        <v>559</v>
      </c>
      <c r="D25" s="415"/>
      <c r="E25" s="218">
        <v>500000</v>
      </c>
      <c r="F25" s="218">
        <v>500000</v>
      </c>
      <c r="G25" s="218">
        <v>500000</v>
      </c>
      <c r="H25" s="218">
        <v>241130</v>
      </c>
      <c r="I25" s="218">
        <f>SUM(I23:I24)</f>
        <v>7427018</v>
      </c>
    </row>
  </sheetData>
  <sheetProtection selectLockedCells="1" selectUnlockedCells="1"/>
  <mergeCells count="5">
    <mergeCell ref="C5:D5"/>
    <mergeCell ref="A19:B19"/>
    <mergeCell ref="A3:I3"/>
    <mergeCell ref="A13:I14"/>
    <mergeCell ref="A20:G20"/>
  </mergeCells>
  <phoneticPr fontId="0" type="noConversion"/>
  <printOptions horizontalCentered="1"/>
  <pageMargins left="0.47222222222222221" right="0.49027777777777776" top="0.77500000000000002" bottom="0.98402777777777772" header="0.51180555555555551" footer="0.51180555555555551"/>
  <pageSetup paperSize="9" scale="45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41"/>
  <sheetViews>
    <sheetView view="pageBreakPreview" zoomScale="60" zoomScaleNormal="100" workbookViewId="0">
      <selection activeCell="F6" sqref="F6"/>
    </sheetView>
  </sheetViews>
  <sheetFormatPr defaultColWidth="7.85546875" defaultRowHeight="15" x14ac:dyDescent="0.3"/>
  <cols>
    <col min="1" max="1" width="5.85546875" style="66" customWidth="1"/>
    <col min="2" max="2" width="9.7109375" style="66" customWidth="1"/>
    <col min="3" max="3" width="40.140625" style="14" customWidth="1"/>
    <col min="4" max="4" width="28.7109375" style="26" customWidth="1"/>
    <col min="5" max="5" width="28.5703125" style="26" customWidth="1"/>
    <col min="6" max="6" width="27" style="26" customWidth="1"/>
    <col min="7" max="7" width="28.85546875" style="26" customWidth="1"/>
    <col min="8" max="8" width="24.7109375" style="26" customWidth="1"/>
    <col min="9" max="246" width="7.85546875" style="26"/>
  </cols>
  <sheetData>
    <row r="1" spans="1:12" ht="50.1" customHeight="1" x14ac:dyDescent="0.3">
      <c r="A1" s="594" t="s">
        <v>561</v>
      </c>
      <c r="B1" s="594"/>
      <c r="C1" s="594"/>
      <c r="D1" s="594"/>
      <c r="E1" s="594"/>
      <c r="F1" s="594"/>
      <c r="G1" s="446" t="s">
        <v>533</v>
      </c>
      <c r="H1" s="447" t="s">
        <v>477</v>
      </c>
    </row>
    <row r="2" spans="1:12" s="67" customFormat="1" ht="80.099999999999994" customHeight="1" x14ac:dyDescent="0.2">
      <c r="A2" s="127" t="s">
        <v>130</v>
      </c>
      <c r="B2" s="273" t="s">
        <v>163</v>
      </c>
      <c r="C2" s="316" t="s">
        <v>2</v>
      </c>
      <c r="D2" s="236" t="s">
        <v>468</v>
      </c>
      <c r="E2" s="236" t="s">
        <v>511</v>
      </c>
      <c r="F2" s="236" t="s">
        <v>562</v>
      </c>
      <c r="G2" s="236" t="s">
        <v>536</v>
      </c>
      <c r="H2" s="236" t="s">
        <v>523</v>
      </c>
    </row>
    <row r="3" spans="1:12" s="67" customFormat="1" ht="80.099999999999994" customHeight="1" x14ac:dyDescent="0.25">
      <c r="A3" s="598" t="s">
        <v>131</v>
      </c>
      <c r="B3" s="598"/>
      <c r="C3" s="599"/>
      <c r="D3" s="115"/>
      <c r="E3" s="115"/>
      <c r="F3" s="425"/>
      <c r="G3" s="115"/>
      <c r="H3" s="115"/>
    </row>
    <row r="4" spans="1:12" ht="80.099999999999994" customHeight="1" x14ac:dyDescent="0.3">
      <c r="A4" s="9" t="s">
        <v>144</v>
      </c>
      <c r="B4" s="93" t="s">
        <v>229</v>
      </c>
      <c r="C4" s="424" t="s">
        <v>564</v>
      </c>
      <c r="D4" s="85">
        <v>249953</v>
      </c>
      <c r="E4" s="85">
        <v>249953</v>
      </c>
      <c r="F4" s="360">
        <v>259753</v>
      </c>
      <c r="G4" s="85">
        <v>83525</v>
      </c>
      <c r="H4" s="85">
        <v>85000</v>
      </c>
    </row>
    <row r="5" spans="1:12" ht="80.099999999999994" customHeight="1" x14ac:dyDescent="0.3">
      <c r="A5" s="430" t="s">
        <v>155</v>
      </c>
      <c r="B5" s="431" t="s">
        <v>229</v>
      </c>
      <c r="C5" s="432" t="s">
        <v>563</v>
      </c>
      <c r="D5" s="433"/>
      <c r="E5" s="433"/>
      <c r="F5" s="434"/>
      <c r="G5" s="433">
        <v>171339</v>
      </c>
      <c r="H5" s="433">
        <v>175000</v>
      </c>
    </row>
    <row r="6" spans="1:12" ht="80.099999999999994" customHeight="1" x14ac:dyDescent="0.3">
      <c r="A6" s="600" t="s">
        <v>119</v>
      </c>
      <c r="B6" s="600"/>
      <c r="C6" s="600"/>
      <c r="D6" s="116">
        <v>249953</v>
      </c>
      <c r="E6" s="116">
        <v>249953</v>
      </c>
      <c r="F6" s="116">
        <v>259753</v>
      </c>
      <c r="G6" s="444">
        <v>256664</v>
      </c>
      <c r="H6" s="444">
        <f>SUM(H4:H5)</f>
        <v>260000</v>
      </c>
    </row>
    <row r="7" spans="1:12" ht="80.099999999999994" customHeight="1" x14ac:dyDescent="0.3">
      <c r="A7" s="438"/>
      <c r="B7" s="438"/>
      <c r="C7" s="438"/>
      <c r="D7" s="439"/>
      <c r="E7" s="439"/>
      <c r="F7" s="439"/>
      <c r="G7" s="440"/>
      <c r="H7" s="440"/>
    </row>
    <row r="8" spans="1:12" ht="80.099999999999994" customHeight="1" x14ac:dyDescent="0.3">
      <c r="A8" s="127" t="s">
        <v>130</v>
      </c>
      <c r="B8" s="273" t="s">
        <v>163</v>
      </c>
      <c r="C8" s="316" t="s">
        <v>2</v>
      </c>
      <c r="D8" s="236" t="s">
        <v>468</v>
      </c>
      <c r="E8" s="236" t="s">
        <v>511</v>
      </c>
      <c r="F8" s="236" t="s">
        <v>562</v>
      </c>
      <c r="G8" s="236" t="s">
        <v>536</v>
      </c>
      <c r="H8" s="236" t="s">
        <v>523</v>
      </c>
    </row>
    <row r="9" spans="1:12" ht="80.099999999999994" customHeight="1" x14ac:dyDescent="0.3">
      <c r="A9" s="601" t="s">
        <v>565</v>
      </c>
      <c r="B9" s="601"/>
      <c r="C9" s="601"/>
      <c r="D9" s="85"/>
      <c r="E9" s="85"/>
      <c r="F9" s="85"/>
      <c r="G9" s="85"/>
      <c r="H9" s="85"/>
      <c r="L9" s="26" t="s">
        <v>156</v>
      </c>
    </row>
    <row r="10" spans="1:12" ht="80.099999999999994" customHeight="1" x14ac:dyDescent="0.3">
      <c r="A10" s="435">
        <v>6</v>
      </c>
      <c r="B10" s="436" t="s">
        <v>321</v>
      </c>
      <c r="C10" s="437" t="s">
        <v>478</v>
      </c>
      <c r="D10" s="428">
        <v>70000</v>
      </c>
      <c r="E10" s="428">
        <v>70000</v>
      </c>
      <c r="F10" s="429">
        <v>32235</v>
      </c>
      <c r="G10" s="428">
        <v>10000</v>
      </c>
      <c r="H10" s="428">
        <v>20000</v>
      </c>
    </row>
    <row r="11" spans="1:12" ht="80.099999999999994" customHeight="1" x14ac:dyDescent="0.3">
      <c r="A11" s="379">
        <v>7</v>
      </c>
      <c r="B11" s="442" t="s">
        <v>321</v>
      </c>
      <c r="C11" s="448" t="s">
        <v>566</v>
      </c>
      <c r="D11" s="433">
        <v>100000</v>
      </c>
      <c r="E11" s="433">
        <v>100000</v>
      </c>
      <c r="F11" s="434">
        <v>100000</v>
      </c>
      <c r="G11" s="433">
        <v>27115</v>
      </c>
      <c r="H11" s="433">
        <v>40000</v>
      </c>
    </row>
    <row r="12" spans="1:12" s="67" customFormat="1" ht="80.099999999999994" customHeight="1" x14ac:dyDescent="0.2">
      <c r="A12" s="597" t="s">
        <v>119</v>
      </c>
      <c r="B12" s="597"/>
      <c r="C12" s="597"/>
      <c r="D12" s="445">
        <f>SUM(D10:D11)</f>
        <v>170000</v>
      </c>
      <c r="E12" s="445">
        <f>SUM(E10:E11)</f>
        <v>170000</v>
      </c>
      <c r="F12" s="445">
        <v>132235</v>
      </c>
      <c r="G12" s="445">
        <v>37115</v>
      </c>
      <c r="H12" s="445">
        <v>60000</v>
      </c>
    </row>
    <row r="13" spans="1:12" s="67" customFormat="1" ht="80.099999999999994" customHeight="1" x14ac:dyDescent="0.2">
      <c r="A13" s="441"/>
      <c r="B13" s="441"/>
      <c r="C13" s="441"/>
      <c r="D13" s="441"/>
      <c r="E13" s="441"/>
      <c r="F13" s="441"/>
      <c r="G13" s="441"/>
      <c r="H13" s="441"/>
    </row>
    <row r="14" spans="1:12" ht="80.099999999999994" customHeight="1" x14ac:dyDescent="0.3">
      <c r="A14" s="602" t="s">
        <v>182</v>
      </c>
      <c r="B14" s="602"/>
      <c r="C14" s="443" t="s">
        <v>568</v>
      </c>
      <c r="D14" s="443">
        <v>419953</v>
      </c>
      <c r="E14" s="443">
        <f>SUM(E12+E6)</f>
        <v>419953</v>
      </c>
      <c r="F14" s="443">
        <f>SUM(F12+F6)</f>
        <v>391988</v>
      </c>
      <c r="G14" s="443">
        <v>293779</v>
      </c>
      <c r="H14" s="443">
        <v>320000</v>
      </c>
    </row>
    <row r="15" spans="1:12" ht="80.099999999999994" customHeight="1" x14ac:dyDescent="0.3">
      <c r="A15" s="70"/>
      <c r="B15" s="70"/>
      <c r="C15" s="30"/>
      <c r="D15" s="85"/>
      <c r="E15" s="85"/>
      <c r="F15" s="360"/>
      <c r="G15" s="85"/>
      <c r="H15" s="85"/>
    </row>
    <row r="16" spans="1:12" ht="80.099999999999994" customHeight="1" x14ac:dyDescent="0.3">
      <c r="A16" s="233" t="s">
        <v>130</v>
      </c>
      <c r="B16" s="233"/>
      <c r="C16" s="234" t="s">
        <v>2</v>
      </c>
      <c r="D16" s="236" t="s">
        <v>479</v>
      </c>
      <c r="E16" s="236" t="s">
        <v>513</v>
      </c>
      <c r="F16" s="427" t="s">
        <v>567</v>
      </c>
      <c r="G16" s="236" t="s">
        <v>536</v>
      </c>
      <c r="H16" s="236" t="s">
        <v>523</v>
      </c>
    </row>
    <row r="17" spans="1:8" ht="80.099999999999994" customHeight="1" x14ac:dyDescent="0.3">
      <c r="A17" s="84">
        <v>1</v>
      </c>
      <c r="B17" s="96" t="s">
        <v>230</v>
      </c>
      <c r="C17" s="86" t="s">
        <v>231</v>
      </c>
      <c r="D17" s="85">
        <v>77330</v>
      </c>
      <c r="E17" s="85">
        <v>77330</v>
      </c>
      <c r="F17" s="360">
        <v>77330</v>
      </c>
      <c r="G17" s="85">
        <v>77330</v>
      </c>
      <c r="H17" s="85"/>
    </row>
    <row r="18" spans="1:8" ht="80.099999999999994" customHeight="1" x14ac:dyDescent="0.3">
      <c r="A18" s="595" t="s">
        <v>230</v>
      </c>
      <c r="B18" s="596"/>
      <c r="C18" s="92" t="s">
        <v>232</v>
      </c>
      <c r="D18" s="92">
        <v>77330</v>
      </c>
      <c r="E18" s="92">
        <v>77330</v>
      </c>
      <c r="F18" s="426">
        <v>77330</v>
      </c>
      <c r="G18" s="426">
        <v>77330</v>
      </c>
      <c r="H18" s="444"/>
    </row>
    <row r="19" spans="1:8" ht="80.099999999999994" customHeight="1" x14ac:dyDescent="0.3">
      <c r="A19" s="70"/>
      <c r="B19" s="70"/>
      <c r="C19" s="30"/>
      <c r="D19" s="30"/>
      <c r="E19" s="30"/>
      <c r="F19" s="30"/>
      <c r="G19" s="85"/>
      <c r="H19" s="85"/>
    </row>
    <row r="20" spans="1:8" ht="80.099999999999994" customHeight="1" x14ac:dyDescent="0.3">
      <c r="A20" s="233" t="s">
        <v>130</v>
      </c>
      <c r="B20" s="233"/>
      <c r="C20" s="234" t="s">
        <v>2</v>
      </c>
      <c r="D20" s="236" t="s">
        <v>479</v>
      </c>
      <c r="E20" s="236" t="s">
        <v>513</v>
      </c>
      <c r="F20" s="427" t="s">
        <v>567</v>
      </c>
      <c r="G20" s="236" t="s">
        <v>536</v>
      </c>
      <c r="H20" s="236" t="s">
        <v>523</v>
      </c>
    </row>
    <row r="21" spans="1:8" ht="80.099999999999994" customHeight="1" x14ac:dyDescent="0.3">
      <c r="A21" s="84">
        <v>1</v>
      </c>
      <c r="B21" s="96" t="s">
        <v>489</v>
      </c>
      <c r="C21" s="86" t="s">
        <v>512</v>
      </c>
      <c r="D21" s="85"/>
      <c r="E21" s="85">
        <v>132275582</v>
      </c>
      <c r="F21" s="360">
        <v>132275582</v>
      </c>
      <c r="G21" s="360">
        <v>132275582</v>
      </c>
      <c r="H21" s="85"/>
    </row>
    <row r="22" spans="1:8" ht="80.099999999999994" customHeight="1" x14ac:dyDescent="0.3">
      <c r="A22" s="595" t="s">
        <v>230</v>
      </c>
      <c r="B22" s="596"/>
      <c r="C22" s="92" t="s">
        <v>232</v>
      </c>
      <c r="D22" s="92"/>
      <c r="E22" s="92">
        <v>132275582</v>
      </c>
      <c r="F22" s="426">
        <v>132275582</v>
      </c>
      <c r="G22" s="426">
        <v>132275582</v>
      </c>
      <c r="H22" s="116"/>
    </row>
    <row r="23" spans="1:8" ht="80.099999999999994" customHeight="1" x14ac:dyDescent="0.3">
      <c r="A23" s="70"/>
      <c r="B23" s="70"/>
      <c r="C23" s="30"/>
      <c r="D23" s="30"/>
      <c r="E23" s="30"/>
      <c r="F23" s="30"/>
      <c r="G23" s="30"/>
      <c r="H23" s="30"/>
    </row>
    <row r="24" spans="1:8" ht="80.099999999999994" customHeight="1" x14ac:dyDescent="0.3">
      <c r="A24" s="70"/>
      <c r="B24" s="70"/>
      <c r="C24" s="30"/>
      <c r="D24" s="30"/>
      <c r="E24" s="30"/>
      <c r="F24" s="30"/>
      <c r="G24" s="30"/>
      <c r="H24" s="30"/>
    </row>
    <row r="25" spans="1:8" ht="69.95" customHeight="1" x14ac:dyDescent="0.3"/>
    <row r="26" spans="1:8" ht="69.95" customHeight="1" x14ac:dyDescent="0.3"/>
    <row r="27" spans="1:8" ht="69.95" customHeight="1" x14ac:dyDescent="0.3"/>
    <row r="28" spans="1:8" ht="69.95" customHeight="1" x14ac:dyDescent="0.3"/>
    <row r="29" spans="1:8" ht="69.95" customHeight="1" x14ac:dyDescent="0.3"/>
    <row r="30" spans="1:8" ht="69.95" customHeight="1" x14ac:dyDescent="0.3"/>
    <row r="31" spans="1:8" ht="69.95" customHeight="1" x14ac:dyDescent="0.3"/>
    <row r="32" spans="1:8" ht="69.95" customHeight="1" x14ac:dyDescent="0.3"/>
    <row r="33" ht="69.95" customHeight="1" x14ac:dyDescent="0.3"/>
    <row r="34" ht="69.95" customHeight="1" x14ac:dyDescent="0.3"/>
    <row r="35" ht="69.95" customHeight="1" x14ac:dyDescent="0.3"/>
    <row r="36" ht="69.95" customHeight="1" x14ac:dyDescent="0.3"/>
    <row r="37" ht="69.95" customHeight="1" x14ac:dyDescent="0.3"/>
    <row r="38" ht="69.95" customHeight="1" x14ac:dyDescent="0.3"/>
    <row r="39" ht="69.95" customHeight="1" x14ac:dyDescent="0.3"/>
    <row r="40" ht="69.95" customHeight="1" x14ac:dyDescent="0.3"/>
    <row r="41" ht="69.95" customHeight="1" x14ac:dyDescent="0.3"/>
  </sheetData>
  <sheetProtection selectLockedCells="1" selectUnlockedCells="1"/>
  <mergeCells count="8">
    <mergeCell ref="A1:F1"/>
    <mergeCell ref="A22:B22"/>
    <mergeCell ref="A18:B18"/>
    <mergeCell ref="A12:C12"/>
    <mergeCell ref="A3:C3"/>
    <mergeCell ref="A6:C6"/>
    <mergeCell ref="A9:C9"/>
    <mergeCell ref="A14:B14"/>
  </mergeCells>
  <phoneticPr fontId="0" type="noConversion"/>
  <printOptions horizontalCentered="1"/>
  <pageMargins left="0.35972222222222222" right="0.34027777777777779" top="0.62986111111111109" bottom="0.5" header="0.51180555555555551" footer="0.51180555555555551"/>
  <pageSetup paperSize="9" scale="41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view="pageBreakPreview" topLeftCell="A8" zoomScale="60" zoomScaleNormal="100" workbookViewId="0">
      <selection activeCell="C12" sqref="A12:H14"/>
    </sheetView>
  </sheetViews>
  <sheetFormatPr defaultRowHeight="16.5" x14ac:dyDescent="0.3"/>
  <cols>
    <col min="1" max="2" width="5.140625" style="71" customWidth="1"/>
    <col min="3" max="3" width="47.140625" style="72" customWidth="1"/>
    <col min="4" max="4" width="18.42578125" style="18" customWidth="1"/>
    <col min="5" max="5" width="18.28515625" style="18" customWidth="1"/>
    <col min="6" max="6" width="20" style="18" customWidth="1"/>
    <col min="7" max="7" width="16" style="18" customWidth="1"/>
    <col min="8" max="8" width="15.140625" style="18" customWidth="1"/>
    <col min="9" max="16384" width="9.140625" style="18"/>
  </cols>
  <sheetData>
    <row r="1" spans="1:8" ht="80.099999999999994" customHeight="1" x14ac:dyDescent="0.3">
      <c r="A1" s="604" t="s">
        <v>569</v>
      </c>
      <c r="B1" s="604"/>
      <c r="C1" s="604"/>
      <c r="D1" s="604"/>
      <c r="E1" s="604"/>
      <c r="G1" s="272" t="s">
        <v>430</v>
      </c>
      <c r="H1" s="18" t="s">
        <v>533</v>
      </c>
    </row>
    <row r="2" spans="1:8" s="36" customFormat="1" ht="80.099999999999994" customHeight="1" x14ac:dyDescent="0.2">
      <c r="A2" s="423" t="s">
        <v>130</v>
      </c>
      <c r="B2" s="423" t="s">
        <v>163</v>
      </c>
      <c r="C2" s="451" t="s">
        <v>2</v>
      </c>
      <c r="D2" s="368" t="s">
        <v>488</v>
      </c>
      <c r="E2" s="368" t="s">
        <v>514</v>
      </c>
      <c r="F2" s="410" t="s">
        <v>570</v>
      </c>
      <c r="G2" s="449" t="s">
        <v>571</v>
      </c>
      <c r="H2" s="450" t="s">
        <v>523</v>
      </c>
    </row>
    <row r="3" spans="1:8" ht="80.099999999999994" customHeight="1" x14ac:dyDescent="0.3">
      <c r="A3" s="22" t="s">
        <v>6</v>
      </c>
      <c r="B3" s="22"/>
      <c r="C3" s="69" t="s">
        <v>132</v>
      </c>
      <c r="D3" s="245"/>
      <c r="E3" s="75"/>
      <c r="F3" s="278"/>
      <c r="G3" s="245"/>
      <c r="H3" s="161"/>
    </row>
    <row r="4" spans="1:8" ht="80.099999999999994" customHeight="1" x14ac:dyDescent="0.3">
      <c r="A4" s="22"/>
      <c r="B4" s="22"/>
      <c r="C4" s="69" t="s">
        <v>463</v>
      </c>
      <c r="D4" s="245"/>
      <c r="E4" s="113">
        <v>39000</v>
      </c>
      <c r="F4" s="113">
        <v>39000</v>
      </c>
      <c r="G4" s="245"/>
      <c r="H4" s="161"/>
    </row>
    <row r="5" spans="1:8" ht="80.099999999999994" customHeight="1" x14ac:dyDescent="0.3">
      <c r="A5" s="98"/>
      <c r="B5" s="98" t="s">
        <v>233</v>
      </c>
      <c r="C5" s="452" t="s">
        <v>133</v>
      </c>
      <c r="D5" s="453"/>
      <c r="E5" s="332">
        <v>39000</v>
      </c>
      <c r="F5" s="332">
        <v>39000</v>
      </c>
      <c r="G5" s="453"/>
      <c r="H5" s="454"/>
    </row>
    <row r="6" spans="1:8" ht="80.099999999999994" customHeight="1" x14ac:dyDescent="0.3">
      <c r="A6" s="22" t="s">
        <v>8</v>
      </c>
      <c r="B6" s="22"/>
      <c r="C6" s="69" t="s">
        <v>134</v>
      </c>
      <c r="D6" s="245"/>
      <c r="E6" s="113"/>
      <c r="F6" s="113"/>
      <c r="G6" s="245"/>
      <c r="H6" s="161"/>
    </row>
    <row r="7" spans="1:8" ht="80.099999999999994" customHeight="1" x14ac:dyDescent="0.3">
      <c r="A7" s="22"/>
      <c r="B7" s="22"/>
      <c r="C7" s="69" t="s">
        <v>135</v>
      </c>
      <c r="D7" s="245"/>
      <c r="E7" s="113"/>
      <c r="F7" s="113"/>
      <c r="G7" s="245"/>
      <c r="H7" s="161"/>
    </row>
    <row r="8" spans="1:8" ht="80.099999999999994" customHeight="1" x14ac:dyDescent="0.3">
      <c r="A8" s="22"/>
      <c r="B8" s="22"/>
      <c r="C8" s="69" t="s">
        <v>234</v>
      </c>
      <c r="D8" s="245"/>
      <c r="E8" s="113"/>
      <c r="F8" s="113"/>
      <c r="G8" s="245"/>
      <c r="H8" s="161"/>
    </row>
    <row r="9" spans="1:8" ht="80.099999999999994" customHeight="1" x14ac:dyDescent="0.3">
      <c r="A9" s="22"/>
      <c r="B9" s="80" t="s">
        <v>235</v>
      </c>
      <c r="C9" s="81" t="s">
        <v>136</v>
      </c>
      <c r="D9" s="245"/>
      <c r="E9" s="113"/>
      <c r="F9" s="113"/>
      <c r="G9" s="245"/>
      <c r="H9" s="161"/>
    </row>
    <row r="10" spans="1:8" ht="80.099999999999994" customHeight="1" x14ac:dyDescent="0.3">
      <c r="A10" s="11" t="s">
        <v>145</v>
      </c>
      <c r="B10" s="97" t="s">
        <v>236</v>
      </c>
      <c r="C10" s="99" t="s">
        <v>137</v>
      </c>
      <c r="D10" s="245"/>
      <c r="E10" s="113"/>
      <c r="F10" s="113"/>
      <c r="G10" s="245"/>
      <c r="H10" s="161"/>
    </row>
    <row r="11" spans="1:8" ht="80.099999999999994" customHeight="1" x14ac:dyDescent="0.3">
      <c r="A11" s="22">
        <v>4</v>
      </c>
      <c r="B11" s="22"/>
      <c r="C11" s="69" t="s">
        <v>138</v>
      </c>
      <c r="D11" s="245"/>
      <c r="E11" s="113"/>
      <c r="F11" s="113"/>
      <c r="G11" s="245"/>
      <c r="H11" s="161"/>
    </row>
    <row r="12" spans="1:8" ht="80.099999999999994" customHeight="1" x14ac:dyDescent="0.3">
      <c r="A12" s="186">
        <v>5</v>
      </c>
      <c r="B12" s="455" t="s">
        <v>237</v>
      </c>
      <c r="C12" s="456" t="s">
        <v>572</v>
      </c>
      <c r="D12" s="333">
        <v>3253855</v>
      </c>
      <c r="E12" s="333">
        <v>3253855</v>
      </c>
      <c r="F12" s="333">
        <v>3253855</v>
      </c>
      <c r="G12" s="333">
        <v>3255000</v>
      </c>
      <c r="H12" s="333">
        <v>3793610</v>
      </c>
    </row>
    <row r="13" spans="1:8" ht="80.099999999999994" customHeight="1" x14ac:dyDescent="0.3">
      <c r="A13" s="22"/>
      <c r="B13" s="80"/>
      <c r="C13" s="81"/>
      <c r="D13" s="113"/>
      <c r="E13" s="113"/>
      <c r="F13" s="113"/>
      <c r="G13" s="245"/>
      <c r="H13" s="161"/>
    </row>
    <row r="14" spans="1:8" s="34" customFormat="1" ht="80.099999999999994" customHeight="1" x14ac:dyDescent="0.2">
      <c r="A14" s="603" t="s">
        <v>464</v>
      </c>
      <c r="B14" s="603"/>
      <c r="C14" s="603"/>
      <c r="D14" s="270">
        <v>3253855</v>
      </c>
      <c r="E14" s="270">
        <v>3292855</v>
      </c>
      <c r="F14" s="270">
        <v>3292855</v>
      </c>
      <c r="G14" s="324">
        <v>3255000</v>
      </c>
      <c r="H14" s="324">
        <v>3793610</v>
      </c>
    </row>
    <row r="15" spans="1:8" ht="80.099999999999994" customHeight="1" x14ac:dyDescent="0.3">
      <c r="A15" s="73"/>
      <c r="B15" s="73"/>
      <c r="C15" s="50"/>
    </row>
    <row r="16" spans="1:8" ht="80.099999999999994" customHeight="1" x14ac:dyDescent="0.3">
      <c r="C16" s="74"/>
    </row>
    <row r="17" spans="3:3" ht="80.099999999999994" customHeight="1" x14ac:dyDescent="0.3">
      <c r="C17" s="74"/>
    </row>
    <row r="18" spans="3:3" ht="80.099999999999994" customHeight="1" x14ac:dyDescent="0.3">
      <c r="C18" s="74"/>
    </row>
    <row r="19" spans="3:3" ht="80.099999999999994" customHeight="1" x14ac:dyDescent="0.3"/>
    <row r="20" spans="3:3" ht="60" customHeight="1" x14ac:dyDescent="0.3"/>
    <row r="21" spans="3:3" ht="60" customHeight="1" x14ac:dyDescent="0.3"/>
    <row r="22" spans="3:3" ht="60" customHeight="1" x14ac:dyDescent="0.3"/>
    <row r="23" spans="3:3" ht="60" customHeight="1" x14ac:dyDescent="0.3"/>
    <row r="24" spans="3:3" ht="60" customHeight="1" x14ac:dyDescent="0.3"/>
    <row r="25" spans="3:3" ht="60" customHeight="1" x14ac:dyDescent="0.3"/>
    <row r="26" spans="3:3" ht="60" customHeight="1" x14ac:dyDescent="0.3"/>
  </sheetData>
  <sheetProtection selectLockedCells="1" selectUnlockedCells="1"/>
  <mergeCells count="2">
    <mergeCell ref="A14:C14"/>
    <mergeCell ref="A1:E1"/>
  </mergeCells>
  <phoneticPr fontId="0" type="noConversion"/>
  <pageMargins left="0.72986111111111107" right="0.45" top="0.77013888888888893" bottom="1" header="0.51180555555555551" footer="0.51180555555555551"/>
  <pageSetup paperSize="9" scale="61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topLeftCell="A16" zoomScaleNormal="100" workbookViewId="0">
      <selection activeCell="B25" sqref="B25:F25"/>
    </sheetView>
  </sheetViews>
  <sheetFormatPr defaultRowHeight="12.75" x14ac:dyDescent="0.2"/>
  <cols>
    <col min="1" max="1" width="54.7109375" customWidth="1"/>
    <col min="2" max="2" width="14" customWidth="1"/>
    <col min="3" max="3" width="17.42578125" customWidth="1"/>
    <col min="4" max="4" width="17.28515625" customWidth="1"/>
    <col min="5" max="5" width="21.42578125" customWidth="1"/>
    <col min="6" max="6" width="22.7109375" customWidth="1"/>
  </cols>
  <sheetData>
    <row r="3" spans="1:6" x14ac:dyDescent="0.2">
      <c r="A3" t="s">
        <v>378</v>
      </c>
    </row>
    <row r="5" spans="1:6" x14ac:dyDescent="0.2">
      <c r="F5" s="172" t="s">
        <v>431</v>
      </c>
    </row>
    <row r="6" spans="1:6" x14ac:dyDescent="0.2">
      <c r="F6" t="s">
        <v>338</v>
      </c>
    </row>
    <row r="7" spans="1:6" ht="24.95" customHeight="1" x14ac:dyDescent="0.2">
      <c r="A7" s="105" t="s">
        <v>2</v>
      </c>
      <c r="B7" s="105" t="s">
        <v>359</v>
      </c>
      <c r="C7" s="105" t="s">
        <v>360</v>
      </c>
      <c r="D7" s="105"/>
      <c r="E7" s="105"/>
      <c r="F7" s="105" t="s">
        <v>119</v>
      </c>
    </row>
    <row r="8" spans="1:6" ht="24.95" customHeight="1" x14ac:dyDescent="0.2">
      <c r="A8" s="105"/>
      <c r="B8" s="105"/>
      <c r="C8" s="105" t="s">
        <v>361</v>
      </c>
      <c r="D8" s="105" t="s">
        <v>362</v>
      </c>
      <c r="E8" s="105" t="s">
        <v>363</v>
      </c>
      <c r="F8" s="105"/>
    </row>
    <row r="9" spans="1:6" ht="24.95" customHeight="1" x14ac:dyDescent="0.2">
      <c r="A9" s="105" t="s">
        <v>364</v>
      </c>
      <c r="B9" s="207">
        <v>2195000</v>
      </c>
      <c r="C9" s="207">
        <v>2195000</v>
      </c>
      <c r="D9" s="207">
        <v>2195000</v>
      </c>
      <c r="E9" s="207">
        <v>2195000</v>
      </c>
      <c r="F9" s="207">
        <f>SUM(B9:E9)</f>
        <v>8780000</v>
      </c>
    </row>
    <row r="10" spans="1:6" ht="24.95" customHeight="1" x14ac:dyDescent="0.2">
      <c r="A10" s="105" t="s">
        <v>365</v>
      </c>
      <c r="B10" s="105"/>
      <c r="C10" s="105"/>
      <c r="D10" s="105"/>
      <c r="E10" s="105"/>
      <c r="F10" s="105">
        <f>SUM(B10:E10)</f>
        <v>0</v>
      </c>
    </row>
    <row r="11" spans="1:6" ht="24.95" customHeight="1" x14ac:dyDescent="0.2">
      <c r="A11" s="105" t="s">
        <v>366</v>
      </c>
      <c r="B11" s="105"/>
      <c r="C11" s="105"/>
      <c r="D11" s="105"/>
      <c r="E11" s="105"/>
      <c r="F11" s="105">
        <v>0</v>
      </c>
    </row>
    <row r="12" spans="1:6" ht="24.95" customHeight="1" x14ac:dyDescent="0.2">
      <c r="A12" s="105" t="s">
        <v>367</v>
      </c>
      <c r="B12" s="105"/>
      <c r="C12" s="105"/>
      <c r="D12" s="105"/>
      <c r="E12" s="105"/>
      <c r="F12" s="105">
        <v>0</v>
      </c>
    </row>
    <row r="13" spans="1:6" ht="24.95" customHeight="1" x14ac:dyDescent="0.2">
      <c r="A13" s="105" t="s">
        <v>368</v>
      </c>
      <c r="B13" s="105"/>
      <c r="C13" s="105"/>
      <c r="D13" s="105"/>
      <c r="E13" s="105"/>
      <c r="F13" s="105">
        <v>0</v>
      </c>
    </row>
    <row r="14" spans="1:6" ht="24.95" customHeight="1" x14ac:dyDescent="0.2">
      <c r="A14" s="105" t="s">
        <v>369</v>
      </c>
      <c r="B14" s="207">
        <v>2195000</v>
      </c>
      <c r="C14" s="207">
        <v>2195000</v>
      </c>
      <c r="D14" s="207">
        <v>2195000</v>
      </c>
      <c r="E14" s="207">
        <v>2195000</v>
      </c>
      <c r="F14" s="207">
        <f>SUM(B14:E14)</f>
        <v>8780000</v>
      </c>
    </row>
    <row r="15" spans="1:6" ht="24.95" customHeight="1" x14ac:dyDescent="0.2">
      <c r="A15" s="105" t="s">
        <v>370</v>
      </c>
      <c r="B15" s="207">
        <v>1097500</v>
      </c>
      <c r="C15" s="207">
        <v>1097500</v>
      </c>
      <c r="D15" s="207">
        <v>1097500</v>
      </c>
      <c r="E15" s="207">
        <v>1097500</v>
      </c>
      <c r="F15" s="207">
        <f>SUM(B15:E15)</f>
        <v>4390000</v>
      </c>
    </row>
    <row r="16" spans="1:6" ht="24.95" customHeight="1" x14ac:dyDescent="0.2">
      <c r="A16" s="105" t="s">
        <v>371</v>
      </c>
      <c r="B16" s="105"/>
      <c r="C16" s="105"/>
      <c r="D16" s="105"/>
      <c r="E16" s="105"/>
      <c r="F16" s="105">
        <v>0</v>
      </c>
    </row>
    <row r="17" spans="1:6" ht="24.95" customHeight="1" x14ac:dyDescent="0.2">
      <c r="A17" s="105" t="s">
        <v>372</v>
      </c>
      <c r="B17" s="105"/>
      <c r="C17" s="105"/>
      <c r="D17" s="105"/>
      <c r="E17" s="105"/>
      <c r="F17" s="105">
        <v>0</v>
      </c>
    </row>
    <row r="18" spans="1:6" ht="24.95" customHeight="1" x14ac:dyDescent="0.2">
      <c r="A18" s="105" t="s">
        <v>373</v>
      </c>
      <c r="B18" s="105"/>
      <c r="C18" s="105"/>
      <c r="D18" s="105"/>
      <c r="E18" s="105"/>
      <c r="F18" s="105">
        <v>0</v>
      </c>
    </row>
    <row r="19" spans="1:6" ht="24.95" customHeight="1" x14ac:dyDescent="0.2">
      <c r="A19" s="105" t="s">
        <v>374</v>
      </c>
      <c r="B19" s="105">
        <v>0</v>
      </c>
      <c r="C19" s="105">
        <v>0</v>
      </c>
      <c r="D19" s="105">
        <v>0</v>
      </c>
      <c r="E19" s="105">
        <v>0</v>
      </c>
      <c r="F19" s="105">
        <v>0</v>
      </c>
    </row>
    <row r="20" spans="1:6" ht="24.95" customHeight="1" x14ac:dyDescent="0.2">
      <c r="A20" s="105" t="s">
        <v>371</v>
      </c>
      <c r="B20" s="105"/>
      <c r="C20" s="105"/>
      <c r="D20" s="105"/>
      <c r="E20" s="105"/>
      <c r="F20" s="105">
        <v>0</v>
      </c>
    </row>
    <row r="21" spans="1:6" ht="24.95" customHeight="1" x14ac:dyDescent="0.2">
      <c r="A21" s="105" t="s">
        <v>372</v>
      </c>
      <c r="B21" s="105"/>
      <c r="C21" s="105"/>
      <c r="D21" s="105"/>
      <c r="E21" s="105"/>
      <c r="F21" s="105">
        <v>0</v>
      </c>
    </row>
    <row r="22" spans="1:6" ht="24.95" customHeight="1" x14ac:dyDescent="0.2">
      <c r="A22" s="105" t="s">
        <v>373</v>
      </c>
      <c r="B22" s="105"/>
      <c r="C22" s="105"/>
      <c r="D22" s="105"/>
      <c r="E22" s="105"/>
      <c r="F22" s="105">
        <v>0</v>
      </c>
    </row>
    <row r="23" spans="1:6" ht="24.95" customHeight="1" x14ac:dyDescent="0.2">
      <c r="A23" s="105" t="s">
        <v>375</v>
      </c>
      <c r="B23" s="105">
        <v>0</v>
      </c>
      <c r="C23" s="105">
        <v>0</v>
      </c>
      <c r="D23" s="105">
        <v>0</v>
      </c>
      <c r="E23" s="105">
        <v>0</v>
      </c>
      <c r="F23" s="105">
        <v>0</v>
      </c>
    </row>
    <row r="24" spans="1:6" ht="24.95" customHeight="1" x14ac:dyDescent="0.2">
      <c r="A24" s="105" t="s">
        <v>376</v>
      </c>
      <c r="B24" s="105">
        <v>0</v>
      </c>
      <c r="C24" s="105">
        <v>0</v>
      </c>
      <c r="D24" s="105">
        <v>0</v>
      </c>
      <c r="E24" s="105">
        <v>0</v>
      </c>
      <c r="F24" s="105">
        <v>0</v>
      </c>
    </row>
    <row r="25" spans="1:6" ht="24.95" customHeight="1" x14ac:dyDescent="0.2">
      <c r="A25" s="105" t="s">
        <v>377</v>
      </c>
      <c r="B25" s="207">
        <v>2195000</v>
      </c>
      <c r="C25" s="207">
        <v>2195000</v>
      </c>
      <c r="D25" s="207">
        <v>2195000</v>
      </c>
      <c r="E25" s="207">
        <v>2195000</v>
      </c>
      <c r="F25" s="207">
        <f>SUM(B25:E25)</f>
        <v>8780000</v>
      </c>
    </row>
    <row r="26" spans="1:6" ht="24.95" customHeight="1" x14ac:dyDescent="0.2"/>
    <row r="27" spans="1:6" ht="24.95" customHeight="1" x14ac:dyDescent="0.2"/>
    <row r="28" spans="1:6" ht="24.95" customHeight="1" x14ac:dyDescent="0.2"/>
    <row r="29" spans="1:6" ht="24.95" customHeight="1" x14ac:dyDescent="0.2"/>
    <row r="30" spans="1:6" ht="24.95" customHeight="1" x14ac:dyDescent="0.2"/>
  </sheetData>
  <pageMargins left="0.7" right="0.7" top="0.75" bottom="0.75" header="0.3" footer="0.3"/>
  <pageSetup paperSize="9" scale="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abSelected="1" topLeftCell="C1" zoomScaleNormal="100" workbookViewId="0">
      <selection activeCell="O31" sqref="O31"/>
    </sheetView>
  </sheetViews>
  <sheetFormatPr defaultRowHeight="12.75" x14ac:dyDescent="0.2"/>
  <cols>
    <col min="1" max="1" width="6.28515625" customWidth="1"/>
    <col min="2" max="2" width="34.7109375" customWidth="1"/>
    <col min="3" max="3" width="16" customWidth="1"/>
    <col min="4" max="4" width="12.7109375" customWidth="1"/>
    <col min="5" max="5" width="13.85546875" customWidth="1"/>
    <col min="6" max="7" width="13.7109375" customWidth="1"/>
    <col min="8" max="9" width="13.42578125" customWidth="1"/>
    <col min="10" max="10" width="13.85546875" customWidth="1"/>
    <col min="11" max="11" width="13.42578125" customWidth="1"/>
    <col min="12" max="12" width="12.7109375" customWidth="1"/>
    <col min="13" max="13" width="14.140625" customWidth="1"/>
    <col min="14" max="14" width="18.7109375" customWidth="1"/>
    <col min="15" max="15" width="16.42578125" customWidth="1"/>
    <col min="16" max="17" width="10.140625" bestFit="1" customWidth="1"/>
  </cols>
  <sheetData>
    <row r="2" spans="1:16" ht="15.7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98" t="s">
        <v>429</v>
      </c>
      <c r="O2" s="21"/>
    </row>
    <row r="3" spans="1:16" ht="15.75" x14ac:dyDescent="0.25">
      <c r="A3" s="605" t="s">
        <v>610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</row>
    <row r="4" spans="1:16" ht="15.75" x14ac:dyDescent="0.25">
      <c r="A4" s="32"/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 t="s">
        <v>338</v>
      </c>
    </row>
    <row r="5" spans="1:16" ht="26.1" customHeight="1" x14ac:dyDescent="0.2">
      <c r="A5" s="127" t="s">
        <v>1</v>
      </c>
      <c r="B5" s="128" t="s">
        <v>2</v>
      </c>
      <c r="C5" s="129" t="s">
        <v>379</v>
      </c>
      <c r="D5" s="129" t="s">
        <v>380</v>
      </c>
      <c r="E5" s="129" t="s">
        <v>381</v>
      </c>
      <c r="F5" s="129" t="s">
        <v>382</v>
      </c>
      <c r="G5" s="129" t="s">
        <v>383</v>
      </c>
      <c r="H5" s="129" t="s">
        <v>384</v>
      </c>
      <c r="I5" s="129" t="s">
        <v>385</v>
      </c>
      <c r="J5" s="129" t="s">
        <v>386</v>
      </c>
      <c r="K5" s="129" t="s">
        <v>387</v>
      </c>
      <c r="L5" s="129" t="s">
        <v>388</v>
      </c>
      <c r="M5" s="129" t="s">
        <v>389</v>
      </c>
      <c r="N5" s="129" t="s">
        <v>390</v>
      </c>
      <c r="O5" s="127" t="s">
        <v>119</v>
      </c>
    </row>
    <row r="6" spans="1:16" ht="26.1" customHeight="1" x14ac:dyDescent="0.2">
      <c r="A6" s="130"/>
      <c r="B6" s="174" t="s">
        <v>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75"/>
    </row>
    <row r="7" spans="1:16" ht="26.1" customHeight="1" x14ac:dyDescent="0.25">
      <c r="A7" s="80" t="s">
        <v>4</v>
      </c>
      <c r="B7" s="176" t="s">
        <v>391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5"/>
    </row>
    <row r="8" spans="1:16" ht="26.1" customHeight="1" x14ac:dyDescent="0.25">
      <c r="A8" s="22" t="s">
        <v>6</v>
      </c>
      <c r="B8" s="178" t="s">
        <v>392</v>
      </c>
      <c r="C8" s="179">
        <v>1217134</v>
      </c>
      <c r="D8" s="179">
        <v>1217134</v>
      </c>
      <c r="E8" s="179">
        <v>1217134</v>
      </c>
      <c r="F8" s="179">
        <v>1217134</v>
      </c>
      <c r="G8" s="179">
        <v>1217134</v>
      </c>
      <c r="H8" s="179">
        <v>1217134</v>
      </c>
      <c r="I8" s="179">
        <v>1217134</v>
      </c>
      <c r="J8" s="179">
        <v>1217134</v>
      </c>
      <c r="K8" s="179">
        <v>1217134</v>
      </c>
      <c r="L8" s="179">
        <v>1217134</v>
      </c>
      <c r="M8" s="179">
        <v>1217134</v>
      </c>
      <c r="N8" s="179">
        <v>1217139</v>
      </c>
      <c r="O8" s="5">
        <f>SUM(C8:N8)</f>
        <v>14605613</v>
      </c>
      <c r="P8" s="132"/>
    </row>
    <row r="9" spans="1:16" ht="26.1" customHeight="1" x14ac:dyDescent="0.25">
      <c r="A9" s="22" t="s">
        <v>8</v>
      </c>
      <c r="B9" s="178" t="s">
        <v>11</v>
      </c>
      <c r="C9" s="179"/>
      <c r="D9" s="179"/>
      <c r="E9" s="179">
        <v>1304000</v>
      </c>
      <c r="F9" s="179"/>
      <c r="G9" s="179"/>
      <c r="H9" s="179"/>
      <c r="I9" s="179"/>
      <c r="J9" s="179"/>
      <c r="K9" s="179">
        <v>1303000</v>
      </c>
      <c r="L9" s="179"/>
      <c r="M9" s="179">
        <v>164000</v>
      </c>
      <c r="N9" s="179"/>
      <c r="O9" s="5">
        <f>SUM(C9:N9)</f>
        <v>2771000</v>
      </c>
      <c r="P9" s="132"/>
    </row>
    <row r="10" spans="1:16" ht="26.1" customHeight="1" x14ac:dyDescent="0.25">
      <c r="A10" s="22" t="s">
        <v>10</v>
      </c>
      <c r="B10" s="178" t="s">
        <v>13</v>
      </c>
      <c r="C10" s="179"/>
      <c r="D10" s="179"/>
      <c r="E10" s="179"/>
      <c r="F10" s="179"/>
      <c r="G10" s="179"/>
      <c r="H10" s="179">
        <v>53387</v>
      </c>
      <c r="I10" s="179"/>
      <c r="J10" s="179"/>
      <c r="K10" s="179"/>
      <c r="L10" s="179"/>
      <c r="M10" s="179"/>
      <c r="N10" s="179"/>
      <c r="O10" s="5">
        <v>53387</v>
      </c>
    </row>
    <row r="11" spans="1:16" ht="26.1" customHeight="1" x14ac:dyDescent="0.25">
      <c r="A11" s="22" t="s">
        <v>12</v>
      </c>
      <c r="B11" s="178" t="s">
        <v>65</v>
      </c>
      <c r="C11" s="179">
        <v>200000</v>
      </c>
      <c r="D11" s="179"/>
      <c r="E11" s="179"/>
      <c r="F11" s="179">
        <v>250504</v>
      </c>
      <c r="G11" s="179">
        <v>250504</v>
      </c>
      <c r="H11" s="179">
        <v>250504</v>
      </c>
      <c r="I11" s="179">
        <v>250504</v>
      </c>
      <c r="J11" s="179">
        <v>250504</v>
      </c>
      <c r="K11" s="179">
        <v>250504</v>
      </c>
      <c r="L11" s="179">
        <v>250504</v>
      </c>
      <c r="M11" s="179">
        <v>250504</v>
      </c>
      <c r="N11" s="179">
        <v>250504</v>
      </c>
      <c r="O11" s="5">
        <v>2354535</v>
      </c>
      <c r="P11" s="132"/>
    </row>
    <row r="12" spans="1:16" ht="26.1" customHeight="1" x14ac:dyDescent="0.25">
      <c r="A12" s="180"/>
      <c r="B12" s="181" t="s">
        <v>393</v>
      </c>
      <c r="C12" s="182">
        <f t="shared" ref="C12:N12" si="0">SUM(C8:C11)</f>
        <v>1417134</v>
      </c>
      <c r="D12" s="182">
        <f t="shared" si="0"/>
        <v>1217134</v>
      </c>
      <c r="E12" s="182">
        <f t="shared" si="0"/>
        <v>2521134</v>
      </c>
      <c r="F12" s="182">
        <f t="shared" si="0"/>
        <v>1467638</v>
      </c>
      <c r="G12" s="182">
        <f t="shared" si="0"/>
        <v>1467638</v>
      </c>
      <c r="H12" s="182">
        <f t="shared" si="0"/>
        <v>1521025</v>
      </c>
      <c r="I12" s="182">
        <f t="shared" si="0"/>
        <v>1467638</v>
      </c>
      <c r="J12" s="182">
        <f t="shared" si="0"/>
        <v>1467638</v>
      </c>
      <c r="K12" s="182">
        <f t="shared" si="0"/>
        <v>2770638</v>
      </c>
      <c r="L12" s="182">
        <f t="shared" si="0"/>
        <v>1467638</v>
      </c>
      <c r="M12" s="182">
        <f t="shared" si="0"/>
        <v>1631638</v>
      </c>
      <c r="N12" s="182">
        <f t="shared" si="0"/>
        <v>1467643</v>
      </c>
      <c r="O12" s="120">
        <f>SUM(O8:O11)</f>
        <v>19784535</v>
      </c>
      <c r="P12" s="132"/>
    </row>
    <row r="13" spans="1:16" ht="26.1" customHeight="1" x14ac:dyDescent="0.25">
      <c r="A13" s="80" t="s">
        <v>20</v>
      </c>
      <c r="B13" s="176" t="s">
        <v>394</v>
      </c>
      <c r="C13" s="177"/>
      <c r="D13" s="177" t="s">
        <v>345</v>
      </c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5"/>
    </row>
    <row r="14" spans="1:16" ht="26.1" customHeight="1" x14ac:dyDescent="0.25">
      <c r="A14" s="22" t="s">
        <v>6</v>
      </c>
      <c r="B14" s="178" t="s">
        <v>9</v>
      </c>
      <c r="C14" s="177"/>
      <c r="D14" s="177"/>
      <c r="E14" s="177"/>
      <c r="F14" s="177">
        <v>9746155</v>
      </c>
      <c r="G14" s="177"/>
      <c r="H14" s="177"/>
      <c r="I14" s="177"/>
      <c r="J14" s="201"/>
      <c r="K14" s="177"/>
      <c r="L14" s="177"/>
      <c r="M14" s="177"/>
      <c r="N14" s="177"/>
      <c r="O14" s="202">
        <v>9746155</v>
      </c>
    </row>
    <row r="15" spans="1:16" ht="26.1" customHeight="1" x14ac:dyDescent="0.25">
      <c r="A15" s="22" t="s">
        <v>8</v>
      </c>
      <c r="B15" s="183" t="s">
        <v>15</v>
      </c>
      <c r="C15" s="184"/>
      <c r="D15" s="179"/>
      <c r="E15" s="179"/>
      <c r="F15" s="179">
        <v>7027018</v>
      </c>
      <c r="G15" s="179"/>
      <c r="H15" s="179"/>
      <c r="I15" s="179"/>
      <c r="J15" s="179"/>
      <c r="K15" s="179"/>
      <c r="L15" s="179"/>
      <c r="M15" s="179"/>
      <c r="N15" s="179"/>
      <c r="O15" s="202">
        <v>7027018</v>
      </c>
    </row>
    <row r="16" spans="1:16" ht="26.1" customHeight="1" x14ac:dyDescent="0.25">
      <c r="A16" s="22" t="s">
        <v>10</v>
      </c>
      <c r="B16" s="178" t="s">
        <v>67</v>
      </c>
      <c r="C16" s="177">
        <v>10000</v>
      </c>
      <c r="D16" s="177">
        <v>10000</v>
      </c>
      <c r="E16" s="177">
        <v>30000</v>
      </c>
      <c r="F16" s="177">
        <v>30000</v>
      </c>
      <c r="G16" s="177">
        <v>30000</v>
      </c>
      <c r="H16" s="177">
        <v>30000</v>
      </c>
      <c r="I16" s="177">
        <v>30000</v>
      </c>
      <c r="J16" s="177">
        <v>30000</v>
      </c>
      <c r="K16" s="177">
        <v>30000</v>
      </c>
      <c r="L16" s="177">
        <v>30000</v>
      </c>
      <c r="M16" s="177">
        <v>110000</v>
      </c>
      <c r="N16" s="177">
        <v>30000</v>
      </c>
      <c r="O16" s="5">
        <f>SUM(C16:N16)</f>
        <v>400000</v>
      </c>
    </row>
    <row r="17" spans="1:17" ht="26.1" customHeight="1" x14ac:dyDescent="0.25">
      <c r="A17" s="180"/>
      <c r="B17" s="185" t="s">
        <v>395</v>
      </c>
      <c r="C17" s="184"/>
      <c r="D17" s="179"/>
      <c r="E17" s="553"/>
      <c r="F17" s="553"/>
      <c r="G17" s="553"/>
      <c r="H17" s="553"/>
      <c r="I17" s="553"/>
      <c r="J17" s="553"/>
      <c r="K17" s="553"/>
      <c r="L17" s="554"/>
      <c r="M17" s="554"/>
      <c r="N17" s="554"/>
      <c r="O17" s="554"/>
    </row>
    <row r="18" spans="1:17" ht="26.1" customHeight="1" x14ac:dyDescent="0.25">
      <c r="A18" s="180"/>
      <c r="B18" s="181" t="s">
        <v>396</v>
      </c>
      <c r="C18" s="182">
        <f>SUM(C12:C16)</f>
        <v>1427134</v>
      </c>
      <c r="D18" s="182">
        <f>SUM(D12:D17)</f>
        <v>1227134</v>
      </c>
      <c r="E18" s="182">
        <f>SUM(E12:E16)</f>
        <v>2551134</v>
      </c>
      <c r="F18" s="182">
        <f>SUM(F12:F17)</f>
        <v>18270811</v>
      </c>
      <c r="G18" s="182">
        <f>SUM(G12:G17)</f>
        <v>1497638</v>
      </c>
      <c r="H18" s="182">
        <f>SUM(H12:H17)</f>
        <v>1551025</v>
      </c>
      <c r="I18" s="182">
        <f>SUM(I12:I16)</f>
        <v>1497638</v>
      </c>
      <c r="J18" s="182">
        <f>SUM(J12:J16)</f>
        <v>1497638</v>
      </c>
      <c r="K18" s="182">
        <f>SUM(K12:K17)</f>
        <v>2800638</v>
      </c>
      <c r="L18" s="182">
        <f>SUM(L12:L17)</f>
        <v>1497638</v>
      </c>
      <c r="M18" s="182">
        <f>SUM(M12:M17)</f>
        <v>1741638</v>
      </c>
      <c r="N18" s="182">
        <f>SUM(N12:N17)</f>
        <v>1497643</v>
      </c>
      <c r="O18" s="120">
        <f>SUM(O12:O17)</f>
        <v>36957708</v>
      </c>
      <c r="P18" s="132"/>
    </row>
    <row r="19" spans="1:17" ht="26.1" customHeight="1" x14ac:dyDescent="0.25">
      <c r="A19" s="80" t="s">
        <v>48</v>
      </c>
      <c r="B19" s="176" t="s">
        <v>397</v>
      </c>
      <c r="C19" s="177">
        <v>119152292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5">
        <f>SUM(C19:N19)</f>
        <v>119152292</v>
      </c>
      <c r="Q19" s="132"/>
    </row>
    <row r="20" spans="1:17" ht="26.1" customHeight="1" x14ac:dyDescent="0.25">
      <c r="A20" s="186"/>
      <c r="B20" s="187" t="s">
        <v>398</v>
      </c>
      <c r="C20" s="188">
        <f>SUM(C18:C19)</f>
        <v>120579426</v>
      </c>
      <c r="D20" s="188">
        <v>1227134</v>
      </c>
      <c r="E20" s="188">
        <v>2551134</v>
      </c>
      <c r="F20" s="188">
        <v>18270811</v>
      </c>
      <c r="G20" s="188">
        <f>SUM(G18:G19)</f>
        <v>1497638</v>
      </c>
      <c r="H20" s="188">
        <f>SUM(H18)</f>
        <v>1551025</v>
      </c>
      <c r="I20" s="188">
        <f>SUM(I18:I19)</f>
        <v>1497638</v>
      </c>
      <c r="J20" s="188">
        <f>SUM(J18:J19)</f>
        <v>1497638</v>
      </c>
      <c r="K20" s="188">
        <v>2800638</v>
      </c>
      <c r="L20" s="188">
        <v>1497638</v>
      </c>
      <c r="M20" s="188">
        <v>1741638</v>
      </c>
      <c r="N20" s="188">
        <f>SUM(N18:N19)</f>
        <v>1497643</v>
      </c>
      <c r="O20" s="188">
        <f>SUM(O18:O19)</f>
        <v>156110000</v>
      </c>
      <c r="P20" s="132"/>
    </row>
    <row r="21" spans="1:17" ht="26.1" customHeight="1" x14ac:dyDescent="0.25">
      <c r="A21" s="22"/>
      <c r="B21" s="87" t="s">
        <v>23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5"/>
    </row>
    <row r="22" spans="1:17" ht="26.1" customHeight="1" x14ac:dyDescent="0.25">
      <c r="A22" s="80" t="s">
        <v>4</v>
      </c>
      <c r="B22" s="87" t="s">
        <v>399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5"/>
    </row>
    <row r="23" spans="1:17" ht="26.1" customHeight="1" x14ac:dyDescent="0.25">
      <c r="A23" s="22" t="s">
        <v>6</v>
      </c>
      <c r="B23" s="147" t="s">
        <v>400</v>
      </c>
      <c r="C23" s="189">
        <v>506370</v>
      </c>
      <c r="D23" s="189">
        <v>525370</v>
      </c>
      <c r="E23" s="189">
        <v>525370</v>
      </c>
      <c r="F23" s="189">
        <v>818430</v>
      </c>
      <c r="G23" s="189">
        <v>818430</v>
      </c>
      <c r="H23" s="189">
        <v>768530</v>
      </c>
      <c r="I23" s="189">
        <v>751930</v>
      </c>
      <c r="J23" s="189">
        <v>751930</v>
      </c>
      <c r="K23" s="189">
        <v>646630</v>
      </c>
      <c r="L23" s="189">
        <v>646630</v>
      </c>
      <c r="M23" s="189">
        <v>646630</v>
      </c>
      <c r="N23" s="189">
        <v>546630</v>
      </c>
      <c r="O23" s="5">
        <f>SUM(C23:N23)</f>
        <v>7952880</v>
      </c>
    </row>
    <row r="24" spans="1:17" ht="26.1" customHeight="1" x14ac:dyDescent="0.25">
      <c r="A24" s="22" t="s">
        <v>8</v>
      </c>
      <c r="B24" s="147" t="s">
        <v>401</v>
      </c>
      <c r="C24" s="189">
        <v>81480</v>
      </c>
      <c r="D24" s="189">
        <v>84807</v>
      </c>
      <c r="E24" s="189">
        <v>84807</v>
      </c>
      <c r="F24" s="189">
        <v>121825</v>
      </c>
      <c r="G24" s="189">
        <v>121825</v>
      </c>
      <c r="H24" s="189">
        <v>113092</v>
      </c>
      <c r="I24" s="189">
        <v>110187</v>
      </c>
      <c r="J24" s="189">
        <v>110187</v>
      </c>
      <c r="K24" s="189">
        <v>91759</v>
      </c>
      <c r="L24" s="189">
        <v>91759</v>
      </c>
      <c r="M24" s="189">
        <v>91759</v>
      </c>
      <c r="N24" s="189">
        <v>74258</v>
      </c>
      <c r="O24" s="5">
        <f>SUM(C24:N24)</f>
        <v>1177745</v>
      </c>
    </row>
    <row r="25" spans="1:17" ht="26.1" customHeight="1" x14ac:dyDescent="0.25">
      <c r="A25" s="22" t="s">
        <v>10</v>
      </c>
      <c r="B25" s="147" t="s">
        <v>27</v>
      </c>
      <c r="C25" s="189">
        <v>574250</v>
      </c>
      <c r="D25" s="189">
        <v>574250</v>
      </c>
      <c r="E25" s="189">
        <v>574250</v>
      </c>
      <c r="F25" s="189">
        <v>574250</v>
      </c>
      <c r="G25" s="189">
        <v>574250</v>
      </c>
      <c r="H25" s="189">
        <v>574250</v>
      </c>
      <c r="I25" s="189">
        <v>574250</v>
      </c>
      <c r="J25" s="189">
        <v>574250</v>
      </c>
      <c r="K25" s="189">
        <v>574250</v>
      </c>
      <c r="L25" s="189">
        <v>574250</v>
      </c>
      <c r="M25" s="189">
        <v>574250</v>
      </c>
      <c r="N25" s="189">
        <v>574250</v>
      </c>
      <c r="O25" s="5">
        <f>SUM(C25:N25)</f>
        <v>6891000</v>
      </c>
    </row>
    <row r="26" spans="1:17" ht="26.1" customHeight="1" x14ac:dyDescent="0.25">
      <c r="A26" s="22" t="s">
        <v>12</v>
      </c>
      <c r="B26" s="147" t="s">
        <v>28</v>
      </c>
      <c r="C26" s="189">
        <v>65000</v>
      </c>
      <c r="D26" s="189">
        <v>65000</v>
      </c>
      <c r="E26" s="189">
        <v>65000</v>
      </c>
      <c r="F26" s="189">
        <v>65000</v>
      </c>
      <c r="G26" s="189">
        <v>65000</v>
      </c>
      <c r="H26" s="189">
        <v>20000</v>
      </c>
      <c r="I26" s="189">
        <v>30000</v>
      </c>
      <c r="J26" s="189">
        <v>350000</v>
      </c>
      <c r="K26" s="189">
        <v>30000</v>
      </c>
      <c r="L26" s="189">
        <v>88610</v>
      </c>
      <c r="M26" s="189">
        <v>2800000</v>
      </c>
      <c r="N26" s="189">
        <v>150000</v>
      </c>
      <c r="O26" s="5">
        <f>SUM(C26:N26)</f>
        <v>3793610</v>
      </c>
    </row>
    <row r="27" spans="1:17" ht="26.1" customHeight="1" x14ac:dyDescent="0.25">
      <c r="A27" s="22" t="s">
        <v>14</v>
      </c>
      <c r="B27" s="147" t="s">
        <v>29</v>
      </c>
      <c r="C27" s="189">
        <v>50000</v>
      </c>
      <c r="D27" s="189"/>
      <c r="E27" s="189">
        <v>50000</v>
      </c>
      <c r="F27" s="189"/>
      <c r="G27" s="189"/>
      <c r="H27" s="189">
        <v>50000</v>
      </c>
      <c r="I27" s="189">
        <v>30000</v>
      </c>
      <c r="J27" s="189">
        <v>50000</v>
      </c>
      <c r="K27" s="189">
        <v>40000</v>
      </c>
      <c r="L27" s="189"/>
      <c r="M27" s="189">
        <v>50000</v>
      </c>
      <c r="N27" s="189"/>
      <c r="O27" s="5">
        <f>SUM(C27:N27)</f>
        <v>320000</v>
      </c>
    </row>
    <row r="28" spans="1:17" ht="26.1" customHeight="1" x14ac:dyDescent="0.25">
      <c r="A28" s="22"/>
      <c r="B28" s="87" t="s">
        <v>106</v>
      </c>
      <c r="C28" s="190">
        <f>SUM(C23:C27)</f>
        <v>1277100</v>
      </c>
      <c r="D28" s="190">
        <f>SUM(D23:D27)</f>
        <v>1249427</v>
      </c>
      <c r="E28" s="190">
        <f>SUM(E23:E27)</f>
        <v>1299427</v>
      </c>
      <c r="F28" s="190">
        <f>SUM(F23:F27)</f>
        <v>1579505</v>
      </c>
      <c r="G28" s="190">
        <f>SUM(G23:G27)</f>
        <v>1579505</v>
      </c>
      <c r="H28" s="190">
        <f t="shared" ref="H28:N28" si="1">SUM(H23:H27)</f>
        <v>1525872</v>
      </c>
      <c r="I28" s="190">
        <f t="shared" si="1"/>
        <v>1496367</v>
      </c>
      <c r="J28" s="190">
        <f t="shared" si="1"/>
        <v>1836367</v>
      </c>
      <c r="K28" s="190">
        <f t="shared" si="1"/>
        <v>1382639</v>
      </c>
      <c r="L28" s="190">
        <f t="shared" si="1"/>
        <v>1401249</v>
      </c>
      <c r="M28" s="190">
        <f t="shared" si="1"/>
        <v>4162639</v>
      </c>
      <c r="N28" s="190">
        <f t="shared" si="1"/>
        <v>1345138</v>
      </c>
      <c r="O28" s="7">
        <f>SUM(O23:O27)</f>
        <v>20135235</v>
      </c>
    </row>
    <row r="29" spans="1:17" ht="26.1" customHeight="1" x14ac:dyDescent="0.25">
      <c r="A29" s="80" t="s">
        <v>20</v>
      </c>
      <c r="B29" s="87" t="s">
        <v>402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5"/>
    </row>
    <row r="30" spans="1:17" ht="26.1" customHeight="1" x14ac:dyDescent="0.25">
      <c r="A30" s="11" t="s">
        <v>6</v>
      </c>
      <c r="B30" s="147" t="s">
        <v>31</v>
      </c>
      <c r="C30" s="189"/>
      <c r="D30" s="189"/>
      <c r="E30" s="189"/>
      <c r="F30" s="189"/>
      <c r="G30" s="189">
        <v>110410862</v>
      </c>
      <c r="H30" s="189"/>
      <c r="I30" s="189"/>
      <c r="J30" s="189"/>
      <c r="K30" s="189"/>
      <c r="L30" s="189"/>
      <c r="M30" s="189"/>
      <c r="N30" s="189"/>
      <c r="O30" s="5">
        <v>110410862</v>
      </c>
    </row>
    <row r="31" spans="1:17" ht="26.1" customHeight="1" x14ac:dyDescent="0.25">
      <c r="A31" s="11" t="s">
        <v>8</v>
      </c>
      <c r="B31" s="147" t="s">
        <v>32</v>
      </c>
      <c r="C31" s="189"/>
      <c r="D31" s="189"/>
      <c r="E31" s="189">
        <v>24979679</v>
      </c>
      <c r="F31" s="189"/>
      <c r="G31" s="189"/>
      <c r="H31" s="189"/>
      <c r="I31" s="189"/>
      <c r="J31" s="203"/>
      <c r="K31" s="189"/>
      <c r="L31" s="189"/>
      <c r="M31" s="189"/>
      <c r="N31" s="189"/>
      <c r="O31" s="5">
        <f>SUM(C31:N31)</f>
        <v>24979679</v>
      </c>
    </row>
    <row r="32" spans="1:17" ht="26.1" customHeight="1" x14ac:dyDescent="0.25">
      <c r="A32" s="11" t="s">
        <v>10</v>
      </c>
      <c r="B32" s="195" t="s">
        <v>34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57"/>
    </row>
    <row r="33" spans="1:17" ht="26.1" customHeight="1" x14ac:dyDescent="0.25">
      <c r="A33" s="22"/>
      <c r="B33" s="191" t="s">
        <v>403</v>
      </c>
      <c r="C33" s="192">
        <f>SUM(C30:C32)</f>
        <v>0</v>
      </c>
      <c r="D33" s="192">
        <v>0</v>
      </c>
      <c r="E33" s="192">
        <f>SUM(E29:E32)</f>
        <v>24979679</v>
      </c>
      <c r="F33" s="192"/>
      <c r="G33" s="192">
        <f>SUM(G30:G32)</f>
        <v>110410862</v>
      </c>
      <c r="H33" s="192"/>
      <c r="I33" s="192"/>
      <c r="J33" s="192"/>
      <c r="K33" s="192"/>
      <c r="L33" s="192"/>
      <c r="M33" s="192"/>
      <c r="N33" s="192"/>
      <c r="O33" s="120">
        <f>SUM(O30:O32)</f>
        <v>135390541</v>
      </c>
    </row>
    <row r="34" spans="1:17" ht="26.1" customHeight="1" x14ac:dyDescent="0.25">
      <c r="A34" s="80" t="s">
        <v>48</v>
      </c>
      <c r="B34" s="87" t="s">
        <v>329</v>
      </c>
      <c r="C34" s="189">
        <v>584224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5">
        <v>584224</v>
      </c>
    </row>
    <row r="35" spans="1:17" ht="26.1" customHeight="1" x14ac:dyDescent="0.25">
      <c r="A35" s="22"/>
      <c r="B35" s="193" t="s">
        <v>404</v>
      </c>
      <c r="C35" s="194">
        <f>SUM(C34+C33+C28)</f>
        <v>1861324</v>
      </c>
      <c r="D35" s="194">
        <f>SUM(D28)</f>
        <v>1249427</v>
      </c>
      <c r="E35" s="194">
        <f t="shared" ref="E35:J35" si="2">SUM(E33+E28)</f>
        <v>26279106</v>
      </c>
      <c r="F35" s="194">
        <f>SUM(F28:F32)</f>
        <v>1579505</v>
      </c>
      <c r="G35" s="194">
        <f t="shared" si="2"/>
        <v>111990367</v>
      </c>
      <c r="H35" s="197">
        <f>SUM(H28:H32)</f>
        <v>1525872</v>
      </c>
      <c r="I35" s="194">
        <f t="shared" si="2"/>
        <v>1496367</v>
      </c>
      <c r="J35" s="194">
        <f t="shared" si="2"/>
        <v>1836367</v>
      </c>
      <c r="K35" s="194">
        <f>SUM(K32+K28)</f>
        <v>1382639</v>
      </c>
      <c r="L35" s="194">
        <f>SUM(L33+M28)</f>
        <v>4162639</v>
      </c>
      <c r="M35" s="194">
        <f>SUM(L35)</f>
        <v>4162639</v>
      </c>
      <c r="N35" s="194">
        <f>SUM(N33+N28)</f>
        <v>1345138</v>
      </c>
      <c r="O35" s="274">
        <f>SUM(O34+O33+O28)</f>
        <v>156110000</v>
      </c>
      <c r="Q35" s="132"/>
    </row>
    <row r="36" spans="1:17" ht="26.1" customHeight="1" x14ac:dyDescent="0.2">
      <c r="N36" s="132"/>
    </row>
    <row r="37" spans="1:17" ht="26.1" customHeight="1" x14ac:dyDescent="0.2"/>
    <row r="38" spans="1:17" ht="26.1" customHeight="1" x14ac:dyDescent="0.2"/>
    <row r="39" spans="1:17" ht="26.1" customHeight="1" x14ac:dyDescent="0.2"/>
  </sheetData>
  <mergeCells count="1">
    <mergeCell ref="A3:O3"/>
  </mergeCells>
  <pageMargins left="0.7" right="0.7" top="0.75" bottom="0.75" header="0.3" footer="0.3"/>
  <pageSetup paperSize="9" scale="56" orientation="landscape" r:id="rId1"/>
  <colBreaks count="1" manualBreakCount="1">
    <brk id="15" max="5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O65"/>
  <sheetViews>
    <sheetView view="pageBreakPreview" zoomScale="60" zoomScaleNormal="100" workbookViewId="0">
      <selection activeCell="F10" sqref="F10"/>
    </sheetView>
  </sheetViews>
  <sheetFormatPr defaultColWidth="7.85546875" defaultRowHeight="15.75" x14ac:dyDescent="0.3"/>
  <cols>
    <col min="1" max="1" width="5" style="15" customWidth="1"/>
    <col min="2" max="2" width="10.85546875" style="15" customWidth="1"/>
    <col min="3" max="3" width="56.28515625" style="16" customWidth="1"/>
    <col min="4" max="4" width="30.42578125" style="18" customWidth="1"/>
    <col min="5" max="5" width="28.5703125" style="18" customWidth="1"/>
    <col min="6" max="6" width="30.7109375" style="18" customWidth="1"/>
    <col min="7" max="7" width="23.5703125" style="18" customWidth="1"/>
    <col min="8" max="8" width="23" style="18" customWidth="1"/>
    <col min="9" max="9" width="19.42578125" style="18" bestFit="1" customWidth="1"/>
    <col min="10" max="10" width="16.5703125" style="18" bestFit="1" customWidth="1"/>
    <col min="11" max="11" width="16.28515625" style="18" bestFit="1" customWidth="1"/>
    <col min="12" max="242" width="7.85546875" style="18"/>
  </cols>
  <sheetData>
    <row r="2" spans="1:249" x14ac:dyDescent="0.3">
      <c r="C2" s="19"/>
    </row>
    <row r="3" spans="1:249" ht="23.1" customHeight="1" x14ac:dyDescent="0.3">
      <c r="A3" s="556" t="s">
        <v>534</v>
      </c>
      <c r="B3" s="556"/>
      <c r="C3" s="556"/>
      <c r="D3" s="32"/>
      <c r="E3" s="32" t="s">
        <v>515</v>
      </c>
      <c r="F3" s="32" t="s">
        <v>533</v>
      </c>
      <c r="G3" s="32"/>
      <c r="H3" s="32"/>
    </row>
    <row r="4" spans="1:249" s="20" customFormat="1" ht="60" customHeight="1" x14ac:dyDescent="0.25">
      <c r="A4" s="532" t="s">
        <v>1</v>
      </c>
      <c r="B4" s="355" t="s">
        <v>238</v>
      </c>
      <c r="C4" s="356" t="s">
        <v>2</v>
      </c>
      <c r="D4" s="357" t="s">
        <v>466</v>
      </c>
      <c r="E4" s="358" t="s">
        <v>537</v>
      </c>
      <c r="F4" s="359" t="s">
        <v>535</v>
      </c>
      <c r="G4" s="368" t="s">
        <v>536</v>
      </c>
      <c r="H4" s="396" t="s">
        <v>523</v>
      </c>
      <c r="II4" s="21"/>
      <c r="IJ4" s="21"/>
      <c r="IK4" s="21"/>
      <c r="IL4" s="21"/>
      <c r="IM4" s="21"/>
      <c r="IN4" s="21"/>
      <c r="IO4" s="21"/>
    </row>
    <row r="5" spans="1:249" ht="24.95" customHeight="1" x14ac:dyDescent="0.3">
      <c r="A5" s="68" t="s">
        <v>6</v>
      </c>
      <c r="B5" s="372"/>
      <c r="C5" s="373" t="s">
        <v>37</v>
      </c>
      <c r="D5" s="5"/>
      <c r="E5" s="107"/>
      <c r="F5" s="360"/>
      <c r="G5" s="75"/>
      <c r="H5" s="371"/>
    </row>
    <row r="6" spans="1:249" ht="24.95" customHeight="1" x14ac:dyDescent="0.3">
      <c r="A6" s="68"/>
      <c r="B6" s="374" t="s">
        <v>249</v>
      </c>
      <c r="C6" s="299" t="s">
        <v>38</v>
      </c>
      <c r="D6" s="5">
        <v>8658440</v>
      </c>
      <c r="E6" s="107">
        <v>8658440</v>
      </c>
      <c r="F6" s="360">
        <v>8740628</v>
      </c>
      <c r="G6" s="113">
        <v>8748993</v>
      </c>
      <c r="H6" s="113">
        <v>9012003</v>
      </c>
    </row>
    <row r="7" spans="1:249" ht="24.95" customHeight="1" x14ac:dyDescent="0.3">
      <c r="A7" s="68"/>
      <c r="B7" s="374"/>
      <c r="C7" s="299" t="s">
        <v>350</v>
      </c>
      <c r="D7" s="205"/>
      <c r="E7" s="276">
        <v>8365</v>
      </c>
      <c r="F7" s="361">
        <v>8365</v>
      </c>
      <c r="G7" s="113"/>
      <c r="H7" s="113"/>
    </row>
    <row r="8" spans="1:249" ht="24.95" customHeight="1" x14ac:dyDescent="0.3">
      <c r="A8" s="68"/>
      <c r="B8" s="374" t="s">
        <v>250</v>
      </c>
      <c r="C8" s="375" t="s">
        <v>39</v>
      </c>
      <c r="D8" s="5"/>
      <c r="E8" s="107"/>
      <c r="F8" s="360"/>
      <c r="G8" s="113"/>
      <c r="H8" s="113"/>
    </row>
    <row r="9" spans="1:249" ht="24.95" customHeight="1" x14ac:dyDescent="0.3">
      <c r="A9" s="68"/>
      <c r="B9" s="374" t="s">
        <v>251</v>
      </c>
      <c r="C9" s="299" t="s">
        <v>40</v>
      </c>
      <c r="D9" s="5">
        <v>3253855</v>
      </c>
      <c r="E9" s="107">
        <v>3253855</v>
      </c>
      <c r="F9" s="360">
        <v>3253855</v>
      </c>
      <c r="G9" s="369">
        <v>3253855</v>
      </c>
      <c r="H9" s="113">
        <v>3793610</v>
      </c>
    </row>
    <row r="10" spans="1:249" ht="24.95" customHeight="1" x14ac:dyDescent="0.3">
      <c r="A10" s="68"/>
      <c r="B10" s="374" t="s">
        <v>252</v>
      </c>
      <c r="C10" s="299" t="s">
        <v>41</v>
      </c>
      <c r="D10" s="5">
        <v>1800000</v>
      </c>
      <c r="E10" s="107">
        <v>1800000</v>
      </c>
      <c r="F10" s="360">
        <v>1800000</v>
      </c>
      <c r="G10" s="369">
        <v>1800000</v>
      </c>
      <c r="H10" s="113">
        <v>1800000</v>
      </c>
    </row>
    <row r="11" spans="1:249" ht="24.95" customHeight="1" x14ac:dyDescent="0.3">
      <c r="A11" s="68"/>
      <c r="B11" s="374" t="s">
        <v>253</v>
      </c>
      <c r="C11" s="299" t="s">
        <v>42</v>
      </c>
      <c r="D11" s="5"/>
      <c r="E11" s="107"/>
      <c r="F11" s="360">
        <v>708660</v>
      </c>
      <c r="G11" s="369">
        <v>708660</v>
      </c>
      <c r="H11" s="113"/>
    </row>
    <row r="12" spans="1:249" ht="24.95" customHeight="1" x14ac:dyDescent="0.3">
      <c r="A12" s="68"/>
      <c r="B12" s="374" t="s">
        <v>254</v>
      </c>
      <c r="C12" s="299" t="s">
        <v>43</v>
      </c>
      <c r="D12" s="10"/>
      <c r="E12" s="151"/>
      <c r="F12" s="360"/>
      <c r="G12" s="369"/>
      <c r="H12" s="113"/>
    </row>
    <row r="13" spans="1:249" s="23" customFormat="1" ht="24.95" customHeight="1" x14ac:dyDescent="0.25">
      <c r="A13" s="95"/>
      <c r="B13" s="376" t="s">
        <v>259</v>
      </c>
      <c r="C13" s="377" t="s">
        <v>299</v>
      </c>
      <c r="D13" s="92">
        <f>SUM(D6:D11)</f>
        <v>13712295</v>
      </c>
      <c r="E13" s="366">
        <f>SUM(E6:E10)</f>
        <v>13720660</v>
      </c>
      <c r="F13" s="366">
        <f>SUM(F6:F12)</f>
        <v>14511508</v>
      </c>
      <c r="G13" s="370">
        <f>SUM(G5:G12)</f>
        <v>14511508</v>
      </c>
      <c r="H13" s="218">
        <f>SUM(H6:H12)</f>
        <v>14605613</v>
      </c>
      <c r="II13" s="24"/>
      <c r="IJ13" s="24"/>
      <c r="IK13" s="24"/>
      <c r="IL13" s="24"/>
      <c r="IM13" s="24"/>
      <c r="IN13" s="24"/>
      <c r="IO13" s="24"/>
    </row>
    <row r="14" spans="1:249" s="25" customFormat="1" ht="24.95" customHeight="1" x14ac:dyDescent="0.25">
      <c r="A14" s="95" t="s">
        <v>20</v>
      </c>
      <c r="B14" s="374"/>
      <c r="C14" s="373" t="s">
        <v>45</v>
      </c>
      <c r="D14" s="152"/>
      <c r="E14" s="153"/>
      <c r="F14" s="362"/>
      <c r="G14" s="76"/>
      <c r="H14" s="76"/>
      <c r="II14" s="8"/>
      <c r="IJ14" s="8"/>
      <c r="IK14" s="8"/>
      <c r="IL14" s="8"/>
      <c r="IM14" s="8"/>
      <c r="IN14" s="8"/>
      <c r="IO14" s="8"/>
    </row>
    <row r="15" spans="1:249" ht="24.95" customHeight="1" x14ac:dyDescent="0.3">
      <c r="A15" s="68" t="s">
        <v>6</v>
      </c>
      <c r="B15" s="374" t="s">
        <v>225</v>
      </c>
      <c r="C15" s="299" t="s">
        <v>46</v>
      </c>
      <c r="D15" s="154"/>
      <c r="E15" s="155"/>
      <c r="F15" s="363"/>
      <c r="G15" s="75"/>
      <c r="H15" s="75"/>
    </row>
    <row r="16" spans="1:249" ht="24.95" customHeight="1" x14ac:dyDescent="0.3">
      <c r="A16" s="68" t="s">
        <v>8</v>
      </c>
      <c r="B16" s="374" t="s">
        <v>346</v>
      </c>
      <c r="C16" s="299" t="s">
        <v>348</v>
      </c>
      <c r="D16" s="154"/>
      <c r="E16" s="155"/>
      <c r="F16" s="363">
        <v>13382439</v>
      </c>
      <c r="G16" s="363">
        <v>13382439</v>
      </c>
      <c r="H16" s="75"/>
    </row>
    <row r="17" spans="1:249" s="25" customFormat="1" ht="24.95" customHeight="1" x14ac:dyDescent="0.25">
      <c r="A17" s="95"/>
      <c r="B17" s="68" t="s">
        <v>539</v>
      </c>
      <c r="C17" s="533" t="s">
        <v>540</v>
      </c>
      <c r="D17" s="5"/>
      <c r="E17" s="107"/>
      <c r="F17" s="360"/>
      <c r="G17" s="75"/>
      <c r="H17" s="113">
        <v>9746155</v>
      </c>
      <c r="II17" s="8"/>
      <c r="IJ17" s="8"/>
      <c r="IK17" s="8"/>
      <c r="IL17" s="8"/>
      <c r="IM17" s="8"/>
      <c r="IN17" s="8"/>
      <c r="IO17" s="8"/>
    </row>
    <row r="18" spans="1:249" ht="24.95" customHeight="1" x14ac:dyDescent="0.3">
      <c r="A18" s="95" t="s">
        <v>48</v>
      </c>
      <c r="B18" s="372" t="s">
        <v>346</v>
      </c>
      <c r="C18" s="377" t="s">
        <v>47</v>
      </c>
      <c r="D18" s="156"/>
      <c r="E18" s="206"/>
      <c r="F18" s="364">
        <v>13382439</v>
      </c>
      <c r="G18" s="364">
        <v>13382439</v>
      </c>
      <c r="H18" s="218">
        <v>9746155</v>
      </c>
    </row>
    <row r="19" spans="1:249" ht="24.95" customHeight="1" x14ac:dyDescent="0.3">
      <c r="A19" s="68" t="s">
        <v>12</v>
      </c>
      <c r="B19" s="372"/>
      <c r="C19" s="373" t="s">
        <v>11</v>
      </c>
      <c r="D19" s="5"/>
      <c r="E19" s="107"/>
      <c r="F19" s="360"/>
      <c r="G19" s="75"/>
      <c r="H19" s="113"/>
    </row>
    <row r="20" spans="1:249" ht="24.95" customHeight="1" x14ac:dyDescent="0.3">
      <c r="A20" s="68"/>
      <c r="B20" s="378" t="s">
        <v>266</v>
      </c>
      <c r="C20" s="299" t="s">
        <v>49</v>
      </c>
      <c r="D20" s="157"/>
      <c r="E20" s="158"/>
      <c r="F20" s="365"/>
      <c r="G20" s="75"/>
      <c r="H20" s="113"/>
    </row>
    <row r="21" spans="1:249" ht="24.95" customHeight="1" x14ac:dyDescent="0.3">
      <c r="A21" s="68"/>
      <c r="B21" s="374" t="s">
        <v>266</v>
      </c>
      <c r="C21" s="299" t="s">
        <v>50</v>
      </c>
      <c r="D21" s="382">
        <v>2000000</v>
      </c>
      <c r="E21" s="383">
        <v>2000000</v>
      </c>
      <c r="F21" s="369">
        <v>2000000</v>
      </c>
      <c r="G21" s="386">
        <v>2014202</v>
      </c>
      <c r="H21" s="386">
        <v>2015000</v>
      </c>
    </row>
    <row r="22" spans="1:249" ht="24.95" customHeight="1" x14ac:dyDescent="0.3">
      <c r="A22" s="68" t="s">
        <v>14</v>
      </c>
      <c r="B22" s="374" t="s">
        <v>268</v>
      </c>
      <c r="C22" s="299" t="s">
        <v>300</v>
      </c>
      <c r="D22" s="382"/>
      <c r="E22" s="383"/>
      <c r="F22" s="369"/>
      <c r="G22" s="386"/>
      <c r="H22" s="386"/>
    </row>
    <row r="23" spans="1:249" ht="24.95" customHeight="1" x14ac:dyDescent="0.3">
      <c r="A23" s="68"/>
      <c r="B23" s="374" t="s">
        <v>318</v>
      </c>
      <c r="C23" s="158" t="s">
        <v>51</v>
      </c>
      <c r="D23" s="382"/>
      <c r="E23" s="383"/>
      <c r="F23" s="369"/>
      <c r="G23" s="386"/>
      <c r="H23" s="386"/>
    </row>
    <row r="24" spans="1:249" ht="24.95" customHeight="1" x14ac:dyDescent="0.3">
      <c r="A24" s="68"/>
      <c r="B24" s="374"/>
      <c r="C24" s="158" t="s">
        <v>52</v>
      </c>
      <c r="D24" s="382"/>
      <c r="E24" s="383"/>
      <c r="F24" s="369"/>
      <c r="G24" s="386"/>
      <c r="H24" s="386"/>
    </row>
    <row r="25" spans="1:249" ht="24.95" customHeight="1" x14ac:dyDescent="0.3">
      <c r="A25" s="68" t="s">
        <v>16</v>
      </c>
      <c r="B25" s="374" t="s">
        <v>269</v>
      </c>
      <c r="C25" s="158" t="s">
        <v>53</v>
      </c>
      <c r="D25" s="382">
        <v>465000</v>
      </c>
      <c r="E25" s="383">
        <v>465000</v>
      </c>
      <c r="F25" s="369">
        <v>465000</v>
      </c>
      <c r="G25" s="386">
        <v>575089</v>
      </c>
      <c r="H25" s="386">
        <v>576000</v>
      </c>
    </row>
    <row r="26" spans="1:249" ht="24.95" customHeight="1" x14ac:dyDescent="0.3">
      <c r="A26" s="379" t="s">
        <v>18</v>
      </c>
      <c r="B26" s="374"/>
      <c r="C26" s="158" t="s">
        <v>150</v>
      </c>
      <c r="D26" s="382"/>
      <c r="E26" s="383"/>
      <c r="F26" s="369"/>
      <c r="G26" s="386"/>
      <c r="H26" s="386"/>
    </row>
    <row r="27" spans="1:249" ht="24.95" customHeight="1" x14ac:dyDescent="0.3">
      <c r="A27" s="84"/>
      <c r="B27" s="374"/>
      <c r="C27" s="158" t="s">
        <v>160</v>
      </c>
      <c r="D27" s="382"/>
      <c r="E27" s="383"/>
      <c r="F27" s="369"/>
      <c r="G27" s="386"/>
      <c r="H27" s="386"/>
    </row>
    <row r="28" spans="1:249" ht="24.95" customHeight="1" x14ac:dyDescent="0.3">
      <c r="A28" s="68" t="s">
        <v>33</v>
      </c>
      <c r="B28" s="380" t="s">
        <v>271</v>
      </c>
      <c r="C28" s="158" t="s">
        <v>159</v>
      </c>
      <c r="D28" s="382">
        <v>92000</v>
      </c>
      <c r="E28" s="383">
        <v>92000</v>
      </c>
      <c r="F28" s="369">
        <v>92000</v>
      </c>
      <c r="G28" s="386">
        <v>109600</v>
      </c>
      <c r="H28" s="386">
        <v>110000</v>
      </c>
    </row>
    <row r="29" spans="1:249" ht="24.95" customHeight="1" x14ac:dyDescent="0.3">
      <c r="A29" s="68" t="s">
        <v>302</v>
      </c>
      <c r="B29" s="374" t="s">
        <v>273</v>
      </c>
      <c r="C29" s="158" t="s">
        <v>54</v>
      </c>
      <c r="D29" s="382">
        <v>58365</v>
      </c>
      <c r="E29" s="383">
        <v>58365</v>
      </c>
      <c r="F29" s="369">
        <v>58365</v>
      </c>
      <c r="G29" s="386">
        <v>140783</v>
      </c>
      <c r="H29" s="386">
        <v>70000</v>
      </c>
    </row>
    <row r="30" spans="1:249" ht="24.95" customHeight="1" x14ac:dyDescent="0.3">
      <c r="A30" s="68" t="s">
        <v>331</v>
      </c>
      <c r="B30" s="374" t="s">
        <v>273</v>
      </c>
      <c r="C30" s="158" t="s">
        <v>332</v>
      </c>
      <c r="D30" s="382"/>
      <c r="E30" s="383"/>
      <c r="F30" s="369"/>
      <c r="G30" s="386"/>
      <c r="H30" s="386"/>
    </row>
    <row r="31" spans="1:249" ht="24.95" customHeight="1" x14ac:dyDescent="0.3">
      <c r="A31" s="68" t="s">
        <v>334</v>
      </c>
      <c r="B31" s="374" t="s">
        <v>273</v>
      </c>
      <c r="C31" s="158" t="s">
        <v>333</v>
      </c>
      <c r="D31" s="382"/>
      <c r="E31" s="383"/>
      <c r="F31" s="369"/>
      <c r="G31" s="386"/>
      <c r="H31" s="386"/>
    </row>
    <row r="32" spans="1:249" s="23" customFormat="1" ht="24.95" customHeight="1" x14ac:dyDescent="0.25">
      <c r="A32" s="381"/>
      <c r="B32" s="374" t="s">
        <v>273</v>
      </c>
      <c r="C32" s="158" t="s">
        <v>335</v>
      </c>
      <c r="D32" s="382"/>
      <c r="E32" s="383"/>
      <c r="F32" s="369"/>
      <c r="G32" s="386"/>
      <c r="H32" s="386"/>
      <c r="II32" s="24"/>
      <c r="IJ32" s="24"/>
      <c r="IK32" s="24"/>
      <c r="IL32" s="24"/>
      <c r="IM32" s="24"/>
      <c r="IN32" s="24"/>
      <c r="IO32" s="24"/>
    </row>
    <row r="33" spans="1:249" s="23" customFormat="1" ht="24.95" customHeight="1" x14ac:dyDescent="0.25">
      <c r="A33" s="95" t="s">
        <v>56</v>
      </c>
      <c r="B33" s="376" t="s">
        <v>273</v>
      </c>
      <c r="C33" s="119" t="s">
        <v>55</v>
      </c>
      <c r="D33" s="384">
        <f>SUM(D19:D32)</f>
        <v>2615365</v>
      </c>
      <c r="E33" s="385">
        <f>SUM(E19:E32)</f>
        <v>2615365</v>
      </c>
      <c r="F33" s="370">
        <f>SUM(F19:F32)</f>
        <v>2615365</v>
      </c>
      <c r="G33" s="387">
        <f>SUM(G19:G32)</f>
        <v>2839674</v>
      </c>
      <c r="H33" s="387">
        <f>SUM(H19:H32)</f>
        <v>2771000</v>
      </c>
      <c r="II33" s="24"/>
      <c r="IJ33" s="24"/>
      <c r="IK33" s="24"/>
      <c r="IL33" s="24"/>
      <c r="IM33" s="24"/>
      <c r="IN33" s="24"/>
      <c r="IO33" s="24"/>
    </row>
    <row r="34" spans="1:249" ht="24.95" customHeight="1" x14ac:dyDescent="0.3">
      <c r="A34" s="68" t="s">
        <v>6</v>
      </c>
      <c r="B34" s="372"/>
      <c r="C34" s="534" t="s">
        <v>13</v>
      </c>
      <c r="D34" s="7"/>
      <c r="E34" s="108"/>
      <c r="F34" s="362"/>
      <c r="G34" s="148"/>
      <c r="H34" s="388"/>
    </row>
    <row r="35" spans="1:249" ht="24.95" customHeight="1" x14ac:dyDescent="0.3">
      <c r="A35" s="68" t="s">
        <v>58</v>
      </c>
      <c r="B35" s="374"/>
      <c r="C35" s="158" t="s">
        <v>57</v>
      </c>
      <c r="D35" s="5"/>
      <c r="E35" s="107"/>
      <c r="F35" s="360"/>
      <c r="G35" s="529"/>
      <c r="H35" s="386"/>
      <c r="II35" s="6"/>
      <c r="IJ35" s="6"/>
      <c r="IK35" s="6"/>
      <c r="IL35" s="6"/>
      <c r="IM35" s="6"/>
      <c r="IN35" s="6"/>
      <c r="IO35" s="6"/>
    </row>
    <row r="36" spans="1:249" ht="24.95" customHeight="1" x14ac:dyDescent="0.3">
      <c r="A36" s="68" t="s">
        <v>10</v>
      </c>
      <c r="B36" s="374" t="s">
        <v>275</v>
      </c>
      <c r="C36" s="299" t="s">
        <v>59</v>
      </c>
      <c r="D36" s="5">
        <v>100000</v>
      </c>
      <c r="E36" s="107">
        <v>100000</v>
      </c>
      <c r="F36" s="360">
        <v>100000</v>
      </c>
      <c r="G36" s="386">
        <v>500</v>
      </c>
      <c r="H36" s="386"/>
      <c r="II36" s="6"/>
      <c r="IJ36" s="6"/>
      <c r="IK36" s="6"/>
      <c r="IL36" s="6"/>
      <c r="IM36" s="6"/>
      <c r="IN36" s="6"/>
      <c r="IO36" s="6"/>
    </row>
    <row r="37" spans="1:249" s="18" customFormat="1" ht="24.95" customHeight="1" x14ac:dyDescent="0.3">
      <c r="A37" s="68" t="s">
        <v>12</v>
      </c>
      <c r="B37" s="374" t="s">
        <v>280</v>
      </c>
      <c r="C37" s="299" t="s">
        <v>60</v>
      </c>
      <c r="D37" s="5">
        <v>88319</v>
      </c>
      <c r="E37" s="107">
        <v>88319</v>
      </c>
      <c r="F37" s="360">
        <v>88319</v>
      </c>
      <c r="G37" s="386">
        <v>45535</v>
      </c>
      <c r="H37" s="386">
        <v>51000</v>
      </c>
    </row>
    <row r="38" spans="1:249" s="18" customFormat="1" ht="24.95" customHeight="1" x14ac:dyDescent="0.3">
      <c r="A38" s="68" t="s">
        <v>18</v>
      </c>
      <c r="B38" s="374" t="s">
        <v>278</v>
      </c>
      <c r="C38" s="299" t="s">
        <v>61</v>
      </c>
      <c r="D38" s="5"/>
      <c r="E38" s="107"/>
      <c r="F38" s="360"/>
      <c r="G38" s="386"/>
      <c r="H38" s="386"/>
    </row>
    <row r="39" spans="1:249" ht="24.95" customHeight="1" x14ac:dyDescent="0.3">
      <c r="A39" s="68" t="s">
        <v>33</v>
      </c>
      <c r="B39" s="374" t="s">
        <v>336</v>
      </c>
      <c r="C39" s="375" t="s">
        <v>337</v>
      </c>
      <c r="D39" s="5">
        <v>10000</v>
      </c>
      <c r="E39" s="107">
        <v>10000</v>
      </c>
      <c r="F39" s="360">
        <v>10000</v>
      </c>
      <c r="G39" s="386">
        <v>1136</v>
      </c>
      <c r="H39" s="386">
        <v>2387</v>
      </c>
      <c r="II39" s="6"/>
      <c r="IJ39" s="6"/>
      <c r="IK39" s="6"/>
      <c r="IL39" s="6"/>
      <c r="IM39" s="6"/>
      <c r="IN39" s="6"/>
      <c r="IO39" s="6"/>
    </row>
    <row r="40" spans="1:249" ht="24.95" customHeight="1" x14ac:dyDescent="0.3">
      <c r="A40" s="68"/>
      <c r="B40" s="374" t="s">
        <v>315</v>
      </c>
      <c r="C40" s="299" t="s">
        <v>316</v>
      </c>
      <c r="D40" s="5">
        <v>10000</v>
      </c>
      <c r="E40" s="107">
        <v>10000</v>
      </c>
      <c r="F40" s="360">
        <v>10000</v>
      </c>
      <c r="G40" s="386">
        <v>112006</v>
      </c>
      <c r="H40" s="386"/>
      <c r="II40" s="6"/>
      <c r="IJ40" s="6"/>
      <c r="IK40" s="6"/>
      <c r="IL40" s="6"/>
      <c r="IM40" s="6"/>
      <c r="IN40" s="6"/>
      <c r="IO40" s="6"/>
    </row>
    <row r="41" spans="1:249" s="23" customFormat="1" ht="24.95" customHeight="1" x14ac:dyDescent="0.25">
      <c r="A41" s="381"/>
      <c r="B41" s="374"/>
      <c r="C41" s="299" t="s">
        <v>538</v>
      </c>
      <c r="D41" s="5"/>
      <c r="E41" s="107"/>
      <c r="F41" s="360"/>
      <c r="G41" s="386">
        <v>112000</v>
      </c>
      <c r="H41" s="386"/>
      <c r="II41" s="24"/>
      <c r="IJ41" s="24"/>
      <c r="IK41" s="24"/>
      <c r="IL41" s="24"/>
      <c r="IM41" s="24"/>
      <c r="IN41" s="24"/>
      <c r="IO41" s="24"/>
    </row>
    <row r="42" spans="1:249" s="23" customFormat="1" ht="24.95" customHeight="1" x14ac:dyDescent="0.25">
      <c r="A42" s="95" t="s">
        <v>63</v>
      </c>
      <c r="B42" s="376"/>
      <c r="C42" s="377" t="s">
        <v>62</v>
      </c>
      <c r="D42" s="118">
        <f>SUM(D36:D40)</f>
        <v>208319</v>
      </c>
      <c r="E42" s="119">
        <f>SUM(E36:E40)</f>
        <v>208319</v>
      </c>
      <c r="F42" s="366">
        <f>SUM(F36:F40)</f>
        <v>208319</v>
      </c>
      <c r="G42" s="387">
        <v>159177</v>
      </c>
      <c r="H42" s="387">
        <f>SUM(H34:H41)</f>
        <v>53387</v>
      </c>
      <c r="II42" s="24"/>
      <c r="IJ42" s="24"/>
      <c r="IK42" s="24"/>
      <c r="IL42" s="24"/>
      <c r="IM42" s="24"/>
      <c r="IN42" s="24"/>
      <c r="IO42" s="24"/>
    </row>
    <row r="43" spans="1:249" s="18" customFormat="1" ht="24.95" customHeight="1" x14ac:dyDescent="0.3">
      <c r="A43" s="68" t="s">
        <v>6</v>
      </c>
      <c r="B43" s="372"/>
      <c r="C43" s="373" t="s">
        <v>65</v>
      </c>
      <c r="D43" s="7"/>
      <c r="E43" s="108"/>
      <c r="F43" s="362"/>
      <c r="G43" s="76"/>
      <c r="H43" s="76"/>
      <c r="II43" s="6"/>
      <c r="IJ43" s="6"/>
      <c r="IK43" s="6"/>
      <c r="IL43" s="6"/>
      <c r="IM43" s="6"/>
    </row>
    <row r="44" spans="1:249" s="18" customFormat="1" ht="24.95" customHeight="1" x14ac:dyDescent="0.3">
      <c r="A44" s="379" t="s">
        <v>58</v>
      </c>
      <c r="B44" s="374" t="s">
        <v>223</v>
      </c>
      <c r="C44" s="299" t="s">
        <v>317</v>
      </c>
      <c r="D44" s="5"/>
      <c r="E44" s="107"/>
      <c r="F44" s="360"/>
      <c r="G44" s="75"/>
      <c r="H44" s="75"/>
      <c r="II44" s="6"/>
      <c r="IJ44" s="6"/>
      <c r="IK44" s="6"/>
      <c r="IL44" s="6"/>
      <c r="IM44" s="6"/>
    </row>
    <row r="45" spans="1:249" s="18" customFormat="1" ht="24.95" customHeight="1" x14ac:dyDescent="0.3">
      <c r="A45" s="379"/>
      <c r="B45" s="535" t="s">
        <v>223</v>
      </c>
      <c r="C45" s="536" t="s">
        <v>455</v>
      </c>
      <c r="D45" s="10">
        <v>2684400</v>
      </c>
      <c r="E45" s="151">
        <v>2684400</v>
      </c>
      <c r="F45" s="360">
        <v>2684400</v>
      </c>
      <c r="G45" s="113">
        <v>2024430</v>
      </c>
      <c r="H45" s="113">
        <v>2154535</v>
      </c>
      <c r="II45" s="6"/>
      <c r="IJ45" s="6"/>
      <c r="IK45" s="6"/>
      <c r="IL45" s="6"/>
      <c r="IM45" s="6"/>
    </row>
    <row r="46" spans="1:249" s="18" customFormat="1" ht="24.95" customHeight="1" x14ac:dyDescent="0.3">
      <c r="A46" s="379"/>
      <c r="B46" s="535"/>
      <c r="C46" s="536" t="s">
        <v>490</v>
      </c>
      <c r="D46" s="10"/>
      <c r="E46" s="151">
        <v>1398150</v>
      </c>
      <c r="F46" s="360">
        <v>1398150</v>
      </c>
      <c r="G46" s="113">
        <v>1398150</v>
      </c>
      <c r="H46" s="75"/>
      <c r="II46" s="6"/>
      <c r="IJ46" s="6"/>
      <c r="IK46" s="6"/>
      <c r="IL46" s="6"/>
      <c r="IM46" s="6"/>
    </row>
    <row r="47" spans="1:249" s="18" customFormat="1" ht="24.95" customHeight="1" x14ac:dyDescent="0.3">
      <c r="A47" s="379"/>
      <c r="B47" s="535"/>
      <c r="C47" s="536" t="s">
        <v>467</v>
      </c>
      <c r="D47" s="10"/>
      <c r="E47" s="151">
        <v>39000</v>
      </c>
      <c r="F47" s="360"/>
      <c r="G47" s="113"/>
      <c r="H47" s="75"/>
      <c r="II47" s="6"/>
      <c r="IJ47" s="6"/>
      <c r="IK47" s="6"/>
      <c r="IL47" s="6"/>
      <c r="IM47" s="6"/>
    </row>
    <row r="48" spans="1:249" s="18" customFormat="1" ht="24.95" customHeight="1" x14ac:dyDescent="0.3">
      <c r="A48" s="379"/>
      <c r="B48" s="535"/>
      <c r="C48" s="536" t="s">
        <v>493</v>
      </c>
      <c r="D48" s="10"/>
      <c r="E48" s="151">
        <v>300000</v>
      </c>
      <c r="F48" s="360">
        <v>300000</v>
      </c>
      <c r="G48" s="113">
        <v>292884</v>
      </c>
      <c r="H48" s="75"/>
      <c r="II48" s="6"/>
      <c r="IJ48" s="6"/>
      <c r="IK48" s="6"/>
      <c r="IL48" s="6"/>
      <c r="IM48" s="6"/>
    </row>
    <row r="49" spans="1:249" s="23" customFormat="1" ht="24.95" customHeight="1" x14ac:dyDescent="0.25">
      <c r="A49" s="537"/>
      <c r="B49" s="535"/>
      <c r="C49" s="536" t="s">
        <v>492</v>
      </c>
      <c r="D49" s="10"/>
      <c r="E49" s="151">
        <v>395000</v>
      </c>
      <c r="F49" s="360">
        <v>395000</v>
      </c>
      <c r="G49" s="113">
        <v>395000</v>
      </c>
      <c r="H49" s="113">
        <v>200000</v>
      </c>
      <c r="K49" s="389"/>
      <c r="II49" s="24"/>
      <c r="IJ49" s="24"/>
      <c r="IK49" s="24"/>
      <c r="IL49" s="24"/>
      <c r="IM49" s="24"/>
      <c r="IN49" s="24"/>
      <c r="IO49" s="24"/>
    </row>
    <row r="50" spans="1:249" s="23" customFormat="1" ht="24.95" customHeight="1" x14ac:dyDescent="0.25">
      <c r="A50" s="95" t="s">
        <v>64</v>
      </c>
      <c r="B50" s="537" t="s">
        <v>223</v>
      </c>
      <c r="C50" s="538" t="s">
        <v>66</v>
      </c>
      <c r="D50" s="118">
        <v>2684400</v>
      </c>
      <c r="E50" s="119">
        <v>4816550</v>
      </c>
      <c r="F50" s="366">
        <f>SUM(F43:F49)</f>
        <v>4777550</v>
      </c>
      <c r="G50" s="218">
        <v>4110464</v>
      </c>
      <c r="H50" s="218">
        <f>SUM(H45:H49)</f>
        <v>2354535</v>
      </c>
      <c r="II50" s="24"/>
      <c r="IJ50" s="24"/>
      <c r="IK50" s="24"/>
      <c r="IL50" s="24"/>
      <c r="IM50" s="24"/>
      <c r="IN50" s="24"/>
      <c r="IO50" s="24"/>
    </row>
    <row r="51" spans="1:249" ht="35.1" customHeight="1" x14ac:dyDescent="0.3">
      <c r="A51" s="68" t="s">
        <v>6</v>
      </c>
      <c r="B51" s="95"/>
      <c r="C51" s="539" t="s">
        <v>67</v>
      </c>
      <c r="D51" s="7"/>
      <c r="E51" s="108"/>
      <c r="F51" s="362"/>
      <c r="G51" s="76"/>
      <c r="H51" s="76"/>
    </row>
    <row r="52" spans="1:249" ht="35.1" customHeight="1" x14ac:dyDescent="0.3">
      <c r="A52" s="68"/>
      <c r="B52" s="68"/>
      <c r="C52" s="533" t="s">
        <v>68</v>
      </c>
      <c r="D52" s="5"/>
      <c r="E52" s="107"/>
      <c r="F52" s="360"/>
      <c r="G52" s="75"/>
      <c r="H52" s="75"/>
    </row>
    <row r="53" spans="1:249" ht="35.1" customHeight="1" x14ac:dyDescent="0.3">
      <c r="A53" s="68"/>
      <c r="B53" s="540" t="s">
        <v>542</v>
      </c>
      <c r="C53" s="541" t="s">
        <v>541</v>
      </c>
      <c r="D53" s="390"/>
      <c r="E53" s="391"/>
      <c r="F53" s="392"/>
      <c r="G53" s="165"/>
      <c r="H53" s="231">
        <v>7027018</v>
      </c>
    </row>
    <row r="54" spans="1:249" s="23" customFormat="1" ht="24.95" customHeight="1" x14ac:dyDescent="0.25">
      <c r="A54" s="542"/>
      <c r="B54" s="68" t="s">
        <v>439</v>
      </c>
      <c r="C54" s="543" t="s">
        <v>320</v>
      </c>
      <c r="D54" s="382">
        <v>500000</v>
      </c>
      <c r="E54" s="383">
        <v>500000</v>
      </c>
      <c r="F54" s="369">
        <v>500000</v>
      </c>
      <c r="G54" s="113">
        <v>241130</v>
      </c>
      <c r="H54" s="113">
        <v>400000</v>
      </c>
      <c r="II54" s="24"/>
      <c r="IJ54" s="24"/>
      <c r="IK54" s="24"/>
      <c r="IL54" s="24"/>
      <c r="IM54" s="24"/>
      <c r="IN54" s="24"/>
      <c r="IO54" s="24"/>
    </row>
    <row r="55" spans="1:249" ht="24.95" customHeight="1" x14ac:dyDescent="0.3">
      <c r="A55" s="68" t="s">
        <v>70</v>
      </c>
      <c r="B55" s="542"/>
      <c r="C55" s="544" t="s">
        <v>349</v>
      </c>
      <c r="D55" s="120">
        <f>SUM(D54+D50+D42+D33+D13)</f>
        <v>19720379</v>
      </c>
      <c r="E55" s="121">
        <f>SUM(E54+E50+E42+E33+E13)</f>
        <v>21860894</v>
      </c>
      <c r="F55" s="367">
        <f>SUM(F54+F50+F42+F33+F18+F13)</f>
        <v>35995181</v>
      </c>
      <c r="G55" s="531">
        <f>SUM(G54+G50+G42+G33+G18+G13)</f>
        <v>35244392</v>
      </c>
      <c r="H55" s="531">
        <f>SUM(H54+H53+H50+H42+H33+H17+H13)</f>
        <v>36957708</v>
      </c>
    </row>
    <row r="56" spans="1:249" ht="24.95" customHeight="1" x14ac:dyDescent="0.3">
      <c r="A56" s="68"/>
      <c r="B56" s="68"/>
      <c r="C56" s="545" t="s">
        <v>71</v>
      </c>
      <c r="D56" s="5"/>
      <c r="E56" s="107"/>
      <c r="F56" s="360"/>
      <c r="G56" s="75"/>
      <c r="H56" s="75"/>
    </row>
    <row r="57" spans="1:249" ht="24.95" customHeight="1" x14ac:dyDescent="0.3">
      <c r="A57" s="68"/>
      <c r="B57" s="68"/>
      <c r="C57" s="545" t="s">
        <v>72</v>
      </c>
      <c r="D57" s="5"/>
      <c r="E57" s="107"/>
      <c r="F57" s="360"/>
      <c r="G57" s="75"/>
      <c r="H57" s="75"/>
    </row>
    <row r="58" spans="1:249" ht="24.95" customHeight="1" x14ac:dyDescent="0.3">
      <c r="A58" s="68"/>
      <c r="B58" s="68" t="s">
        <v>319</v>
      </c>
      <c r="C58" s="545" t="s">
        <v>351</v>
      </c>
      <c r="D58" s="5">
        <v>237970621</v>
      </c>
      <c r="E58" s="107">
        <v>237970621</v>
      </c>
      <c r="F58" s="360">
        <v>237970621</v>
      </c>
      <c r="G58" s="113">
        <v>238713885</v>
      </c>
      <c r="H58" s="386">
        <v>119152292</v>
      </c>
    </row>
    <row r="59" spans="1:249" s="23" customFormat="1" ht="24.95" customHeight="1" x14ac:dyDescent="0.25">
      <c r="A59" s="381"/>
      <c r="B59" s="68"/>
      <c r="C59" s="545" t="s">
        <v>352</v>
      </c>
      <c r="D59" s="5"/>
      <c r="E59" s="276">
        <v>159040</v>
      </c>
      <c r="F59" s="361">
        <v>743264</v>
      </c>
      <c r="G59" s="113"/>
      <c r="H59" s="75"/>
      <c r="II59" s="24"/>
      <c r="IJ59" s="24"/>
      <c r="IK59" s="24"/>
      <c r="IL59" s="24"/>
      <c r="IM59" s="24"/>
      <c r="IN59" s="24"/>
      <c r="IO59" s="24"/>
    </row>
    <row r="60" spans="1:249" s="23" customFormat="1" ht="24.95" customHeight="1" x14ac:dyDescent="0.25">
      <c r="A60" s="537"/>
      <c r="B60" s="381" t="s">
        <v>283</v>
      </c>
      <c r="C60" s="498" t="s">
        <v>73</v>
      </c>
      <c r="D60" s="118">
        <v>237970621</v>
      </c>
      <c r="E60" s="119">
        <f>SUM(E58:E59)</f>
        <v>238129661</v>
      </c>
      <c r="F60" s="366">
        <f>SUM(F58:F59)</f>
        <v>238713885</v>
      </c>
      <c r="G60" s="218">
        <v>238713885</v>
      </c>
      <c r="H60" s="387">
        <v>119152292</v>
      </c>
      <c r="I60" s="389"/>
      <c r="II60" s="24"/>
      <c r="IJ60" s="24"/>
      <c r="IK60" s="24"/>
      <c r="IL60" s="24"/>
      <c r="IM60" s="24"/>
      <c r="IN60" s="24"/>
      <c r="IO60" s="24"/>
    </row>
    <row r="61" spans="1:249" ht="16.5" x14ac:dyDescent="0.3">
      <c r="A61" s="73"/>
      <c r="B61" s="381"/>
      <c r="C61" s="498" t="s">
        <v>74</v>
      </c>
      <c r="D61" s="118">
        <f>SUM(D60+D55)</f>
        <v>257691000</v>
      </c>
      <c r="E61" s="119">
        <v>259982190</v>
      </c>
      <c r="F61" s="366">
        <v>274709066</v>
      </c>
      <c r="G61" s="218">
        <v>272958277</v>
      </c>
      <c r="H61" s="387">
        <v>156110000</v>
      </c>
      <c r="J61" s="393"/>
    </row>
    <row r="62" spans="1:249" x14ac:dyDescent="0.3">
      <c r="A62" s="28"/>
      <c r="B62" s="28"/>
      <c r="C62" s="19"/>
      <c r="D62" s="23"/>
      <c r="G62" s="394"/>
      <c r="H62" s="275"/>
    </row>
    <row r="63" spans="1:249" x14ac:dyDescent="0.3">
      <c r="A63" s="28"/>
      <c r="B63" s="28"/>
      <c r="C63" s="19"/>
    </row>
    <row r="64" spans="1:249" x14ac:dyDescent="0.3">
      <c r="A64" s="28"/>
      <c r="B64" s="28"/>
      <c r="C64" s="19"/>
    </row>
    <row r="65" spans="2:3" x14ac:dyDescent="0.3">
      <c r="B65" s="28"/>
      <c r="C65" s="19"/>
    </row>
  </sheetData>
  <sheetProtection selectLockedCells="1" selectUnlockedCells="1"/>
  <mergeCells count="1">
    <mergeCell ref="A3:C3"/>
  </mergeCells>
  <phoneticPr fontId="0" type="noConversion"/>
  <pageMargins left="0.35972222222222222" right="0.43333333333333335" top="0.72986111111111107" bottom="0.74027777777777781" header="0.51180555555555551" footer="0.51180555555555551"/>
  <pageSetup paperSize="9" scale="46" firstPageNumber="0" orientation="portrait" r:id="rId1"/>
  <headerFooter alignWithMargins="0"/>
  <colBreaks count="1" manualBreakCount="1">
    <brk id="10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O59"/>
  <sheetViews>
    <sheetView view="pageBreakPreview" topLeftCell="B1" zoomScaleNormal="100" zoomScaleSheetLayoutView="100" workbookViewId="0">
      <selection activeCell="O37" sqref="O37"/>
    </sheetView>
  </sheetViews>
  <sheetFormatPr defaultColWidth="7.85546875" defaultRowHeight="15.75" x14ac:dyDescent="0.3"/>
  <cols>
    <col min="2" max="2" width="5" style="17" customWidth="1"/>
    <col min="3" max="3" width="7.7109375" style="17" customWidth="1"/>
    <col min="4" max="4" width="34.7109375" style="31" customWidth="1"/>
    <col min="5" max="5" width="16.5703125" style="18" customWidth="1"/>
    <col min="6" max="6" width="19.5703125" style="18" customWidth="1"/>
    <col min="7" max="7" width="18.140625" style="18" customWidth="1"/>
    <col min="8" max="8" width="17.5703125" style="18" customWidth="1"/>
    <col min="9" max="9" width="17.85546875" style="18" customWidth="1"/>
    <col min="10" max="243" width="7.85546875" style="18"/>
  </cols>
  <sheetData>
    <row r="1" spans="2:9" ht="31.35" customHeight="1" x14ac:dyDescent="0.3">
      <c r="B1" s="563" t="s">
        <v>581</v>
      </c>
      <c r="C1" s="563"/>
      <c r="D1" s="563"/>
      <c r="E1" s="563"/>
      <c r="F1" s="563"/>
      <c r="H1" s="18" t="s">
        <v>516</v>
      </c>
    </row>
    <row r="2" spans="2:9" ht="15.6" customHeight="1" x14ac:dyDescent="0.3">
      <c r="B2" s="29"/>
      <c r="C2" s="29"/>
      <c r="D2" s="502" t="s">
        <v>596</v>
      </c>
      <c r="H2" s="18" t="s">
        <v>595</v>
      </c>
    </row>
    <row r="3" spans="2:9" ht="30" customHeight="1" x14ac:dyDescent="0.3">
      <c r="B3" s="260" t="s">
        <v>1</v>
      </c>
      <c r="C3" s="466" t="s">
        <v>163</v>
      </c>
      <c r="D3" s="467" t="s">
        <v>2</v>
      </c>
      <c r="E3" s="199" t="s">
        <v>466</v>
      </c>
      <c r="F3" s="468" t="s">
        <v>491</v>
      </c>
      <c r="G3" s="468" t="s">
        <v>582</v>
      </c>
      <c r="H3" s="469" t="s">
        <v>571</v>
      </c>
      <c r="I3" s="469" t="s">
        <v>583</v>
      </c>
    </row>
    <row r="4" spans="2:9" s="34" customFormat="1" ht="24.95" customHeight="1" x14ac:dyDescent="0.2">
      <c r="B4" s="474" t="s">
        <v>4</v>
      </c>
      <c r="C4" s="474"/>
      <c r="D4" s="475" t="s">
        <v>25</v>
      </c>
      <c r="E4" s="268"/>
      <c r="F4" s="268"/>
      <c r="G4" s="261"/>
      <c r="H4" s="261"/>
      <c r="I4" s="261"/>
    </row>
    <row r="5" spans="2:9" s="35" customFormat="1" ht="24.95" customHeight="1" x14ac:dyDescent="0.2">
      <c r="B5" s="138" t="s">
        <v>6</v>
      </c>
      <c r="C5" s="476" t="s">
        <v>165</v>
      </c>
      <c r="D5" s="477" t="s">
        <v>164</v>
      </c>
      <c r="E5" s="242">
        <v>4587845</v>
      </c>
      <c r="F5" s="242">
        <v>5757845</v>
      </c>
      <c r="G5" s="242">
        <v>5597587</v>
      </c>
      <c r="H5" s="242">
        <v>4281633</v>
      </c>
      <c r="I5" s="242">
        <v>4089500</v>
      </c>
    </row>
    <row r="6" spans="2:9" s="35" customFormat="1" ht="24.95" customHeight="1" x14ac:dyDescent="0.2">
      <c r="B6" s="138" t="s">
        <v>8</v>
      </c>
      <c r="C6" s="476" t="s">
        <v>166</v>
      </c>
      <c r="D6" s="477" t="s">
        <v>168</v>
      </c>
      <c r="E6" s="242">
        <v>76300</v>
      </c>
      <c r="F6" s="242">
        <v>96300</v>
      </c>
      <c r="G6" s="242">
        <v>222346</v>
      </c>
      <c r="H6" s="242">
        <v>222346</v>
      </c>
      <c r="I6" s="242">
        <v>28900</v>
      </c>
    </row>
    <row r="7" spans="2:9" s="35" customFormat="1" ht="24.95" customHeight="1" x14ac:dyDescent="0.2">
      <c r="B7" s="557" t="s">
        <v>167</v>
      </c>
      <c r="C7" s="558"/>
      <c r="D7" s="478" t="s">
        <v>169</v>
      </c>
      <c r="E7" s="269">
        <f>SUM(E5:E6)</f>
        <v>4664145</v>
      </c>
      <c r="F7" s="269">
        <f>SUM(F5:F6)</f>
        <v>5854145</v>
      </c>
      <c r="G7" s="269">
        <f>SUM(G5:G6)</f>
        <v>5819933</v>
      </c>
      <c r="H7" s="269">
        <f>SUM(H5:H6)</f>
        <v>4503979</v>
      </c>
      <c r="I7" s="269">
        <f>SUM(I5:I6)</f>
        <v>4118400</v>
      </c>
    </row>
    <row r="8" spans="2:9" s="35" customFormat="1" ht="24.95" customHeight="1" x14ac:dyDescent="0.2">
      <c r="B8" s="479" t="s">
        <v>10</v>
      </c>
      <c r="C8" s="480" t="s">
        <v>170</v>
      </c>
      <c r="D8" s="481" t="s">
        <v>171</v>
      </c>
      <c r="E8" s="242">
        <v>2064480</v>
      </c>
      <c r="F8" s="242">
        <v>2064480</v>
      </c>
      <c r="G8" s="242">
        <v>2150258</v>
      </c>
      <c r="H8" s="242">
        <v>2150258</v>
      </c>
      <c r="I8" s="242">
        <v>2064480</v>
      </c>
    </row>
    <row r="9" spans="2:9" s="36" customFormat="1" ht="24.95" customHeight="1" x14ac:dyDescent="0.2">
      <c r="B9" s="482" t="s">
        <v>12</v>
      </c>
      <c r="C9" s="474" t="s">
        <v>469</v>
      </c>
      <c r="D9" s="477" t="s">
        <v>75</v>
      </c>
      <c r="E9" s="242">
        <v>578000</v>
      </c>
      <c r="F9" s="242">
        <v>578000</v>
      </c>
      <c r="G9" s="242">
        <v>603500</v>
      </c>
      <c r="H9" s="242">
        <v>603500</v>
      </c>
      <c r="I9" s="242">
        <v>1770000</v>
      </c>
    </row>
    <row r="10" spans="2:9" s="36" customFormat="1" ht="24.95" customHeight="1" x14ac:dyDescent="0.2">
      <c r="B10" s="559" t="s">
        <v>172</v>
      </c>
      <c r="C10" s="560"/>
      <c r="D10" s="483" t="s">
        <v>173</v>
      </c>
      <c r="E10" s="269">
        <f>SUM(E8:E9)</f>
        <v>2642480</v>
      </c>
      <c r="F10" s="269">
        <f>SUM(F8:F9)</f>
        <v>2642480</v>
      </c>
      <c r="G10" s="269">
        <f>SUM(G8:G9)</f>
        <v>2753758</v>
      </c>
      <c r="H10" s="269">
        <f>SUM(H8:H9)</f>
        <v>2753758</v>
      </c>
      <c r="I10" s="269">
        <f>SUM(I8:I9)</f>
        <v>3834480</v>
      </c>
    </row>
    <row r="11" spans="2:9" s="34" customFormat="1" ht="24.95" customHeight="1" x14ac:dyDescent="0.2">
      <c r="B11" s="561" t="s">
        <v>174</v>
      </c>
      <c r="C11" s="562"/>
      <c r="D11" s="484" t="s">
        <v>175</v>
      </c>
      <c r="E11" s="270">
        <f>SUM(E10+E7)</f>
        <v>7306625</v>
      </c>
      <c r="F11" s="270">
        <f>SUM(F10+F7)</f>
        <v>8496625</v>
      </c>
      <c r="G11" s="270">
        <f>SUM(G10+G7)</f>
        <v>8573691</v>
      </c>
      <c r="H11" s="270">
        <v>7257737</v>
      </c>
      <c r="I11" s="270">
        <v>7952880</v>
      </c>
    </row>
    <row r="12" spans="2:9" s="34" customFormat="1" ht="24.95" customHeight="1" x14ac:dyDescent="0.2">
      <c r="B12" s="485" t="s">
        <v>20</v>
      </c>
      <c r="C12" s="485" t="s">
        <v>176</v>
      </c>
      <c r="D12" s="486" t="s">
        <v>26</v>
      </c>
      <c r="E12" s="270">
        <v>1150740</v>
      </c>
      <c r="F12" s="270">
        <v>1378890</v>
      </c>
      <c r="G12" s="270">
        <v>1547037</v>
      </c>
      <c r="H12" s="270">
        <v>1158587</v>
      </c>
      <c r="I12" s="270">
        <v>1177745</v>
      </c>
    </row>
    <row r="13" spans="2:9" s="34" customFormat="1" ht="24.95" customHeight="1" x14ac:dyDescent="0.2">
      <c r="B13" s="476" t="s">
        <v>48</v>
      </c>
      <c r="C13" s="476"/>
      <c r="D13" s="487" t="s">
        <v>27</v>
      </c>
      <c r="E13" s="261"/>
      <c r="F13" s="261"/>
      <c r="G13" s="261"/>
      <c r="H13" s="261"/>
      <c r="I13" s="261"/>
    </row>
    <row r="14" spans="2:9" s="34" customFormat="1" ht="24.95" customHeight="1" x14ac:dyDescent="0.2">
      <c r="B14" s="476" t="s">
        <v>70</v>
      </c>
      <c r="C14" s="476" t="s">
        <v>177</v>
      </c>
      <c r="D14" s="477" t="s">
        <v>339</v>
      </c>
      <c r="E14" s="261"/>
      <c r="F14" s="261"/>
      <c r="G14" s="261"/>
      <c r="H14" s="261"/>
      <c r="I14" s="261"/>
    </row>
    <row r="15" spans="2:9" s="36" customFormat="1" ht="24.95" customHeight="1" x14ac:dyDescent="0.2">
      <c r="B15" s="138"/>
      <c r="C15" s="262" t="s">
        <v>177</v>
      </c>
      <c r="D15" s="263" t="s">
        <v>340</v>
      </c>
      <c r="E15" s="242">
        <v>1820000</v>
      </c>
      <c r="F15" s="242">
        <v>1899523</v>
      </c>
      <c r="G15" s="242">
        <v>2418523</v>
      </c>
      <c r="H15" s="242">
        <v>1669072</v>
      </c>
      <c r="I15" s="242">
        <v>1700000</v>
      </c>
    </row>
    <row r="16" spans="2:9" s="36" customFormat="1" ht="24.95" customHeight="1" x14ac:dyDescent="0.2">
      <c r="B16" s="138" t="s">
        <v>58</v>
      </c>
      <c r="C16" s="264" t="s">
        <v>178</v>
      </c>
      <c r="D16" s="265" t="s">
        <v>76</v>
      </c>
      <c r="E16" s="242">
        <v>275000</v>
      </c>
      <c r="F16" s="242">
        <v>275000</v>
      </c>
      <c r="G16" s="242">
        <v>275000</v>
      </c>
      <c r="H16" s="242">
        <v>255348</v>
      </c>
      <c r="I16" s="242">
        <v>260000</v>
      </c>
    </row>
    <row r="17" spans="2:9" s="36" customFormat="1" ht="24.95" customHeight="1" x14ac:dyDescent="0.2">
      <c r="B17" s="488"/>
      <c r="C17" s="266" t="s">
        <v>201</v>
      </c>
      <c r="D17" s="265" t="s">
        <v>456</v>
      </c>
      <c r="E17" s="242">
        <v>50000</v>
      </c>
      <c r="F17" s="242">
        <v>115000</v>
      </c>
      <c r="G17" s="242">
        <v>115000</v>
      </c>
      <c r="H17" s="242">
        <v>65000</v>
      </c>
      <c r="I17" s="242">
        <v>50000</v>
      </c>
    </row>
    <row r="18" spans="2:9" s="36" customFormat="1" ht="24.95" customHeight="1" x14ac:dyDescent="0.2">
      <c r="B18" s="488" t="s">
        <v>10</v>
      </c>
      <c r="C18" s="267" t="s">
        <v>208</v>
      </c>
      <c r="D18" s="263" t="s">
        <v>77</v>
      </c>
      <c r="E18" s="242">
        <v>4070000</v>
      </c>
      <c r="F18" s="242">
        <v>4451993</v>
      </c>
      <c r="G18" s="242">
        <v>4479958</v>
      </c>
      <c r="H18" s="242">
        <v>3848837</v>
      </c>
      <c r="I18" s="242">
        <v>3830000</v>
      </c>
    </row>
    <row r="19" spans="2:9" s="36" customFormat="1" ht="24.95" customHeight="1" x14ac:dyDescent="0.2">
      <c r="B19" s="489" t="s">
        <v>12</v>
      </c>
      <c r="C19" s="489" t="s">
        <v>213</v>
      </c>
      <c r="D19" s="477" t="s">
        <v>142</v>
      </c>
      <c r="E19" s="242">
        <v>50000</v>
      </c>
      <c r="F19" s="242">
        <v>146750</v>
      </c>
      <c r="G19" s="242">
        <v>146750</v>
      </c>
      <c r="H19" s="242">
        <v>97890</v>
      </c>
      <c r="I19" s="242">
        <v>100000</v>
      </c>
    </row>
    <row r="20" spans="2:9" s="36" customFormat="1" ht="24.95" customHeight="1" x14ac:dyDescent="0.2">
      <c r="B20" s="489" t="s">
        <v>16</v>
      </c>
      <c r="C20" s="489" t="s">
        <v>216</v>
      </c>
      <c r="D20" s="477" t="s">
        <v>294</v>
      </c>
      <c r="E20" s="242"/>
      <c r="F20" s="242"/>
      <c r="G20" s="242"/>
      <c r="H20" s="242"/>
      <c r="I20" s="242"/>
    </row>
    <row r="21" spans="2:9" s="36" customFormat="1" ht="24.95" customHeight="1" x14ac:dyDescent="0.2">
      <c r="B21" s="489" t="s">
        <v>18</v>
      </c>
      <c r="C21" s="489" t="s">
        <v>217</v>
      </c>
      <c r="D21" s="477" t="s">
        <v>292</v>
      </c>
      <c r="E21" s="242">
        <v>10000</v>
      </c>
      <c r="F21" s="242">
        <v>10000</v>
      </c>
      <c r="G21" s="242">
        <v>10000</v>
      </c>
      <c r="H21" s="242">
        <v>6</v>
      </c>
      <c r="I21" s="242">
        <v>1000</v>
      </c>
    </row>
    <row r="22" spans="2:9" s="36" customFormat="1" ht="24.95" customHeight="1" x14ac:dyDescent="0.2">
      <c r="B22" s="489" t="s">
        <v>33</v>
      </c>
      <c r="C22" s="489" t="s">
        <v>214</v>
      </c>
      <c r="D22" s="477" t="s">
        <v>293</v>
      </c>
      <c r="E22" s="242">
        <v>1600000</v>
      </c>
      <c r="F22" s="242">
        <v>1716734</v>
      </c>
      <c r="G22" s="242">
        <v>1716734</v>
      </c>
      <c r="H22" s="242">
        <v>994638</v>
      </c>
      <c r="I22" s="242">
        <v>1000000</v>
      </c>
    </row>
    <row r="23" spans="2:9" s="34" customFormat="1" ht="24.95" customHeight="1" x14ac:dyDescent="0.2">
      <c r="B23" s="490"/>
      <c r="C23" s="490" t="s">
        <v>295</v>
      </c>
      <c r="D23" s="484" t="s">
        <v>79</v>
      </c>
      <c r="E23" s="507">
        <v>7825000</v>
      </c>
      <c r="F23" s="507">
        <v>8500000</v>
      </c>
      <c r="G23" s="507">
        <v>9046965</v>
      </c>
      <c r="H23" s="507">
        <v>6865791</v>
      </c>
      <c r="I23" s="507">
        <v>6891000</v>
      </c>
    </row>
    <row r="24" spans="2:9" s="37" customFormat="1" ht="24.95" customHeight="1" x14ac:dyDescent="0.2">
      <c r="B24" s="490" t="s">
        <v>80</v>
      </c>
      <c r="C24" s="490" t="s">
        <v>296</v>
      </c>
      <c r="D24" s="484" t="s">
        <v>28</v>
      </c>
      <c r="E24" s="270">
        <v>3253855</v>
      </c>
      <c r="F24" s="270">
        <v>3253855</v>
      </c>
      <c r="G24" s="270">
        <v>3292855</v>
      </c>
      <c r="H24" s="270">
        <v>3255000</v>
      </c>
      <c r="I24" s="270">
        <v>3793610</v>
      </c>
    </row>
    <row r="25" spans="2:9" s="37" customFormat="1" ht="24.95" customHeight="1" x14ac:dyDescent="0.2">
      <c r="B25" s="490"/>
      <c r="C25" s="490"/>
      <c r="D25" s="484" t="s">
        <v>457</v>
      </c>
      <c r="E25" s="503"/>
      <c r="F25" s="504">
        <v>39000</v>
      </c>
      <c r="G25" s="504"/>
      <c r="H25" s="214"/>
      <c r="I25" s="214"/>
    </row>
    <row r="26" spans="2:9" s="38" customFormat="1" ht="24.95" customHeight="1" x14ac:dyDescent="0.25">
      <c r="B26" s="491" t="s">
        <v>63</v>
      </c>
      <c r="C26" s="491"/>
      <c r="D26" s="492" t="s">
        <v>29</v>
      </c>
      <c r="E26" s="214"/>
      <c r="F26" s="214"/>
      <c r="G26" s="214"/>
      <c r="H26" s="214"/>
      <c r="I26" s="214"/>
    </row>
    <row r="27" spans="2:9" s="35" customFormat="1" ht="24.95" customHeight="1" x14ac:dyDescent="0.2">
      <c r="B27" s="489" t="s">
        <v>70</v>
      </c>
      <c r="C27" s="489" t="s">
        <v>341</v>
      </c>
      <c r="D27" s="477" t="s">
        <v>81</v>
      </c>
      <c r="E27" s="214"/>
      <c r="F27" s="214"/>
      <c r="G27" s="214"/>
      <c r="H27" s="214"/>
      <c r="I27" s="214"/>
    </row>
    <row r="28" spans="2:9" s="35" customFormat="1" ht="24.95" customHeight="1" x14ac:dyDescent="0.2">
      <c r="B28" s="489" t="s">
        <v>8</v>
      </c>
      <c r="C28" s="489"/>
      <c r="D28" s="477" t="s">
        <v>82</v>
      </c>
      <c r="E28" s="214"/>
      <c r="F28" s="214"/>
      <c r="G28" s="214"/>
      <c r="H28" s="214"/>
      <c r="I28" s="214"/>
    </row>
    <row r="29" spans="2:9" s="36" customFormat="1" ht="24.95" customHeight="1" x14ac:dyDescent="0.2">
      <c r="B29" s="489" t="s">
        <v>10</v>
      </c>
      <c r="C29" s="489" t="s">
        <v>229</v>
      </c>
      <c r="D29" s="477" t="s">
        <v>83</v>
      </c>
      <c r="E29" s="242">
        <v>249953</v>
      </c>
      <c r="F29" s="242">
        <v>249953</v>
      </c>
      <c r="G29" s="242">
        <v>259753</v>
      </c>
      <c r="H29" s="242">
        <v>256664</v>
      </c>
      <c r="I29" s="242">
        <v>260000</v>
      </c>
    </row>
    <row r="30" spans="2:9" ht="24.95" customHeight="1" x14ac:dyDescent="0.3">
      <c r="B30" s="282" t="s">
        <v>12</v>
      </c>
      <c r="C30" s="282"/>
      <c r="D30" s="477" t="s">
        <v>84</v>
      </c>
      <c r="E30" s="113"/>
      <c r="F30" s="113"/>
      <c r="G30" s="113"/>
      <c r="H30" s="113"/>
      <c r="I30" s="113"/>
    </row>
    <row r="31" spans="2:9" ht="24.95" customHeight="1" x14ac:dyDescent="0.3">
      <c r="B31" s="493" t="s">
        <v>78</v>
      </c>
      <c r="C31" s="493" t="s">
        <v>228</v>
      </c>
      <c r="D31" s="494" t="s">
        <v>85</v>
      </c>
      <c r="E31" s="113">
        <v>170000</v>
      </c>
      <c r="F31" s="113">
        <v>170000</v>
      </c>
      <c r="G31" s="113">
        <v>170000</v>
      </c>
      <c r="H31" s="113">
        <v>37115</v>
      </c>
      <c r="I31" s="113">
        <v>60000</v>
      </c>
    </row>
    <row r="32" spans="2:9" s="37" customFormat="1" ht="24.95" customHeight="1" x14ac:dyDescent="0.2">
      <c r="B32" s="491"/>
      <c r="C32" s="491" t="s">
        <v>182</v>
      </c>
      <c r="D32" s="484" t="s">
        <v>86</v>
      </c>
      <c r="E32" s="270">
        <f>SUM(E29:E31)</f>
        <v>419953</v>
      </c>
      <c r="F32" s="270">
        <f>SUM(F29:F31)</f>
        <v>419953</v>
      </c>
      <c r="G32" s="270">
        <f>SUM(G29:G31)</f>
        <v>429753</v>
      </c>
      <c r="H32" s="270">
        <f>SUM(H29:H31)</f>
        <v>293779</v>
      </c>
      <c r="I32" s="270">
        <f>SUM(I29:I31)</f>
        <v>320000</v>
      </c>
    </row>
    <row r="33" spans="2:249" s="34" customFormat="1" ht="24.95" customHeight="1" x14ac:dyDescent="0.2">
      <c r="B33" s="491" t="s">
        <v>64</v>
      </c>
      <c r="C33" s="491" t="s">
        <v>243</v>
      </c>
      <c r="D33" s="487" t="s">
        <v>31</v>
      </c>
      <c r="E33" s="242">
        <v>230309005</v>
      </c>
      <c r="F33" s="242">
        <v>98033423</v>
      </c>
      <c r="G33" s="242">
        <v>114206889</v>
      </c>
      <c r="H33" s="242">
        <v>1505000</v>
      </c>
      <c r="I33" s="242">
        <v>110410862</v>
      </c>
    </row>
    <row r="34" spans="2:249" s="34" customFormat="1" ht="24.95" customHeight="1" x14ac:dyDescent="0.2">
      <c r="B34" s="491" t="s">
        <v>64</v>
      </c>
      <c r="C34" s="491" t="s">
        <v>248</v>
      </c>
      <c r="D34" s="487" t="s">
        <v>584</v>
      </c>
      <c r="E34" s="242">
        <v>6800000</v>
      </c>
      <c r="F34" s="242">
        <v>6800000</v>
      </c>
      <c r="G34" s="242">
        <v>6800000</v>
      </c>
      <c r="H34" s="242">
        <v>1409647</v>
      </c>
      <c r="I34" s="242">
        <v>8206506</v>
      </c>
    </row>
    <row r="35" spans="2:249" s="34" customFormat="1" ht="24.95" customHeight="1" x14ac:dyDescent="0.2">
      <c r="B35" s="491"/>
      <c r="C35" s="491" t="s">
        <v>248</v>
      </c>
      <c r="D35" s="495" t="s">
        <v>594</v>
      </c>
      <c r="E35" s="242"/>
      <c r="F35" s="242"/>
      <c r="G35" s="242"/>
      <c r="H35" s="242"/>
      <c r="I35" s="242">
        <v>16773173</v>
      </c>
    </row>
    <row r="36" spans="2:249" s="34" customFormat="1" ht="24.95" customHeight="1" x14ac:dyDescent="0.2">
      <c r="B36" s="491" t="s">
        <v>69</v>
      </c>
      <c r="C36" s="491" t="s">
        <v>230</v>
      </c>
      <c r="D36" s="495" t="s">
        <v>323</v>
      </c>
      <c r="E36" s="242">
        <v>77330</v>
      </c>
      <c r="F36" s="242">
        <v>77330</v>
      </c>
      <c r="G36" s="242">
        <v>77330</v>
      </c>
      <c r="H36" s="242">
        <v>77330</v>
      </c>
      <c r="I36" s="214"/>
    </row>
    <row r="37" spans="2:249" s="34" customFormat="1" ht="24.95" customHeight="1" x14ac:dyDescent="0.2">
      <c r="B37" s="491"/>
      <c r="C37" s="489" t="s">
        <v>298</v>
      </c>
      <c r="D37" s="487" t="s">
        <v>297</v>
      </c>
      <c r="E37" s="505"/>
      <c r="F37" s="505"/>
      <c r="G37" s="505"/>
      <c r="H37" s="242"/>
      <c r="I37" s="214"/>
    </row>
    <row r="38" spans="2:249" ht="24.95" customHeight="1" x14ac:dyDescent="0.3">
      <c r="B38" s="282" t="s">
        <v>70</v>
      </c>
      <c r="C38" s="282" t="s">
        <v>230</v>
      </c>
      <c r="D38" s="477" t="s">
        <v>87</v>
      </c>
      <c r="E38" s="371"/>
      <c r="F38" s="371"/>
      <c r="G38" s="371"/>
      <c r="H38" s="113"/>
      <c r="I38" s="75"/>
    </row>
    <row r="39" spans="2:249" ht="24.95" customHeight="1" x14ac:dyDescent="0.3">
      <c r="B39" s="9" t="s">
        <v>8</v>
      </c>
      <c r="C39" s="9" t="s">
        <v>489</v>
      </c>
      <c r="D39" s="496" t="s">
        <v>157</v>
      </c>
      <c r="E39" s="371"/>
      <c r="F39" s="113">
        <v>132275582</v>
      </c>
      <c r="G39" s="113">
        <v>132275582</v>
      </c>
      <c r="H39" s="113">
        <v>132275582</v>
      </c>
      <c r="I39" s="75"/>
    </row>
    <row r="40" spans="2:249" ht="24.95" customHeight="1" x14ac:dyDescent="0.3">
      <c r="B40" s="11" t="s">
        <v>88</v>
      </c>
      <c r="C40" s="11" t="s">
        <v>230</v>
      </c>
      <c r="D40" s="477" t="s">
        <v>89</v>
      </c>
      <c r="E40" s="75"/>
      <c r="F40" s="75"/>
      <c r="G40" s="75"/>
      <c r="H40" s="113"/>
      <c r="I40" s="75"/>
      <c r="IJ40" s="6"/>
      <c r="IK40" s="6"/>
      <c r="IL40" s="6"/>
      <c r="IM40" s="6"/>
      <c r="IN40" s="6"/>
      <c r="IO40" s="6"/>
    </row>
    <row r="41" spans="2:249" s="25" customFormat="1" ht="24.95" customHeight="1" x14ac:dyDescent="0.25">
      <c r="B41" s="11" t="s">
        <v>12</v>
      </c>
      <c r="C41" s="11" t="s">
        <v>230</v>
      </c>
      <c r="D41" s="477" t="s">
        <v>90</v>
      </c>
      <c r="E41" s="75"/>
      <c r="F41" s="75"/>
      <c r="G41" s="75"/>
      <c r="H41" s="113"/>
      <c r="I41" s="75"/>
    </row>
    <row r="42" spans="2:249" s="25" customFormat="1" ht="24.95" customHeight="1" x14ac:dyDescent="0.25">
      <c r="B42" s="11"/>
      <c r="C42" s="12"/>
      <c r="D42" s="497" t="s">
        <v>36</v>
      </c>
      <c r="E42" s="506">
        <v>257142508</v>
      </c>
      <c r="F42" s="506">
        <f>SUM(F39+F36+F34+F33+F32+F24+F23+F12+F11)</f>
        <v>259235658</v>
      </c>
      <c r="G42" s="506">
        <v>273417310</v>
      </c>
      <c r="H42" s="506">
        <f>SUM(H39+H36+H34+H33+H32+H24+H23+H12+H11)</f>
        <v>154098453</v>
      </c>
      <c r="I42" s="506">
        <f>SUM(I35+I34+I33+I32+I24+I23+I12+I11)</f>
        <v>155525776</v>
      </c>
      <c r="IJ42" s="8"/>
      <c r="IK42" s="8"/>
      <c r="IL42" s="8"/>
      <c r="IM42" s="8"/>
      <c r="IN42" s="8"/>
      <c r="IO42" s="8"/>
    </row>
    <row r="43" spans="2:249" s="25" customFormat="1" ht="24.95" customHeight="1" x14ac:dyDescent="0.25">
      <c r="B43" s="11" t="s">
        <v>16</v>
      </c>
      <c r="C43" s="12" t="s">
        <v>324</v>
      </c>
      <c r="D43" s="497" t="s">
        <v>325</v>
      </c>
      <c r="E43" s="506">
        <v>548492</v>
      </c>
      <c r="F43" s="506">
        <v>707532</v>
      </c>
      <c r="G43" s="506">
        <v>1291756</v>
      </c>
      <c r="H43" s="506">
        <v>707532</v>
      </c>
      <c r="I43" s="506">
        <v>584224</v>
      </c>
      <c r="IJ43" s="8"/>
      <c r="IK43" s="8"/>
      <c r="IL43" s="8"/>
      <c r="IM43" s="8"/>
      <c r="IN43" s="8"/>
      <c r="IO43" s="8"/>
    </row>
    <row r="44" spans="2:249" s="25" customFormat="1" ht="24.95" customHeight="1" x14ac:dyDescent="0.25">
      <c r="B44" s="11"/>
      <c r="C44" s="12" t="s">
        <v>442</v>
      </c>
      <c r="D44" s="497" t="s">
        <v>329</v>
      </c>
      <c r="E44" s="335"/>
      <c r="F44" s="335"/>
      <c r="G44" s="114"/>
      <c r="H44" s="237"/>
      <c r="I44" s="114"/>
      <c r="IJ44" s="8"/>
      <c r="IK44" s="8"/>
      <c r="IL44" s="8"/>
      <c r="IM44" s="8"/>
      <c r="IN44" s="8"/>
      <c r="IO44" s="8"/>
    </row>
    <row r="45" spans="2:249" s="25" customFormat="1" ht="24.95" customHeight="1" x14ac:dyDescent="0.25">
      <c r="B45" s="13"/>
      <c r="C45" s="13"/>
      <c r="D45" s="498" t="s">
        <v>91</v>
      </c>
      <c r="E45" s="218">
        <f>SUM(E42:E43)</f>
        <v>257691000</v>
      </c>
      <c r="F45" s="218">
        <f>SUM(F42:F43)</f>
        <v>259943190</v>
      </c>
      <c r="G45" s="218">
        <f>SUM(G42:G43)</f>
        <v>274709066</v>
      </c>
      <c r="H45" s="218">
        <f>SUM(H42:H44)</f>
        <v>154805985</v>
      </c>
      <c r="I45" s="218">
        <f>SUM(I42:I43)</f>
        <v>156110000</v>
      </c>
      <c r="IJ45" s="8"/>
      <c r="IK45" s="8"/>
      <c r="IL45" s="8"/>
      <c r="IM45" s="8"/>
      <c r="IN45" s="8"/>
      <c r="IO45" s="8"/>
    </row>
    <row r="46" spans="2:249" ht="24.95" customHeight="1" x14ac:dyDescent="0.3">
      <c r="B46" s="11"/>
      <c r="C46" s="282"/>
      <c r="D46" s="499" t="s">
        <v>111</v>
      </c>
      <c r="E46" s="218">
        <v>257691000</v>
      </c>
      <c r="F46" s="218">
        <v>259982190</v>
      </c>
      <c r="G46" s="218">
        <v>274709066</v>
      </c>
      <c r="H46" s="219">
        <v>154805985</v>
      </c>
      <c r="I46" s="218">
        <v>156110000</v>
      </c>
    </row>
    <row r="47" spans="2:249" ht="24.95" customHeight="1" x14ac:dyDescent="0.3">
      <c r="B47" s="430"/>
      <c r="C47" s="9"/>
      <c r="D47" s="500" t="s">
        <v>112</v>
      </c>
      <c r="E47" s="75"/>
      <c r="F47" s="75"/>
      <c r="G47" s="75"/>
      <c r="H47" s="75"/>
      <c r="I47" s="75"/>
    </row>
    <row r="48" spans="2:249" ht="24.95" customHeight="1" x14ac:dyDescent="0.3">
      <c r="B48" s="13"/>
      <c r="C48" s="13"/>
      <c r="D48" s="501" t="s">
        <v>113</v>
      </c>
      <c r="E48" s="75">
        <v>4</v>
      </c>
      <c r="F48" s="75">
        <v>5</v>
      </c>
      <c r="G48" s="75">
        <v>5</v>
      </c>
      <c r="H48" s="75">
        <v>5</v>
      </c>
      <c r="I48" s="75">
        <v>5</v>
      </c>
    </row>
    <row r="49" spans="2:9" ht="24.95" customHeight="1" x14ac:dyDescent="0.3">
      <c r="B49" s="27"/>
      <c r="C49" s="27"/>
      <c r="D49" s="27" t="s">
        <v>114</v>
      </c>
      <c r="E49" s="75">
        <v>4</v>
      </c>
      <c r="F49" s="75">
        <v>5</v>
      </c>
      <c r="G49" s="75">
        <v>5</v>
      </c>
      <c r="H49" s="75">
        <v>5</v>
      </c>
      <c r="I49" s="75">
        <v>5</v>
      </c>
    </row>
    <row r="50" spans="2:9" ht="24.95" customHeight="1" x14ac:dyDescent="0.3">
      <c r="B50" s="27"/>
      <c r="C50" s="27"/>
      <c r="D50" s="27" t="s">
        <v>112</v>
      </c>
      <c r="E50" s="75"/>
      <c r="F50" s="75"/>
      <c r="G50" s="75"/>
      <c r="H50" s="75"/>
      <c r="I50" s="75"/>
    </row>
    <row r="51" spans="2:9" ht="24.95" customHeight="1" x14ac:dyDescent="0.3">
      <c r="B51" s="27"/>
      <c r="C51" s="27"/>
      <c r="D51" s="27" t="s">
        <v>115</v>
      </c>
      <c r="E51" s="75">
        <v>3</v>
      </c>
      <c r="F51" s="75">
        <v>3</v>
      </c>
      <c r="G51" s="75">
        <v>3</v>
      </c>
      <c r="H51" s="75">
        <v>3</v>
      </c>
      <c r="I51" s="75">
        <v>3</v>
      </c>
    </row>
    <row r="52" spans="2:9" ht="30" customHeight="1" x14ac:dyDescent="0.3"/>
    <row r="59" spans="2:9" x14ac:dyDescent="0.3">
      <c r="F59" s="275"/>
    </row>
  </sheetData>
  <sheetProtection selectLockedCells="1" selectUnlockedCells="1"/>
  <mergeCells count="4">
    <mergeCell ref="B7:C7"/>
    <mergeCell ref="B10:C10"/>
    <mergeCell ref="B11:C11"/>
    <mergeCell ref="B1:F1"/>
  </mergeCells>
  <phoneticPr fontId="0" type="noConversion"/>
  <printOptions horizontalCentered="1"/>
  <pageMargins left="0.32013888888888886" right="0.39027777777777778" top="0.42986111111111114" bottom="0.47222222222222221" header="0.51180555555555551" footer="0.51180555555555551"/>
  <pageSetup paperSize="9" scale="5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view="pageBreakPreview" topLeftCell="E1" zoomScaleNormal="100" zoomScaleSheetLayoutView="100" workbookViewId="0">
      <selection activeCell="N42" sqref="N42"/>
    </sheetView>
  </sheetViews>
  <sheetFormatPr defaultColWidth="11.5703125" defaultRowHeight="15.75" x14ac:dyDescent="0.25"/>
  <cols>
    <col min="1" max="1" width="4.7109375" style="40" customWidth="1"/>
    <col min="2" max="2" width="38" style="41" customWidth="1"/>
    <col min="3" max="3" width="17" style="32" customWidth="1"/>
    <col min="4" max="7" width="16.5703125" style="32" customWidth="1"/>
    <col min="8" max="8" width="3.5703125" style="40" customWidth="1"/>
    <col min="9" max="9" width="35.28515625" style="41" customWidth="1"/>
    <col min="10" max="10" width="14.7109375" customWidth="1"/>
    <col min="11" max="11" width="17.28515625" customWidth="1"/>
    <col min="12" max="12" width="16.42578125" customWidth="1"/>
    <col min="13" max="13" width="16.7109375" customWidth="1"/>
    <col min="14" max="14" width="18.5703125" customWidth="1"/>
  </cols>
  <sheetData>
    <row r="1" spans="1:14" ht="12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14" ht="10.5" customHeight="1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14" s="43" customFormat="1" ht="21" customHeight="1" x14ac:dyDescent="0.3">
      <c r="A3" s="564" t="s">
        <v>496</v>
      </c>
      <c r="B3" s="564"/>
      <c r="C3" s="564"/>
      <c r="D3" s="564"/>
      <c r="E3" s="564"/>
      <c r="F3" s="564"/>
      <c r="G3" s="564"/>
      <c r="H3" s="564"/>
      <c r="I3" s="564"/>
    </row>
    <row r="4" spans="1:14" s="43" customFormat="1" ht="22.35" customHeight="1" x14ac:dyDescent="0.3">
      <c r="A4" s="565" t="s">
        <v>608</v>
      </c>
      <c r="B4" s="565"/>
      <c r="C4" s="565"/>
      <c r="D4" s="565"/>
      <c r="E4" s="565"/>
      <c r="F4" s="565"/>
      <c r="G4" s="565"/>
      <c r="H4" s="565"/>
      <c r="I4" s="565"/>
      <c r="K4" s="546" t="s">
        <v>517</v>
      </c>
      <c r="M4" s="43" t="s">
        <v>595</v>
      </c>
    </row>
    <row r="5" spans="1:14" ht="9.75" customHeight="1" x14ac:dyDescent="0.25"/>
    <row r="6" spans="1:14" s="46" customFormat="1" ht="34.5" customHeight="1" x14ac:dyDescent="0.25">
      <c r="A6" s="44" t="s">
        <v>1</v>
      </c>
      <c r="B6" s="45" t="s">
        <v>2</v>
      </c>
      <c r="C6" s="139" t="s">
        <v>468</v>
      </c>
      <c r="D6" s="139" t="s">
        <v>497</v>
      </c>
      <c r="E6" s="139" t="s">
        <v>609</v>
      </c>
      <c r="F6" s="139" t="s">
        <v>522</v>
      </c>
      <c r="G6" s="139" t="s">
        <v>523</v>
      </c>
      <c r="H6" s="292" t="s">
        <v>1</v>
      </c>
      <c r="I6" s="548" t="s">
        <v>2</v>
      </c>
      <c r="J6" s="279" t="s">
        <v>468</v>
      </c>
      <c r="K6" s="259" t="s">
        <v>497</v>
      </c>
      <c r="L6" s="259" t="s">
        <v>543</v>
      </c>
      <c r="M6" s="549" t="s">
        <v>599</v>
      </c>
      <c r="N6" s="549" t="s">
        <v>523</v>
      </c>
    </row>
    <row r="7" spans="1:14" x14ac:dyDescent="0.25">
      <c r="A7" s="293"/>
      <c r="B7" s="294" t="s">
        <v>92</v>
      </c>
      <c r="C7" s="281"/>
      <c r="D7" s="281"/>
      <c r="E7" s="281"/>
      <c r="F7" s="281"/>
      <c r="G7" s="281"/>
      <c r="H7" s="282"/>
      <c r="I7" s="295" t="s">
        <v>93</v>
      </c>
      <c r="J7" s="278"/>
      <c r="K7" s="283"/>
      <c r="L7" s="105"/>
      <c r="M7" s="105"/>
      <c r="N7" s="105"/>
    </row>
    <row r="8" spans="1:14" x14ac:dyDescent="0.25">
      <c r="A8" s="293" t="s">
        <v>6</v>
      </c>
      <c r="B8" s="296" t="s">
        <v>94</v>
      </c>
      <c r="C8" s="281"/>
      <c r="D8" s="281"/>
      <c r="E8" s="281"/>
      <c r="F8" s="281"/>
      <c r="G8" s="281"/>
      <c r="H8" s="282" t="s">
        <v>6</v>
      </c>
      <c r="I8" s="288" t="s">
        <v>162</v>
      </c>
      <c r="J8" s="75"/>
      <c r="K8" s="283"/>
      <c r="L8" s="105"/>
      <c r="M8" s="105"/>
      <c r="N8" s="105"/>
    </row>
    <row r="9" spans="1:14" x14ac:dyDescent="0.25">
      <c r="A9" s="293"/>
      <c r="B9" s="296" t="s">
        <v>95</v>
      </c>
      <c r="C9" s="281">
        <v>8658440</v>
      </c>
      <c r="D9" s="281">
        <v>8658440</v>
      </c>
      <c r="E9" s="281">
        <v>8748993</v>
      </c>
      <c r="F9" s="281">
        <v>8748993</v>
      </c>
      <c r="G9" s="281">
        <v>9012003</v>
      </c>
      <c r="H9" s="282"/>
      <c r="I9" s="288" t="s">
        <v>96</v>
      </c>
      <c r="J9" s="113">
        <v>7306625</v>
      </c>
      <c r="K9" s="113">
        <v>8496625</v>
      </c>
      <c r="L9" s="113">
        <v>8573691</v>
      </c>
      <c r="M9" s="113">
        <v>7257737</v>
      </c>
      <c r="N9" s="113">
        <v>7952880</v>
      </c>
    </row>
    <row r="10" spans="1:14" x14ac:dyDescent="0.25">
      <c r="A10" s="293"/>
      <c r="B10" s="296" t="s">
        <v>303</v>
      </c>
      <c r="C10" s="281">
        <v>3253855</v>
      </c>
      <c r="D10" s="281">
        <v>3253855</v>
      </c>
      <c r="E10" s="281">
        <v>3253855</v>
      </c>
      <c r="F10" s="281">
        <v>3253855</v>
      </c>
      <c r="G10" s="281">
        <v>3793610</v>
      </c>
      <c r="H10" s="282"/>
      <c r="I10" s="288" t="s">
        <v>97</v>
      </c>
      <c r="J10" s="113">
        <v>1150740</v>
      </c>
      <c r="K10" s="113">
        <v>1378890</v>
      </c>
      <c r="L10" s="113">
        <v>1543037</v>
      </c>
      <c r="M10" s="113">
        <v>1158587</v>
      </c>
      <c r="N10" s="113">
        <v>1177745</v>
      </c>
    </row>
    <row r="11" spans="1:14" x14ac:dyDescent="0.25">
      <c r="A11" s="293"/>
      <c r="B11" s="296" t="s">
        <v>304</v>
      </c>
      <c r="C11" s="281">
        <v>1800000</v>
      </c>
      <c r="D11" s="281">
        <v>1800000</v>
      </c>
      <c r="E11" s="281">
        <v>1800000</v>
      </c>
      <c r="F11" s="281">
        <v>1800000</v>
      </c>
      <c r="G11" s="281">
        <v>1800000</v>
      </c>
      <c r="H11" s="282"/>
      <c r="I11" s="288" t="s">
        <v>98</v>
      </c>
      <c r="J11" s="113">
        <v>7825000</v>
      </c>
      <c r="K11" s="113">
        <v>8500000</v>
      </c>
      <c r="L11" s="113">
        <v>9046965</v>
      </c>
      <c r="M11" s="113">
        <v>6865791</v>
      </c>
      <c r="N11" s="113">
        <v>6891000</v>
      </c>
    </row>
    <row r="12" spans="1:14" x14ac:dyDescent="0.25">
      <c r="A12" s="293"/>
      <c r="B12" s="297" t="s">
        <v>305</v>
      </c>
      <c r="C12" s="281"/>
      <c r="D12" s="281"/>
      <c r="E12" s="281">
        <v>708660</v>
      </c>
      <c r="F12" s="281">
        <v>708660</v>
      </c>
      <c r="G12" s="281"/>
      <c r="H12" s="282"/>
      <c r="I12" s="288"/>
      <c r="J12" s="113"/>
      <c r="K12" s="113"/>
      <c r="L12" s="105"/>
      <c r="M12" s="105"/>
      <c r="N12" s="105"/>
    </row>
    <row r="13" spans="1:14" x14ac:dyDescent="0.25">
      <c r="A13" s="293"/>
      <c r="B13" s="296" t="s">
        <v>327</v>
      </c>
      <c r="C13" s="281"/>
      <c r="D13" s="281"/>
      <c r="E13" s="281"/>
      <c r="F13" s="281"/>
      <c r="G13" s="281"/>
      <c r="H13" s="282" t="s">
        <v>8</v>
      </c>
      <c r="I13" s="288"/>
      <c r="J13" s="75"/>
      <c r="K13" s="75"/>
      <c r="L13" s="105"/>
      <c r="M13" s="105"/>
      <c r="N13" s="105"/>
    </row>
    <row r="14" spans="1:14" x14ac:dyDescent="0.25">
      <c r="A14" s="293"/>
      <c r="B14" s="298" t="s">
        <v>44</v>
      </c>
      <c r="C14" s="284">
        <f>SUM(C9:C12)</f>
        <v>13712295</v>
      </c>
      <c r="D14" s="284">
        <f>SUM(D9:D12)</f>
        <v>13712295</v>
      </c>
      <c r="E14" s="284">
        <f>SUM(E7:E13)</f>
        <v>14511508</v>
      </c>
      <c r="F14" s="284">
        <f>SUM(F9:F13)</f>
        <v>14511508</v>
      </c>
      <c r="G14" s="284">
        <f>SUM(G8:G12)</f>
        <v>14605613</v>
      </c>
      <c r="H14" s="282"/>
      <c r="I14" s="288"/>
      <c r="J14" s="75"/>
      <c r="K14" s="75"/>
      <c r="L14" s="105"/>
      <c r="M14" s="105"/>
      <c r="N14" s="105"/>
    </row>
    <row r="15" spans="1:14" x14ac:dyDescent="0.25">
      <c r="A15" s="293" t="s">
        <v>58</v>
      </c>
      <c r="B15" s="296" t="s">
        <v>11</v>
      </c>
      <c r="C15" s="281"/>
      <c r="D15" s="281"/>
      <c r="E15" s="281"/>
      <c r="F15" s="281"/>
      <c r="G15" s="281"/>
      <c r="H15" s="282"/>
      <c r="I15" s="288"/>
      <c r="J15" s="75"/>
      <c r="K15" s="75"/>
      <c r="L15" s="105"/>
      <c r="M15" s="105"/>
      <c r="N15" s="105"/>
    </row>
    <row r="16" spans="1:14" x14ac:dyDescent="0.25">
      <c r="A16" s="293"/>
      <c r="B16" s="299" t="s">
        <v>99</v>
      </c>
      <c r="C16" s="281"/>
      <c r="D16" s="281"/>
      <c r="E16" s="281"/>
      <c r="F16" s="281"/>
      <c r="G16" s="281"/>
      <c r="H16" s="282"/>
      <c r="I16" s="288"/>
      <c r="J16" s="75"/>
      <c r="K16" s="75"/>
      <c r="L16" s="105"/>
      <c r="M16" s="105"/>
      <c r="N16" s="105"/>
    </row>
    <row r="17" spans="1:14" x14ac:dyDescent="0.25">
      <c r="A17" s="293"/>
      <c r="B17" s="299" t="s">
        <v>100</v>
      </c>
      <c r="C17" s="281"/>
      <c r="D17" s="281"/>
      <c r="E17" s="281"/>
      <c r="F17" s="281"/>
      <c r="G17" s="281"/>
      <c r="H17" s="282" t="s">
        <v>101</v>
      </c>
      <c r="I17" s="288"/>
      <c r="J17" s="75"/>
      <c r="K17" s="75"/>
      <c r="L17" s="105"/>
      <c r="M17" s="105"/>
      <c r="N17" s="105"/>
    </row>
    <row r="18" spans="1:14" x14ac:dyDescent="0.25">
      <c r="A18" s="293"/>
      <c r="B18" s="299" t="s">
        <v>102</v>
      </c>
      <c r="C18" s="285"/>
      <c r="D18" s="285"/>
      <c r="E18" s="285"/>
      <c r="F18" s="285"/>
      <c r="G18" s="285"/>
      <c r="H18" s="282"/>
      <c r="I18" s="288"/>
      <c r="J18" s="75"/>
      <c r="K18" s="75"/>
      <c r="L18" s="105"/>
      <c r="M18" s="105"/>
      <c r="N18" s="105"/>
    </row>
    <row r="19" spans="1:14" x14ac:dyDescent="0.25">
      <c r="A19" s="293"/>
      <c r="B19" s="299" t="s">
        <v>103</v>
      </c>
      <c r="C19" s="285">
        <v>2000000</v>
      </c>
      <c r="D19" s="285">
        <v>2000000</v>
      </c>
      <c r="E19" s="285">
        <v>2000000</v>
      </c>
      <c r="F19" s="285">
        <v>2014202</v>
      </c>
      <c r="G19" s="285">
        <v>2015000</v>
      </c>
      <c r="H19" s="282"/>
      <c r="I19" s="288"/>
      <c r="J19" s="75"/>
      <c r="K19" s="75"/>
      <c r="L19" s="105"/>
      <c r="M19" s="105"/>
      <c r="N19" s="105"/>
    </row>
    <row r="20" spans="1:14" x14ac:dyDescent="0.25">
      <c r="A20" s="293"/>
      <c r="B20" s="299" t="s">
        <v>306</v>
      </c>
      <c r="C20" s="285"/>
      <c r="D20" s="285"/>
      <c r="E20" s="285"/>
      <c r="F20" s="285"/>
      <c r="G20" s="285"/>
      <c r="H20" s="282"/>
      <c r="I20" s="288"/>
      <c r="J20" s="75"/>
      <c r="K20" s="75"/>
      <c r="L20" s="105"/>
      <c r="M20" s="105"/>
      <c r="N20" s="105"/>
    </row>
    <row r="21" spans="1:14" x14ac:dyDescent="0.25">
      <c r="A21" s="293"/>
      <c r="B21" s="296" t="s">
        <v>307</v>
      </c>
      <c r="C21" s="281">
        <v>465000</v>
      </c>
      <c r="D21" s="281">
        <v>465000</v>
      </c>
      <c r="E21" s="281">
        <v>465000</v>
      </c>
      <c r="F21" s="281">
        <v>575089</v>
      </c>
      <c r="G21" s="281">
        <v>576000</v>
      </c>
      <c r="H21" s="282"/>
      <c r="I21" s="288"/>
      <c r="J21" s="75"/>
      <c r="K21" s="75"/>
      <c r="L21" s="105"/>
      <c r="M21" s="105"/>
      <c r="N21" s="105"/>
    </row>
    <row r="22" spans="1:14" x14ac:dyDescent="0.25">
      <c r="A22" s="293"/>
      <c r="B22" s="296" t="s">
        <v>308</v>
      </c>
      <c r="C22" s="281"/>
      <c r="D22" s="281"/>
      <c r="E22" s="281"/>
      <c r="F22" s="281"/>
      <c r="G22" s="281"/>
      <c r="H22" s="282"/>
      <c r="I22" s="288"/>
      <c r="J22" s="75"/>
      <c r="K22" s="75"/>
      <c r="L22" s="105"/>
      <c r="M22" s="105"/>
      <c r="N22" s="105"/>
    </row>
    <row r="23" spans="1:14" x14ac:dyDescent="0.25">
      <c r="A23" s="293"/>
      <c r="B23" s="296" t="s">
        <v>309</v>
      </c>
      <c r="C23" s="281"/>
      <c r="D23" s="281"/>
      <c r="E23" s="281"/>
      <c r="F23" s="281"/>
      <c r="G23" s="281"/>
      <c r="H23" s="282"/>
      <c r="I23" s="288"/>
      <c r="J23" s="75"/>
      <c r="K23" s="75"/>
      <c r="L23" s="105"/>
      <c r="M23" s="105"/>
      <c r="N23" s="105"/>
    </row>
    <row r="24" spans="1:14" x14ac:dyDescent="0.25">
      <c r="A24" s="293"/>
      <c r="B24" s="296" t="s">
        <v>310</v>
      </c>
      <c r="C24" s="281">
        <v>92000</v>
      </c>
      <c r="D24" s="281">
        <v>92000</v>
      </c>
      <c r="E24" s="281">
        <v>92000</v>
      </c>
      <c r="F24" s="281">
        <v>109600</v>
      </c>
      <c r="G24" s="281">
        <v>110000</v>
      </c>
      <c r="H24" s="282"/>
      <c r="I24" s="288"/>
      <c r="J24" s="75"/>
      <c r="K24" s="75"/>
      <c r="L24" s="105"/>
      <c r="M24" s="105"/>
      <c r="N24" s="105"/>
    </row>
    <row r="25" spans="1:14" x14ac:dyDescent="0.25">
      <c r="A25" s="293"/>
      <c r="B25" s="296" t="s">
        <v>104</v>
      </c>
      <c r="C25" s="281">
        <v>58365</v>
      </c>
      <c r="D25" s="281">
        <v>58365</v>
      </c>
      <c r="E25" s="281">
        <v>58365</v>
      </c>
      <c r="F25" s="281">
        <v>140783</v>
      </c>
      <c r="G25" s="281">
        <v>70000</v>
      </c>
      <c r="H25" s="282" t="s">
        <v>152</v>
      </c>
      <c r="I25" s="288" t="s">
        <v>28</v>
      </c>
      <c r="J25" s="113">
        <v>3253855</v>
      </c>
      <c r="K25" s="113">
        <v>3253855</v>
      </c>
      <c r="L25" s="113">
        <v>3292855</v>
      </c>
      <c r="M25" s="113">
        <v>3255000</v>
      </c>
      <c r="N25" s="113">
        <v>3793610</v>
      </c>
    </row>
    <row r="26" spans="1:14" x14ac:dyDescent="0.25">
      <c r="A26" s="293"/>
      <c r="B26" s="298" t="s">
        <v>55</v>
      </c>
      <c r="C26" s="200">
        <f>SUM(C19:C25)</f>
        <v>2615365</v>
      </c>
      <c r="D26" s="200">
        <f>SUM(D19:D25)</f>
        <v>2615365</v>
      </c>
      <c r="E26" s="200">
        <f>SUM(E19:E25)</f>
        <v>2615365</v>
      </c>
      <c r="F26" s="200">
        <f>SUM(F19:F25)</f>
        <v>2839674</v>
      </c>
      <c r="G26" s="200">
        <f>SUM(G19:G25)</f>
        <v>2771000</v>
      </c>
      <c r="H26" s="282"/>
      <c r="I26" s="288"/>
      <c r="J26" s="113"/>
      <c r="K26" s="113">
        <v>39000</v>
      </c>
      <c r="L26" s="75"/>
      <c r="M26" s="75"/>
      <c r="N26" s="75"/>
    </row>
    <row r="27" spans="1:14" x14ac:dyDescent="0.25">
      <c r="A27" s="293" t="s">
        <v>10</v>
      </c>
      <c r="B27" s="296" t="s">
        <v>13</v>
      </c>
      <c r="C27" s="281">
        <v>208319</v>
      </c>
      <c r="D27" s="281">
        <v>208319</v>
      </c>
      <c r="E27" s="281">
        <v>208319</v>
      </c>
      <c r="F27" s="281">
        <v>159177</v>
      </c>
      <c r="G27" s="281">
        <v>53387</v>
      </c>
      <c r="H27" s="282" t="s">
        <v>14</v>
      </c>
      <c r="I27" s="288" t="s">
        <v>29</v>
      </c>
      <c r="J27" s="113">
        <v>419953</v>
      </c>
      <c r="K27" s="113">
        <v>419953</v>
      </c>
      <c r="L27" s="113">
        <v>391988</v>
      </c>
      <c r="M27" s="113">
        <v>293779</v>
      </c>
      <c r="N27" s="113">
        <v>320000</v>
      </c>
    </row>
    <row r="28" spans="1:14" x14ac:dyDescent="0.25">
      <c r="A28" s="293" t="s">
        <v>105</v>
      </c>
      <c r="B28" s="296" t="s">
        <v>65</v>
      </c>
      <c r="C28" s="281"/>
      <c r="D28" s="281"/>
      <c r="E28" s="281"/>
      <c r="F28" s="281"/>
      <c r="G28" s="281"/>
      <c r="H28" s="282"/>
      <c r="I28" s="288"/>
      <c r="J28" s="113"/>
      <c r="K28" s="113"/>
      <c r="L28" s="105"/>
      <c r="M28" s="105"/>
      <c r="N28" s="105"/>
    </row>
    <row r="29" spans="1:14" x14ac:dyDescent="0.25">
      <c r="A29" s="293" t="s">
        <v>14</v>
      </c>
      <c r="B29" s="296" t="s">
        <v>65</v>
      </c>
      <c r="C29" s="281">
        <v>2684400</v>
      </c>
      <c r="D29" s="281">
        <v>4816550</v>
      </c>
      <c r="E29" s="547">
        <v>4777550</v>
      </c>
      <c r="F29" s="547">
        <v>4110464</v>
      </c>
      <c r="G29" s="547">
        <v>2354535</v>
      </c>
      <c r="I29" s="300"/>
      <c r="J29" s="283"/>
      <c r="K29" s="283"/>
      <c r="L29" s="105"/>
      <c r="M29" s="105"/>
      <c r="N29" s="105"/>
    </row>
    <row r="30" spans="1:14" x14ac:dyDescent="0.25">
      <c r="A30" s="293" t="s">
        <v>30</v>
      </c>
      <c r="B30" s="301" t="s">
        <v>443</v>
      </c>
      <c r="C30" s="281"/>
      <c r="D30" s="281"/>
      <c r="E30" s="281"/>
      <c r="F30" s="281"/>
      <c r="G30" s="281"/>
      <c r="H30" s="282"/>
      <c r="I30" s="32"/>
      <c r="J30" s="283"/>
      <c r="K30" s="283"/>
      <c r="L30" s="105"/>
      <c r="M30" s="105"/>
      <c r="N30" s="105"/>
    </row>
    <row r="31" spans="1:14" s="8" customFormat="1" x14ac:dyDescent="0.25">
      <c r="A31" s="302"/>
      <c r="B31" s="303" t="s">
        <v>62</v>
      </c>
      <c r="C31" s="286">
        <f>SUM(C29+C27+C26+C14)</f>
        <v>19220379</v>
      </c>
      <c r="D31" s="286">
        <f>SUM(D29+D27+D26+D14)</f>
        <v>21352529</v>
      </c>
      <c r="E31" s="286">
        <f>SUM(E29+E27+E26+E14)</f>
        <v>22112742</v>
      </c>
      <c r="F31" s="286">
        <f>SUM(F29+F27+F26+F14)</f>
        <v>21620823</v>
      </c>
      <c r="G31" s="286">
        <f>SUM(G29+G27+G26+G14)</f>
        <v>19784535</v>
      </c>
      <c r="H31" s="287"/>
      <c r="I31" s="550" t="s">
        <v>106</v>
      </c>
      <c r="J31" s="333">
        <f>SUM(J8:J29)</f>
        <v>19956173</v>
      </c>
      <c r="K31" s="333">
        <f>SUM(K8:K29)</f>
        <v>22088323</v>
      </c>
      <c r="L31" s="333">
        <f>SUM(L7:L30)</f>
        <v>22848536</v>
      </c>
      <c r="M31" s="333">
        <f>SUM(M7:M30)</f>
        <v>18830894</v>
      </c>
      <c r="N31" s="333">
        <f>SUM(N8:N30)</f>
        <v>20135235</v>
      </c>
    </row>
    <row r="32" spans="1:14" x14ac:dyDescent="0.25">
      <c r="A32" s="293"/>
      <c r="B32" s="294" t="s">
        <v>107</v>
      </c>
      <c r="C32" s="281"/>
      <c r="D32" s="281"/>
      <c r="E32" s="281"/>
      <c r="F32" s="281"/>
      <c r="G32" s="281"/>
      <c r="H32" s="282"/>
      <c r="I32" s="290" t="s">
        <v>108</v>
      </c>
      <c r="J32" s="113"/>
      <c r="K32" s="113"/>
      <c r="L32" s="75"/>
      <c r="M32" s="75"/>
      <c r="N32" s="75"/>
    </row>
    <row r="33" spans="1:14" x14ac:dyDescent="0.25">
      <c r="A33" s="293" t="s">
        <v>70</v>
      </c>
      <c r="B33" s="296" t="s">
        <v>109</v>
      </c>
      <c r="C33" s="281"/>
      <c r="D33" s="281"/>
      <c r="E33" s="281">
        <v>13382439</v>
      </c>
      <c r="F33" s="281">
        <v>13382439</v>
      </c>
      <c r="G33" s="281">
        <v>9746155</v>
      </c>
      <c r="H33" s="282" t="s">
        <v>6</v>
      </c>
      <c r="I33" s="291" t="s">
        <v>31</v>
      </c>
      <c r="J33" s="113">
        <v>230309005</v>
      </c>
      <c r="K33" s="113">
        <v>98033423</v>
      </c>
      <c r="L33" s="113">
        <v>111415862</v>
      </c>
      <c r="M33" s="113">
        <v>1505000</v>
      </c>
      <c r="N33" s="113">
        <v>110410862</v>
      </c>
    </row>
    <row r="34" spans="1:14" x14ac:dyDescent="0.25">
      <c r="A34" s="293" t="s">
        <v>58</v>
      </c>
      <c r="B34" s="296" t="s">
        <v>15</v>
      </c>
      <c r="C34" s="281"/>
      <c r="D34" s="281"/>
      <c r="E34" s="281"/>
      <c r="F34" s="281"/>
      <c r="G34" s="281">
        <v>7027018</v>
      </c>
      <c r="H34" s="282" t="s">
        <v>8</v>
      </c>
      <c r="I34" s="291" t="s">
        <v>32</v>
      </c>
      <c r="J34" s="113">
        <v>6800000</v>
      </c>
      <c r="K34" s="113">
        <v>6800000</v>
      </c>
      <c r="L34" s="113">
        <v>6800000</v>
      </c>
      <c r="M34" s="113">
        <v>1409647</v>
      </c>
      <c r="N34" s="113">
        <v>24979679</v>
      </c>
    </row>
    <row r="35" spans="1:14" x14ac:dyDescent="0.25">
      <c r="A35" s="293" t="s">
        <v>10</v>
      </c>
      <c r="B35" s="296" t="s">
        <v>67</v>
      </c>
      <c r="C35" s="281">
        <v>500000</v>
      </c>
      <c r="D35" s="281">
        <v>500000</v>
      </c>
      <c r="E35" s="281">
        <v>500000</v>
      </c>
      <c r="F35" s="281">
        <v>241130</v>
      </c>
      <c r="G35" s="281">
        <v>400000</v>
      </c>
      <c r="H35" s="282" t="s">
        <v>10</v>
      </c>
      <c r="I35" s="291" t="s">
        <v>34</v>
      </c>
      <c r="J35" s="113">
        <v>77330</v>
      </c>
      <c r="K35" s="113">
        <v>77330</v>
      </c>
      <c r="L35" s="113">
        <v>77330</v>
      </c>
      <c r="M35" s="113">
        <v>77330</v>
      </c>
      <c r="N35" s="113"/>
    </row>
    <row r="36" spans="1:14" x14ac:dyDescent="0.25">
      <c r="A36" s="293"/>
      <c r="B36" s="304" t="s">
        <v>110</v>
      </c>
      <c r="C36" s="144">
        <v>237970621</v>
      </c>
      <c r="D36" s="144">
        <v>237970621</v>
      </c>
      <c r="E36" s="144">
        <f>SUM(E31:E35)</f>
        <v>35995181</v>
      </c>
      <c r="F36" s="144">
        <f>SUM(F31:F35)</f>
        <v>35244392</v>
      </c>
      <c r="G36" s="144">
        <f>SUM(G31:G35)</f>
        <v>36957708</v>
      </c>
      <c r="H36" s="282"/>
      <c r="I36" s="290" t="s">
        <v>498</v>
      </c>
      <c r="J36" s="113"/>
      <c r="K36" s="150">
        <v>132275582</v>
      </c>
      <c r="L36" s="113">
        <v>132275582</v>
      </c>
      <c r="M36" s="113">
        <v>132275582</v>
      </c>
      <c r="N36" s="113"/>
    </row>
    <row r="37" spans="1:14" x14ac:dyDescent="0.25">
      <c r="A37" s="11"/>
      <c r="B37" s="304" t="s">
        <v>358</v>
      </c>
      <c r="C37" s="144"/>
      <c r="D37" s="144">
        <v>159040</v>
      </c>
      <c r="E37" s="144">
        <v>238713885</v>
      </c>
      <c r="F37" s="144">
        <v>238713885</v>
      </c>
      <c r="G37" s="144">
        <v>119152292</v>
      </c>
      <c r="H37" s="282"/>
      <c r="I37" s="290"/>
      <c r="J37" s="113"/>
      <c r="K37" s="113"/>
      <c r="L37" s="75"/>
      <c r="M37" s="75"/>
      <c r="N37" s="75"/>
    </row>
    <row r="38" spans="1:14" x14ac:dyDescent="0.25">
      <c r="A38" s="11"/>
      <c r="B38" s="304"/>
      <c r="C38" s="144"/>
      <c r="D38" s="144"/>
      <c r="E38" s="144"/>
      <c r="F38" s="144"/>
      <c r="G38" s="144"/>
      <c r="H38" s="282"/>
      <c r="I38" s="290" t="s">
        <v>342</v>
      </c>
      <c r="J38" s="113">
        <v>548492</v>
      </c>
      <c r="K38" s="113">
        <v>707532</v>
      </c>
      <c r="L38" s="113">
        <v>1291756</v>
      </c>
      <c r="M38" s="113">
        <v>707532</v>
      </c>
      <c r="N38" s="149">
        <v>584224</v>
      </c>
    </row>
    <row r="39" spans="1:14" s="6" customFormat="1" x14ac:dyDescent="0.25">
      <c r="A39" s="82"/>
      <c r="B39" s="124" t="s">
        <v>22</v>
      </c>
      <c r="C39" s="119">
        <f>SUM(C31:C36)</f>
        <v>257691000</v>
      </c>
      <c r="D39" s="119">
        <v>259982190</v>
      </c>
      <c r="E39" s="119">
        <f>SUM(E36:E38)</f>
        <v>274709066</v>
      </c>
      <c r="F39" s="119">
        <f>SUM(F36:F38)</f>
        <v>273958277</v>
      </c>
      <c r="G39" s="119">
        <f>SUM(G36:G37)</f>
        <v>156110000</v>
      </c>
      <c r="H39" s="282"/>
      <c r="I39" s="289" t="s">
        <v>36</v>
      </c>
      <c r="J39" s="333">
        <f>SUM(J31:J38)</f>
        <v>257691000</v>
      </c>
      <c r="K39" s="333">
        <f>SUM(K31:K38)</f>
        <v>259982190</v>
      </c>
      <c r="L39" s="333">
        <f>SUM(L31:L38)</f>
        <v>274709066</v>
      </c>
      <c r="M39" s="333">
        <f>SUM(M31:M38)</f>
        <v>154805985</v>
      </c>
      <c r="N39" s="551">
        <f>SUM(N30:N38)</f>
        <v>156110000</v>
      </c>
    </row>
    <row r="40" spans="1:14" x14ac:dyDescent="0.25">
      <c r="H40" s="47"/>
      <c r="I40" s="48"/>
    </row>
    <row r="41" spans="1:14" x14ac:dyDescent="0.25">
      <c r="I41" s="48"/>
    </row>
    <row r="42" spans="1:14" x14ac:dyDescent="0.25">
      <c r="I42" s="48"/>
    </row>
    <row r="43" spans="1:14" x14ac:dyDescent="0.25">
      <c r="I43" s="48"/>
    </row>
    <row r="44" spans="1:14" x14ac:dyDescent="0.25">
      <c r="I44" s="48"/>
    </row>
    <row r="45" spans="1:14" x14ac:dyDescent="0.25">
      <c r="I45" s="48"/>
    </row>
    <row r="46" spans="1:14" x14ac:dyDescent="0.25">
      <c r="I46" s="48"/>
    </row>
    <row r="47" spans="1:14" x14ac:dyDescent="0.25">
      <c r="I47" s="48"/>
    </row>
    <row r="48" spans="1:14" x14ac:dyDescent="0.25">
      <c r="I48" s="48"/>
    </row>
  </sheetData>
  <sheetProtection selectLockedCells="1" selectUnlockedCells="1"/>
  <mergeCells count="2">
    <mergeCell ref="A3:I3"/>
    <mergeCell ref="A4:I4"/>
  </mergeCells>
  <phoneticPr fontId="0" type="noConversion"/>
  <pageMargins left="0.4597222222222222" right="0.22152777777777777" top="0.19027777777777777" bottom="0.25" header="0.19" footer="0.51180555555555551"/>
  <pageSetup paperSize="9" scale="5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0"/>
  <sheetViews>
    <sheetView view="pageBreakPreview" topLeftCell="A22" zoomScaleNormal="100" zoomScaleSheetLayoutView="100" workbookViewId="0">
      <selection activeCell="A5" sqref="A5:H19"/>
    </sheetView>
  </sheetViews>
  <sheetFormatPr defaultColWidth="7.85546875" defaultRowHeight="16.5" x14ac:dyDescent="0.3"/>
  <cols>
    <col min="1" max="1" width="5.7109375" style="52" customWidth="1"/>
    <col min="2" max="2" width="8.7109375" style="52" customWidth="1"/>
    <col min="3" max="3" width="28.140625" style="20" customWidth="1"/>
    <col min="4" max="4" width="22.7109375" style="18" customWidth="1"/>
    <col min="5" max="5" width="20.7109375" style="18" customWidth="1"/>
    <col min="6" max="6" width="18.42578125" style="18" customWidth="1"/>
    <col min="7" max="7" width="16.7109375" style="18" customWidth="1"/>
    <col min="8" max="8" width="19.28515625" style="18" customWidth="1"/>
    <col min="9" max="242" width="7.85546875" style="18"/>
  </cols>
  <sheetData>
    <row r="1" spans="1:8" ht="18.399999999999999" customHeight="1" x14ac:dyDescent="0.3">
      <c r="A1" s="397" t="s">
        <v>151</v>
      </c>
      <c r="B1" s="397"/>
      <c r="C1" s="397"/>
      <c r="D1" s="58" t="s">
        <v>520</v>
      </c>
      <c r="E1" s="58"/>
      <c r="F1" s="58"/>
      <c r="G1" s="58"/>
      <c r="H1" s="58"/>
    </row>
    <row r="2" spans="1:8" s="25" customFormat="1" ht="12.75" hidden="1" customHeight="1" x14ac:dyDescent="0.25">
      <c r="A2" s="40"/>
      <c r="B2" s="40"/>
      <c r="C2" s="53"/>
      <c r="D2" s="398"/>
      <c r="E2" s="398"/>
      <c r="F2" s="398"/>
      <c r="G2" s="398"/>
      <c r="H2" s="398"/>
    </row>
    <row r="3" spans="1:8" s="25" customFormat="1" ht="17.850000000000001" customHeight="1" x14ac:dyDescent="0.25">
      <c r="A3" s="40"/>
      <c r="B3" s="40"/>
      <c r="C3" s="49"/>
      <c r="D3" s="398"/>
      <c r="E3" s="399" t="s">
        <v>116</v>
      </c>
      <c r="F3" s="398"/>
      <c r="G3" s="398" t="s">
        <v>525</v>
      </c>
      <c r="H3" s="398"/>
    </row>
    <row r="4" spans="1:8" s="36" customFormat="1" ht="50.1" customHeight="1" x14ac:dyDescent="0.2">
      <c r="A4" s="319" t="s">
        <v>1</v>
      </c>
      <c r="B4" s="319" t="s">
        <v>163</v>
      </c>
      <c r="C4" s="320" t="s">
        <v>2</v>
      </c>
      <c r="D4" s="318" t="s">
        <v>468</v>
      </c>
      <c r="E4" s="318" t="s">
        <v>499</v>
      </c>
      <c r="F4" s="318" t="s">
        <v>521</v>
      </c>
      <c r="G4" s="321" t="s">
        <v>522</v>
      </c>
      <c r="H4" s="322" t="s">
        <v>523</v>
      </c>
    </row>
    <row r="5" spans="1:8" s="36" customFormat="1" ht="50.1" customHeight="1" x14ac:dyDescent="0.25">
      <c r="A5" s="79" t="s">
        <v>144</v>
      </c>
      <c r="B5" s="94" t="s">
        <v>165</v>
      </c>
      <c r="C5" s="86" t="s">
        <v>524</v>
      </c>
      <c r="D5" s="328">
        <v>2810845</v>
      </c>
      <c r="E5" s="328">
        <v>2810845</v>
      </c>
      <c r="F5" s="242">
        <v>2650587</v>
      </c>
      <c r="G5" s="242">
        <v>2114633</v>
      </c>
      <c r="H5" s="268">
        <v>2445900</v>
      </c>
    </row>
    <row r="6" spans="1:8" s="36" customFormat="1" ht="50.1" customHeight="1" x14ac:dyDescent="0.25">
      <c r="A6" s="79" t="s">
        <v>155</v>
      </c>
      <c r="B6" s="94" t="s">
        <v>165</v>
      </c>
      <c r="C6" s="140" t="s">
        <v>153</v>
      </c>
      <c r="D6" s="328">
        <v>1777000</v>
      </c>
      <c r="E6" s="328">
        <v>1777000</v>
      </c>
      <c r="F6" s="242">
        <v>1777000</v>
      </c>
      <c r="G6" s="242">
        <v>1777000</v>
      </c>
      <c r="H6" s="268">
        <v>809000</v>
      </c>
    </row>
    <row r="7" spans="1:8" s="36" customFormat="1" ht="50.1" customHeight="1" x14ac:dyDescent="0.25">
      <c r="A7" s="79" t="s">
        <v>145</v>
      </c>
      <c r="B7" s="94" t="s">
        <v>165</v>
      </c>
      <c r="C7" s="140" t="s">
        <v>500</v>
      </c>
      <c r="D7" s="328"/>
      <c r="E7" s="328">
        <v>1170000</v>
      </c>
      <c r="F7" s="242">
        <v>1170000</v>
      </c>
      <c r="G7" s="242">
        <v>390000</v>
      </c>
      <c r="H7" s="268">
        <v>834600</v>
      </c>
    </row>
    <row r="8" spans="1:8" s="36" customFormat="1" ht="50.1" customHeight="1" x14ac:dyDescent="0.2">
      <c r="A8" s="568" t="s">
        <v>434</v>
      </c>
      <c r="B8" s="568"/>
      <c r="C8" s="568"/>
      <c r="D8" s="325">
        <f>SUM(D5:D6)</f>
        <v>4587845</v>
      </c>
      <c r="E8" s="325">
        <f>SUM(E5:E7)</f>
        <v>5757845</v>
      </c>
      <c r="F8" s="323">
        <v>5597587</v>
      </c>
      <c r="G8" s="323">
        <f>SUM(G5:G7)</f>
        <v>4281633</v>
      </c>
      <c r="H8" s="324">
        <f>SUM(H5:H7)</f>
        <v>4089500</v>
      </c>
    </row>
    <row r="9" spans="1:8" s="36" customFormat="1" ht="50.1" customHeight="1" x14ac:dyDescent="0.25">
      <c r="A9" s="79" t="s">
        <v>152</v>
      </c>
      <c r="B9" s="79" t="s">
        <v>179</v>
      </c>
      <c r="C9" s="140" t="s">
        <v>180</v>
      </c>
      <c r="D9" s="78"/>
      <c r="E9" s="78"/>
      <c r="F9" s="214"/>
      <c r="G9" s="214"/>
      <c r="H9" s="268"/>
    </row>
    <row r="10" spans="1:8" s="55" customFormat="1" ht="50.1" customHeight="1" x14ac:dyDescent="0.25">
      <c r="A10" s="79" t="s">
        <v>146</v>
      </c>
      <c r="B10" s="79" t="s">
        <v>166</v>
      </c>
      <c r="C10" s="86" t="s">
        <v>181</v>
      </c>
      <c r="D10" s="328">
        <v>76300</v>
      </c>
      <c r="E10" s="328">
        <v>96300</v>
      </c>
      <c r="F10" s="242">
        <v>222346</v>
      </c>
      <c r="G10" s="242">
        <v>222346</v>
      </c>
      <c r="H10" s="268">
        <v>28900</v>
      </c>
    </row>
    <row r="11" spans="1:8" s="36" customFormat="1" ht="50.1" customHeight="1" x14ac:dyDescent="0.2">
      <c r="A11" s="567" t="s">
        <v>435</v>
      </c>
      <c r="B11" s="567"/>
      <c r="C11" s="567"/>
      <c r="D11" s="329">
        <v>76300</v>
      </c>
      <c r="E11" s="325">
        <v>96300</v>
      </c>
      <c r="F11" s="323">
        <v>222346</v>
      </c>
      <c r="G11" s="323">
        <v>222346</v>
      </c>
      <c r="H11" s="324">
        <v>28900</v>
      </c>
    </row>
    <row r="12" spans="1:8" ht="50.1" customHeight="1" x14ac:dyDescent="0.3">
      <c r="A12" s="79" t="s">
        <v>147</v>
      </c>
      <c r="B12" s="79" t="s">
        <v>170</v>
      </c>
      <c r="C12" s="86" t="s">
        <v>183</v>
      </c>
      <c r="D12" s="242">
        <v>2064480</v>
      </c>
      <c r="E12" s="242">
        <v>2064480</v>
      </c>
      <c r="F12" s="242">
        <v>2150258</v>
      </c>
      <c r="G12" s="242">
        <v>2150258</v>
      </c>
      <c r="H12" s="268">
        <v>2064480</v>
      </c>
    </row>
    <row r="13" spans="1:8" ht="50.1" customHeight="1" x14ac:dyDescent="0.3">
      <c r="A13" s="79" t="s">
        <v>143</v>
      </c>
      <c r="B13" s="79" t="s">
        <v>469</v>
      </c>
      <c r="C13" s="140" t="s">
        <v>470</v>
      </c>
      <c r="D13" s="328">
        <v>578000</v>
      </c>
      <c r="E13" s="328">
        <v>578000</v>
      </c>
      <c r="F13" s="242">
        <v>603500</v>
      </c>
      <c r="G13" s="242">
        <v>603500</v>
      </c>
      <c r="H13" s="268">
        <v>1770000</v>
      </c>
    </row>
    <row r="14" spans="1:8" s="36" customFormat="1" ht="50.1" customHeight="1" x14ac:dyDescent="0.2">
      <c r="A14" s="567" t="s">
        <v>436</v>
      </c>
      <c r="B14" s="567"/>
      <c r="C14" s="567"/>
      <c r="D14" s="325">
        <f>SUM(D12:D13)</f>
        <v>2642480</v>
      </c>
      <c r="E14" s="325">
        <f>SUM(E12:E13)</f>
        <v>2642480</v>
      </c>
      <c r="F14" s="323">
        <f>SUM(F12:F13)</f>
        <v>2753758</v>
      </c>
      <c r="G14" s="323">
        <f>SUM(G12:G13)</f>
        <v>2753758</v>
      </c>
      <c r="H14" s="324">
        <f>SUM(H12:H13)</f>
        <v>3834480</v>
      </c>
    </row>
    <row r="15" spans="1:8" s="36" customFormat="1" ht="50.1" customHeight="1" x14ac:dyDescent="0.2">
      <c r="A15" s="569" t="s">
        <v>437</v>
      </c>
      <c r="B15" s="570"/>
      <c r="C15" s="570"/>
      <c r="D15" s="324">
        <f>SUM(D14+D11+D8)</f>
        <v>7306625</v>
      </c>
      <c r="E15" s="324">
        <f>SUM(E14+E11+E8)</f>
        <v>8496625</v>
      </c>
      <c r="F15" s="324">
        <v>8573691</v>
      </c>
      <c r="G15" s="324">
        <v>7257737</v>
      </c>
      <c r="H15" s="324">
        <v>7952880</v>
      </c>
    </row>
    <row r="16" spans="1:8" s="36" customFormat="1" ht="50.1" customHeight="1" x14ac:dyDescent="0.25">
      <c r="A16" s="79" t="s">
        <v>158</v>
      </c>
      <c r="B16" s="326" t="s">
        <v>176</v>
      </c>
      <c r="C16" s="327" t="s">
        <v>141</v>
      </c>
      <c r="D16" s="328">
        <v>1150740</v>
      </c>
      <c r="E16" s="328">
        <v>1150740</v>
      </c>
      <c r="F16" s="242">
        <v>1543037</v>
      </c>
      <c r="G16" s="242">
        <v>1158587</v>
      </c>
      <c r="H16" s="268">
        <v>1177745</v>
      </c>
    </row>
    <row r="17" spans="1:251" s="56" customFormat="1" ht="50.1" customHeight="1" x14ac:dyDescent="0.25">
      <c r="A17" s="566" t="s">
        <v>438</v>
      </c>
      <c r="B17" s="566"/>
      <c r="C17" s="566"/>
      <c r="D17" s="330">
        <v>1150740</v>
      </c>
      <c r="E17" s="331">
        <v>1378890</v>
      </c>
      <c r="F17" s="324">
        <v>1543037</v>
      </c>
      <c r="G17" s="324">
        <v>1158587</v>
      </c>
      <c r="H17" s="324">
        <v>1177745</v>
      </c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ht="50.1" customHeight="1" x14ac:dyDescent="0.3">
      <c r="A18" s="79"/>
      <c r="B18" s="79"/>
      <c r="C18" s="141" t="s">
        <v>432</v>
      </c>
      <c r="D18" s="142">
        <v>4</v>
      </c>
      <c r="E18" s="142">
        <v>5</v>
      </c>
      <c r="F18" s="143">
        <v>5</v>
      </c>
      <c r="G18" s="143">
        <v>5</v>
      </c>
      <c r="H18" s="334">
        <v>5</v>
      </c>
    </row>
    <row r="19" spans="1:251" ht="50.1" customHeight="1" x14ac:dyDescent="0.3">
      <c r="A19" s="79"/>
      <c r="B19" s="79"/>
      <c r="C19" s="75" t="s">
        <v>433</v>
      </c>
      <c r="D19" s="143">
        <v>3</v>
      </c>
      <c r="E19" s="143">
        <v>3</v>
      </c>
      <c r="F19" s="143">
        <v>3</v>
      </c>
      <c r="G19" s="143">
        <v>3</v>
      </c>
      <c r="H19" s="334">
        <v>3</v>
      </c>
    </row>
    <row r="20" spans="1:251" ht="50.1" customHeight="1" x14ac:dyDescent="0.3">
      <c r="A20" s="40"/>
      <c r="B20" s="40"/>
      <c r="C20" s="21"/>
    </row>
    <row r="21" spans="1:251" ht="50.1" customHeight="1" x14ac:dyDescent="0.3">
      <c r="A21" s="40"/>
      <c r="B21" s="40"/>
      <c r="C21" s="21"/>
    </row>
    <row r="22" spans="1:251" ht="50.1" customHeight="1" x14ac:dyDescent="0.3">
      <c r="A22" s="40"/>
      <c r="B22" s="40"/>
      <c r="C22" s="21"/>
    </row>
    <row r="23" spans="1:251" ht="50.1" customHeight="1" x14ac:dyDescent="0.3">
      <c r="C23" s="21"/>
    </row>
    <row r="24" spans="1:251" x14ac:dyDescent="0.3">
      <c r="C24" s="21"/>
    </row>
    <row r="25" spans="1:251" x14ac:dyDescent="0.3">
      <c r="C25" s="21"/>
    </row>
    <row r="26" spans="1:251" x14ac:dyDescent="0.3">
      <c r="C26" s="21"/>
    </row>
    <row r="27" spans="1:251" x14ac:dyDescent="0.3">
      <c r="C27" s="21"/>
    </row>
    <row r="28" spans="1:251" x14ac:dyDescent="0.3">
      <c r="C28" s="21"/>
    </row>
    <row r="29" spans="1:251" x14ac:dyDescent="0.3">
      <c r="C29" s="21"/>
    </row>
    <row r="30" spans="1:251" x14ac:dyDescent="0.3">
      <c r="C30" s="21"/>
    </row>
    <row r="31" spans="1:251" x14ac:dyDescent="0.3">
      <c r="C31" s="21"/>
    </row>
    <row r="32" spans="1:251" x14ac:dyDescent="0.3">
      <c r="C32" s="21"/>
    </row>
    <row r="33" spans="3:3" x14ac:dyDescent="0.3">
      <c r="C33" s="21"/>
    </row>
    <row r="34" spans="3:3" x14ac:dyDescent="0.3">
      <c r="C34" s="21"/>
    </row>
    <row r="35" spans="3:3" x14ac:dyDescent="0.3">
      <c r="C35" s="21"/>
    </row>
    <row r="36" spans="3:3" x14ac:dyDescent="0.3">
      <c r="C36" s="21"/>
    </row>
    <row r="37" spans="3:3" x14ac:dyDescent="0.3">
      <c r="C37" s="21"/>
    </row>
    <row r="38" spans="3:3" x14ac:dyDescent="0.3">
      <c r="C38" s="21"/>
    </row>
    <row r="39" spans="3:3" x14ac:dyDescent="0.3">
      <c r="C39" s="21"/>
    </row>
    <row r="40" spans="3:3" x14ac:dyDescent="0.3">
      <c r="C40" s="21"/>
    </row>
  </sheetData>
  <sheetProtection selectLockedCells="1" selectUnlockedCells="1"/>
  <mergeCells count="5">
    <mergeCell ref="A17:C17"/>
    <mergeCell ref="A11:C11"/>
    <mergeCell ref="A8:C8"/>
    <mergeCell ref="A14:C14"/>
    <mergeCell ref="A15:C15"/>
  </mergeCells>
  <phoneticPr fontId="0" type="noConversion"/>
  <printOptions horizontalCentered="1"/>
  <pageMargins left="0.22013888888888888" right="0.4201388888888889" top="0.92013888888888884" bottom="2.3201388888888888" header="0.51180555555555551" footer="0.51180555555555551"/>
  <pageSetup paperSize="9" scale="63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Normal="100" zoomScaleSheetLayoutView="100" workbookViewId="0">
      <selection activeCell="G1" sqref="G1"/>
    </sheetView>
  </sheetViews>
  <sheetFormatPr defaultRowHeight="12.75" x14ac:dyDescent="0.2"/>
  <cols>
    <col min="1" max="2" width="7.28515625" customWidth="1"/>
    <col min="3" max="3" width="25.42578125" customWidth="1"/>
    <col min="4" max="4" width="16.85546875" customWidth="1"/>
    <col min="5" max="5" width="16.42578125" customWidth="1"/>
    <col min="6" max="6" width="16.140625" customWidth="1"/>
    <col min="7" max="7" width="14.28515625" customWidth="1"/>
    <col min="8" max="8" width="16.85546875" customWidth="1"/>
  </cols>
  <sheetData>
    <row r="1" spans="1:8" ht="50.1" customHeight="1" x14ac:dyDescent="0.25">
      <c r="A1" s="571" t="s">
        <v>547</v>
      </c>
      <c r="B1" s="572"/>
      <c r="C1" s="572"/>
      <c r="D1" s="572"/>
      <c r="E1" s="21" t="s">
        <v>548</v>
      </c>
      <c r="F1" t="s">
        <v>546</v>
      </c>
    </row>
    <row r="2" spans="1:8" ht="50.1" customHeight="1" x14ac:dyDescent="0.25">
      <c r="A2" s="401" t="s">
        <v>184</v>
      </c>
      <c r="B2" s="401" t="s">
        <v>163</v>
      </c>
      <c r="C2" s="401" t="s">
        <v>2</v>
      </c>
      <c r="D2" s="402" t="s">
        <v>468</v>
      </c>
      <c r="E2" s="402" t="s">
        <v>497</v>
      </c>
      <c r="F2" s="402" t="s">
        <v>543</v>
      </c>
      <c r="G2" s="400" t="s">
        <v>544</v>
      </c>
      <c r="H2" s="400" t="s">
        <v>523</v>
      </c>
    </row>
    <row r="3" spans="1:8" ht="50.1" customHeight="1" x14ac:dyDescent="0.25">
      <c r="A3" s="75">
        <v>1</v>
      </c>
      <c r="B3" s="89" t="s">
        <v>185</v>
      </c>
      <c r="C3" s="208" t="s">
        <v>186</v>
      </c>
      <c r="D3" s="113"/>
      <c r="E3" s="113"/>
      <c r="F3" s="105"/>
      <c r="G3" s="105"/>
      <c r="H3" s="105"/>
    </row>
    <row r="4" spans="1:8" ht="50.1" customHeight="1" x14ac:dyDescent="0.25">
      <c r="A4" s="75">
        <v>2</v>
      </c>
      <c r="B4" s="89" t="s">
        <v>187</v>
      </c>
      <c r="C4" s="141" t="s">
        <v>188</v>
      </c>
      <c r="D4" s="113">
        <v>1820000</v>
      </c>
      <c r="E4" s="113">
        <v>1899523</v>
      </c>
      <c r="F4" s="113">
        <v>2418523</v>
      </c>
      <c r="G4" s="113">
        <v>1669072</v>
      </c>
      <c r="H4" s="113">
        <v>1700000</v>
      </c>
    </row>
    <row r="5" spans="1:8" ht="50.1" customHeight="1" x14ac:dyDescent="0.25">
      <c r="A5" s="75">
        <v>3</v>
      </c>
      <c r="B5" s="89" t="s">
        <v>190</v>
      </c>
      <c r="C5" s="75" t="s">
        <v>189</v>
      </c>
      <c r="D5" s="113"/>
      <c r="E5" s="113"/>
      <c r="F5" s="207"/>
      <c r="G5" s="207"/>
      <c r="H5" s="105"/>
    </row>
    <row r="6" spans="1:8" s="6" customFormat="1" ht="50.1" customHeight="1" x14ac:dyDescent="0.25">
      <c r="A6" s="576" t="s">
        <v>191</v>
      </c>
      <c r="B6" s="576"/>
      <c r="C6" s="576"/>
      <c r="D6" s="117">
        <v>1820000</v>
      </c>
      <c r="E6" s="117">
        <v>1899523</v>
      </c>
      <c r="F6" s="117">
        <v>2418523</v>
      </c>
      <c r="G6" s="117">
        <v>1669072</v>
      </c>
      <c r="H6" s="117">
        <v>1700000</v>
      </c>
    </row>
    <row r="7" spans="1:8" s="6" customFormat="1" ht="50.1" customHeight="1" x14ac:dyDescent="0.25">
      <c r="A7" s="75">
        <v>4</v>
      </c>
      <c r="B7" s="89" t="s">
        <v>192</v>
      </c>
      <c r="C7" s="141" t="s">
        <v>195</v>
      </c>
      <c r="D7" s="149">
        <v>134400</v>
      </c>
      <c r="E7" s="149">
        <v>134400</v>
      </c>
      <c r="F7" s="403">
        <v>134400</v>
      </c>
      <c r="G7" s="403">
        <v>119191</v>
      </c>
      <c r="H7" s="403">
        <v>120000</v>
      </c>
    </row>
    <row r="8" spans="1:8" s="6" customFormat="1" ht="50.1" customHeight="1" x14ac:dyDescent="0.25">
      <c r="A8" s="75">
        <v>5</v>
      </c>
      <c r="B8" s="89" t="s">
        <v>193</v>
      </c>
      <c r="C8" s="75" t="s">
        <v>196</v>
      </c>
      <c r="D8" s="149">
        <v>140600</v>
      </c>
      <c r="E8" s="149">
        <v>140600</v>
      </c>
      <c r="F8" s="403">
        <v>140000</v>
      </c>
      <c r="G8" s="403">
        <v>136157</v>
      </c>
      <c r="H8" s="403">
        <v>140000</v>
      </c>
    </row>
    <row r="9" spans="1:8" s="6" customFormat="1" ht="50.1" customHeight="1" x14ac:dyDescent="0.25">
      <c r="A9" s="577" t="s">
        <v>194</v>
      </c>
      <c r="B9" s="577"/>
      <c r="C9" s="577"/>
      <c r="D9" s="352">
        <f>SUM(D7:D8)</f>
        <v>275000</v>
      </c>
      <c r="E9" s="352">
        <f>SUM(E7:E8)</f>
        <v>275000</v>
      </c>
      <c r="F9" s="117">
        <v>275000</v>
      </c>
      <c r="G9" s="117">
        <v>255348</v>
      </c>
      <c r="H9" s="117">
        <f>SUM(H7:H8)</f>
        <v>260000</v>
      </c>
    </row>
    <row r="10" spans="1:8" s="6" customFormat="1" ht="50.1" customHeight="1" x14ac:dyDescent="0.25">
      <c r="A10" s="209">
        <v>6</v>
      </c>
      <c r="B10" s="210" t="s">
        <v>197</v>
      </c>
      <c r="C10" s="211" t="s">
        <v>198</v>
      </c>
      <c r="D10" s="113">
        <v>900000</v>
      </c>
      <c r="E10" s="113">
        <v>905000</v>
      </c>
      <c r="F10" s="113">
        <v>905000</v>
      </c>
      <c r="G10" s="113">
        <v>816079</v>
      </c>
      <c r="H10" s="113">
        <v>900000</v>
      </c>
    </row>
    <row r="11" spans="1:8" s="6" customFormat="1" ht="50.1" customHeight="1" x14ac:dyDescent="0.25">
      <c r="A11" s="209">
        <v>7</v>
      </c>
      <c r="B11" s="210" t="s">
        <v>199</v>
      </c>
      <c r="C11" s="211" t="s">
        <v>200</v>
      </c>
      <c r="D11" s="216">
        <v>150000</v>
      </c>
      <c r="E11" s="216">
        <v>150000</v>
      </c>
      <c r="F11" s="113">
        <v>177965</v>
      </c>
      <c r="G11" s="113">
        <v>177965</v>
      </c>
      <c r="H11" s="113">
        <v>180000</v>
      </c>
    </row>
    <row r="12" spans="1:8" s="6" customFormat="1" ht="50.1" customHeight="1" x14ac:dyDescent="0.25">
      <c r="A12" s="212">
        <v>8</v>
      </c>
      <c r="B12" s="210" t="s">
        <v>201</v>
      </c>
      <c r="C12" s="75" t="s">
        <v>154</v>
      </c>
      <c r="D12" s="216">
        <v>50000</v>
      </c>
      <c r="E12" s="216">
        <v>115000</v>
      </c>
      <c r="F12" s="113">
        <v>115000</v>
      </c>
      <c r="G12" s="113">
        <v>65000</v>
      </c>
      <c r="H12" s="113">
        <v>50000</v>
      </c>
    </row>
    <row r="13" spans="1:8" s="6" customFormat="1" ht="50.1" customHeight="1" x14ac:dyDescent="0.25">
      <c r="A13" s="75">
        <v>9</v>
      </c>
      <c r="B13" s="210" t="s">
        <v>202</v>
      </c>
      <c r="C13" s="75" t="s">
        <v>203</v>
      </c>
      <c r="D13" s="216">
        <v>1050000</v>
      </c>
      <c r="E13" s="216">
        <v>1361023</v>
      </c>
      <c r="F13" s="113">
        <v>1050000</v>
      </c>
      <c r="G13" s="113">
        <v>788014</v>
      </c>
      <c r="H13" s="113">
        <v>950000</v>
      </c>
    </row>
    <row r="14" spans="1:8" ht="50.1" customHeight="1" x14ac:dyDescent="0.25">
      <c r="A14" s="75">
        <v>10</v>
      </c>
      <c r="B14" s="210" t="s">
        <v>204</v>
      </c>
      <c r="C14" s="75" t="s">
        <v>205</v>
      </c>
      <c r="D14" s="216">
        <v>70000</v>
      </c>
      <c r="E14" s="216">
        <v>70000</v>
      </c>
      <c r="F14" s="113">
        <v>70000</v>
      </c>
      <c r="G14" s="113">
        <v>43197</v>
      </c>
      <c r="H14" s="113">
        <v>50000</v>
      </c>
    </row>
    <row r="15" spans="1:8" ht="50.1" customHeight="1" x14ac:dyDescent="0.25">
      <c r="A15" s="75">
        <v>11</v>
      </c>
      <c r="B15" s="210" t="s">
        <v>206</v>
      </c>
      <c r="C15" s="213" t="s">
        <v>207</v>
      </c>
      <c r="D15" s="216">
        <v>1850000</v>
      </c>
      <c r="E15" s="216">
        <v>1850970</v>
      </c>
      <c r="F15" s="113">
        <v>2161993</v>
      </c>
      <c r="G15" s="113">
        <v>1958582</v>
      </c>
      <c r="H15" s="113">
        <v>1700000</v>
      </c>
    </row>
    <row r="16" spans="1:8" ht="50.1" customHeight="1" x14ac:dyDescent="0.25">
      <c r="A16" s="75"/>
      <c r="B16" s="210"/>
      <c r="C16" s="213" t="s">
        <v>545</v>
      </c>
      <c r="D16" s="216"/>
      <c r="E16" s="216"/>
      <c r="F16" s="105"/>
      <c r="G16" s="405">
        <v>150952</v>
      </c>
      <c r="H16" s="113"/>
    </row>
    <row r="17" spans="1:8" ht="50.1" customHeight="1" x14ac:dyDescent="0.25">
      <c r="A17" s="573" t="s">
        <v>208</v>
      </c>
      <c r="B17" s="573"/>
      <c r="C17" s="215" t="s">
        <v>77</v>
      </c>
      <c r="D17" s="404">
        <f>SUM(D10:D15)</f>
        <v>4070000</v>
      </c>
      <c r="E17" s="404">
        <f>SUM(E10:E15)</f>
        <v>4451993</v>
      </c>
      <c r="F17" s="117">
        <f>SUM(F10:F16)</f>
        <v>4479958</v>
      </c>
      <c r="G17" s="117">
        <f>SUM(G10:G15)</f>
        <v>3848837</v>
      </c>
      <c r="H17" s="117">
        <f>SUM(H10:H16)</f>
        <v>3830000</v>
      </c>
    </row>
    <row r="18" spans="1:8" ht="50.1" customHeight="1" x14ac:dyDescent="0.25">
      <c r="A18" s="75">
        <v>12</v>
      </c>
      <c r="B18" s="90" t="s">
        <v>209</v>
      </c>
      <c r="C18" s="75" t="s">
        <v>210</v>
      </c>
      <c r="D18" s="149">
        <v>50000</v>
      </c>
      <c r="E18" s="149">
        <v>146750</v>
      </c>
      <c r="F18" s="113">
        <v>146750</v>
      </c>
      <c r="G18" s="113">
        <v>97890</v>
      </c>
      <c r="H18" s="113">
        <v>100000</v>
      </c>
    </row>
    <row r="19" spans="1:8" ht="50.1" customHeight="1" x14ac:dyDescent="0.25">
      <c r="A19" s="214">
        <v>13</v>
      </c>
      <c r="B19" s="143" t="s">
        <v>211</v>
      </c>
      <c r="C19" s="213" t="s">
        <v>212</v>
      </c>
      <c r="D19" s="149"/>
      <c r="E19" s="149"/>
      <c r="F19" s="113"/>
      <c r="G19" s="113"/>
      <c r="H19" s="113"/>
    </row>
    <row r="20" spans="1:8" ht="50.1" customHeight="1" x14ac:dyDescent="0.25">
      <c r="A20" s="573" t="s">
        <v>213</v>
      </c>
      <c r="B20" s="573"/>
      <c r="C20" s="217" t="s">
        <v>221</v>
      </c>
      <c r="D20" s="351">
        <v>50000</v>
      </c>
      <c r="E20" s="351">
        <v>146750</v>
      </c>
      <c r="F20" s="237">
        <v>146750</v>
      </c>
      <c r="G20" s="237">
        <v>97890</v>
      </c>
      <c r="H20" s="237">
        <v>100000</v>
      </c>
    </row>
    <row r="21" spans="1:8" ht="50.1" customHeight="1" x14ac:dyDescent="0.25">
      <c r="A21" s="75">
        <v>14</v>
      </c>
      <c r="B21" s="90" t="s">
        <v>214</v>
      </c>
      <c r="C21" s="75" t="s">
        <v>215</v>
      </c>
      <c r="D21" s="113">
        <v>1600000</v>
      </c>
      <c r="E21" s="113">
        <v>1716734</v>
      </c>
      <c r="F21" s="113">
        <v>1716734</v>
      </c>
      <c r="G21" s="113">
        <v>994638</v>
      </c>
      <c r="H21" s="113">
        <v>1000000</v>
      </c>
    </row>
    <row r="22" spans="1:8" ht="50.1" customHeight="1" x14ac:dyDescent="0.25">
      <c r="A22" s="75">
        <v>15</v>
      </c>
      <c r="B22" s="90" t="s">
        <v>217</v>
      </c>
      <c r="C22" s="75" t="s">
        <v>218</v>
      </c>
      <c r="D22" s="149">
        <v>10000</v>
      </c>
      <c r="E22" s="149">
        <v>10000</v>
      </c>
      <c r="F22" s="113">
        <v>10000</v>
      </c>
      <c r="G22" s="113">
        <v>6</v>
      </c>
      <c r="H22" s="113">
        <v>1000</v>
      </c>
    </row>
    <row r="23" spans="1:8" ht="50.1" customHeight="1" x14ac:dyDescent="0.25">
      <c r="A23" s="574" t="s">
        <v>219</v>
      </c>
      <c r="B23" s="574"/>
      <c r="C23" s="407" t="s">
        <v>220</v>
      </c>
      <c r="D23" s="408">
        <f>SUM(D21:D22)</f>
        <v>1610000</v>
      </c>
      <c r="E23" s="408">
        <f>SUM(E21:E22)</f>
        <v>1726734</v>
      </c>
      <c r="F23" s="409">
        <v>1726734</v>
      </c>
      <c r="G23" s="409">
        <v>994644</v>
      </c>
      <c r="H23" s="409">
        <f>SUM(H22+H21)</f>
        <v>1001000</v>
      </c>
    </row>
    <row r="24" spans="1:8" ht="50.1" customHeight="1" x14ac:dyDescent="0.25">
      <c r="A24" s="575" t="s">
        <v>222</v>
      </c>
      <c r="B24" s="575"/>
      <c r="C24" s="575"/>
      <c r="D24" s="220">
        <f>SUM(D23+D20+D17+D9+D6)</f>
        <v>7825000</v>
      </c>
      <c r="E24" s="220">
        <f>SUM(E23+E20+E17+E9+E6)</f>
        <v>8500000</v>
      </c>
      <c r="F24" s="117">
        <v>9046965</v>
      </c>
      <c r="G24" s="117">
        <f>SUM(G23+G20+G17+G9+G6)</f>
        <v>6865791</v>
      </c>
      <c r="H24" s="117">
        <f>SUM(H23+H20+H17+H9+H6)</f>
        <v>6891000</v>
      </c>
    </row>
    <row r="25" spans="1:8" ht="24.95" customHeight="1" x14ac:dyDescent="0.25">
      <c r="F25" s="406"/>
    </row>
    <row r="26" spans="1:8" ht="18.600000000000001" customHeight="1" x14ac:dyDescent="0.2"/>
    <row r="27" spans="1:8" ht="18.600000000000001" customHeight="1" x14ac:dyDescent="0.2"/>
    <row r="28" spans="1:8" s="51" customFormat="1" ht="18.600000000000001" customHeight="1" x14ac:dyDescent="0.2"/>
    <row r="29" spans="1:8" ht="18.600000000000001" customHeight="1" x14ac:dyDescent="0.2"/>
    <row r="30" spans="1:8" ht="18.600000000000001" customHeight="1" x14ac:dyDescent="0.2"/>
    <row r="31" spans="1:8" s="43" customFormat="1" ht="18.600000000000001" customHeight="1" x14ac:dyDescent="0.2"/>
    <row r="32" spans="1:8" s="43" customFormat="1" ht="16.5" customHeight="1" x14ac:dyDescent="0.2"/>
  </sheetData>
  <sheetProtection selectLockedCells="1" selectUnlockedCells="1"/>
  <mergeCells count="7">
    <mergeCell ref="A1:D1"/>
    <mergeCell ref="A17:B17"/>
    <mergeCell ref="A20:B20"/>
    <mergeCell ref="A23:B23"/>
    <mergeCell ref="A24:C24"/>
    <mergeCell ref="A6:C6"/>
    <mergeCell ref="A9:C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topLeftCell="A28" zoomScale="60" zoomScaleNormal="100" workbookViewId="0">
      <selection activeCell="B3" sqref="B3:M3"/>
    </sheetView>
  </sheetViews>
  <sheetFormatPr defaultRowHeight="12.75" x14ac:dyDescent="0.2"/>
  <cols>
    <col min="1" max="1" width="8" customWidth="1"/>
    <col min="2" max="2" width="35.28515625" customWidth="1"/>
    <col min="3" max="3" width="28.5703125" style="77" customWidth="1"/>
    <col min="4" max="5" width="22.85546875" style="77" customWidth="1"/>
    <col min="6" max="7" width="26.85546875" style="77" customWidth="1"/>
    <col min="8" max="8" width="35.140625" customWidth="1"/>
    <col min="9" max="9" width="23.85546875" customWidth="1"/>
    <col min="10" max="10" width="22.85546875" customWidth="1"/>
    <col min="11" max="11" width="25.85546875" customWidth="1"/>
    <col min="12" max="12" width="21.7109375" customWidth="1"/>
    <col min="13" max="13" width="22.5703125" customWidth="1"/>
    <col min="15" max="15" width="13.5703125" bestFit="1" customWidth="1"/>
  </cols>
  <sheetData>
    <row r="1" spans="1:13" s="3" customFormat="1" x14ac:dyDescent="0.2"/>
    <row r="2" spans="1:13" s="3" customFormat="1" ht="35.25" customHeight="1" x14ac:dyDescent="0.3">
      <c r="B2" s="580" t="s">
        <v>605</v>
      </c>
      <c r="C2" s="580"/>
      <c r="D2" s="580"/>
      <c r="E2" s="580"/>
      <c r="F2" s="580"/>
      <c r="G2" s="580"/>
      <c r="H2" s="580"/>
      <c r="J2" s="58" t="s">
        <v>117</v>
      </c>
      <c r="L2" s="3" t="s">
        <v>533</v>
      </c>
    </row>
    <row r="3" spans="1:13" ht="30" customHeight="1" x14ac:dyDescent="0.25">
      <c r="A3" s="300"/>
      <c r="B3" s="160" t="s">
        <v>459</v>
      </c>
      <c r="C3" s="160" t="s">
        <v>468</v>
      </c>
      <c r="D3" s="160" t="s">
        <v>501</v>
      </c>
      <c r="E3" s="160" t="s">
        <v>597</v>
      </c>
      <c r="F3" s="160" t="s">
        <v>536</v>
      </c>
      <c r="G3" s="160" t="s">
        <v>523</v>
      </c>
      <c r="H3" s="306" t="s">
        <v>503</v>
      </c>
      <c r="I3" s="552" t="s">
        <v>468</v>
      </c>
      <c r="J3" s="160" t="s">
        <v>513</v>
      </c>
      <c r="K3" s="160" t="s">
        <v>567</v>
      </c>
      <c r="L3" s="160" t="s">
        <v>599</v>
      </c>
      <c r="M3" s="160" t="s">
        <v>523</v>
      </c>
    </row>
    <row r="4" spans="1:13" ht="24.95" customHeight="1" x14ac:dyDescent="0.25">
      <c r="A4" s="300"/>
      <c r="B4" s="148" t="s">
        <v>118</v>
      </c>
      <c r="C4" s="204"/>
      <c r="D4" s="204"/>
      <c r="E4" s="204"/>
      <c r="F4" s="204"/>
      <c r="G4" s="204"/>
      <c r="H4" s="204" t="s">
        <v>118</v>
      </c>
      <c r="I4" s="113"/>
      <c r="J4" s="75"/>
      <c r="K4" s="75"/>
      <c r="L4" s="75"/>
      <c r="M4" s="105"/>
    </row>
    <row r="5" spans="1:13" ht="30" customHeight="1" x14ac:dyDescent="0.25">
      <c r="A5" s="509" t="s">
        <v>249</v>
      </c>
      <c r="B5" s="75" t="s">
        <v>260</v>
      </c>
      <c r="C5" s="221">
        <v>8658440</v>
      </c>
      <c r="D5" s="221">
        <v>8658440</v>
      </c>
      <c r="E5" s="221">
        <v>8748993</v>
      </c>
      <c r="F5" s="221">
        <v>8748993</v>
      </c>
      <c r="G5" s="221">
        <v>9012003</v>
      </c>
      <c r="H5" s="520" t="s">
        <v>288</v>
      </c>
      <c r="I5" s="113">
        <v>7306625</v>
      </c>
      <c r="J5" s="113">
        <v>8496625</v>
      </c>
      <c r="K5" s="113">
        <v>8573691</v>
      </c>
      <c r="L5" s="113">
        <v>7257737</v>
      </c>
      <c r="M5" s="113">
        <v>7952880</v>
      </c>
    </row>
    <row r="6" spans="1:13" ht="30" customHeight="1" x14ac:dyDescent="0.25">
      <c r="A6" s="509" t="s">
        <v>251</v>
      </c>
      <c r="B6" s="75" t="s">
        <v>343</v>
      </c>
      <c r="C6" s="221">
        <v>3253855</v>
      </c>
      <c r="D6" s="221">
        <v>3253855</v>
      </c>
      <c r="E6" s="221">
        <v>3253855</v>
      </c>
      <c r="F6" s="221">
        <v>3253855</v>
      </c>
      <c r="G6" s="221">
        <v>3793610</v>
      </c>
      <c r="H6" s="520" t="s">
        <v>289</v>
      </c>
      <c r="I6" s="113">
        <v>1150740</v>
      </c>
      <c r="J6" s="113">
        <v>1378890</v>
      </c>
      <c r="K6" s="113">
        <v>1543037</v>
      </c>
      <c r="L6" s="113">
        <v>1158587</v>
      </c>
      <c r="M6" s="113">
        <v>1177745</v>
      </c>
    </row>
    <row r="7" spans="1:13" ht="30" customHeight="1" x14ac:dyDescent="0.25">
      <c r="A7" s="509" t="s">
        <v>252</v>
      </c>
      <c r="B7" s="75" t="s">
        <v>261</v>
      </c>
      <c r="C7" s="221">
        <v>1800000</v>
      </c>
      <c r="D7" s="221">
        <v>1800000</v>
      </c>
      <c r="E7" s="221">
        <v>1800000</v>
      </c>
      <c r="F7" s="221">
        <v>1800000</v>
      </c>
      <c r="G7" s="221">
        <v>1800000</v>
      </c>
      <c r="H7" s="520" t="s">
        <v>161</v>
      </c>
      <c r="I7" s="113">
        <v>7825000</v>
      </c>
      <c r="J7" s="113">
        <v>8500000</v>
      </c>
      <c r="K7" s="113">
        <v>9046965</v>
      </c>
      <c r="L7" s="113">
        <v>6865791</v>
      </c>
      <c r="M7" s="113">
        <v>6891000</v>
      </c>
    </row>
    <row r="8" spans="1:13" ht="30" customHeight="1" x14ac:dyDescent="0.25">
      <c r="A8" s="509" t="s">
        <v>253</v>
      </c>
      <c r="B8" s="75" t="s">
        <v>262</v>
      </c>
      <c r="C8" s="221"/>
      <c r="D8" s="221"/>
      <c r="E8" s="221">
        <v>708660</v>
      </c>
      <c r="F8" s="221">
        <v>708660</v>
      </c>
      <c r="G8" s="221"/>
      <c r="H8" s="520"/>
      <c r="I8" s="113"/>
      <c r="J8" s="113"/>
      <c r="K8" s="113"/>
      <c r="L8" s="113"/>
      <c r="M8" s="113"/>
    </row>
    <row r="9" spans="1:13" ht="30" customHeight="1" x14ac:dyDescent="0.25">
      <c r="A9" s="509" t="s">
        <v>254</v>
      </c>
      <c r="B9" s="75" t="s">
        <v>441</v>
      </c>
      <c r="C9" s="221"/>
      <c r="D9" s="221"/>
      <c r="E9" s="221"/>
      <c r="F9" s="221"/>
      <c r="G9" s="221"/>
      <c r="H9" s="520" t="s">
        <v>472</v>
      </c>
      <c r="I9" s="113">
        <v>3253855</v>
      </c>
      <c r="J9" s="113">
        <v>3253855</v>
      </c>
      <c r="K9" s="113">
        <v>3292855</v>
      </c>
      <c r="L9" s="113">
        <v>3255000</v>
      </c>
      <c r="M9" s="113">
        <v>3793610</v>
      </c>
    </row>
    <row r="10" spans="1:13" ht="30" customHeight="1" x14ac:dyDescent="0.25">
      <c r="A10" s="510" t="s">
        <v>259</v>
      </c>
      <c r="B10" s="162" t="s">
        <v>328</v>
      </c>
      <c r="C10" s="223">
        <f>SUM(C5:C7)</f>
        <v>13712295</v>
      </c>
      <c r="D10" s="223">
        <f>SUM(D5:D7)</f>
        <v>13712295</v>
      </c>
      <c r="E10" s="223">
        <f>SUM(E4:E9)</f>
        <v>14511508</v>
      </c>
      <c r="F10" s="223">
        <f>SUM(F4:F9)</f>
        <v>14511508</v>
      </c>
      <c r="G10" s="223">
        <f>SUM(G5:G9)</f>
        <v>14605613</v>
      </c>
      <c r="H10" s="520" t="s">
        <v>473</v>
      </c>
      <c r="I10" s="113">
        <v>249953</v>
      </c>
      <c r="J10" s="113">
        <v>249953</v>
      </c>
      <c r="K10" s="113">
        <v>259753</v>
      </c>
      <c r="L10" s="113">
        <v>256664</v>
      </c>
      <c r="M10" s="113">
        <v>260000</v>
      </c>
    </row>
    <row r="11" spans="1:13" ht="30" customHeight="1" x14ac:dyDescent="0.25">
      <c r="A11" s="509" t="s">
        <v>223</v>
      </c>
      <c r="B11" s="75" t="s">
        <v>263</v>
      </c>
      <c r="C11" s="517">
        <v>2684400</v>
      </c>
      <c r="D11" s="517">
        <v>4816550</v>
      </c>
      <c r="E11" s="227">
        <v>4777550</v>
      </c>
      <c r="F11" s="227">
        <v>4110464</v>
      </c>
      <c r="G11" s="227">
        <v>2354535</v>
      </c>
      <c r="H11" s="520" t="s">
        <v>474</v>
      </c>
      <c r="I11" s="113">
        <v>170000</v>
      </c>
      <c r="J11" s="113">
        <v>170000</v>
      </c>
      <c r="K11" s="113">
        <v>132235</v>
      </c>
      <c r="L11" s="113">
        <v>37115</v>
      </c>
      <c r="M11" s="113">
        <v>60000</v>
      </c>
    </row>
    <row r="12" spans="1:13" ht="30" customHeight="1" x14ac:dyDescent="0.25">
      <c r="A12" s="510" t="s">
        <v>264</v>
      </c>
      <c r="B12" s="162" t="s">
        <v>94</v>
      </c>
      <c r="C12" s="223">
        <f>SUM(C11:C11)</f>
        <v>2684400</v>
      </c>
      <c r="D12" s="223">
        <f>SUM(D11:D11)</f>
        <v>4816550</v>
      </c>
      <c r="E12" s="223">
        <v>4777550</v>
      </c>
      <c r="F12" s="223">
        <v>4110464</v>
      </c>
      <c r="G12" s="223">
        <v>2354535</v>
      </c>
      <c r="H12" s="145"/>
      <c r="I12" s="113"/>
      <c r="J12" s="113"/>
      <c r="K12" s="113"/>
      <c r="L12" s="75"/>
      <c r="M12" s="75"/>
    </row>
    <row r="13" spans="1:13" ht="30" customHeight="1" x14ac:dyDescent="0.25">
      <c r="A13" s="511"/>
      <c r="B13" s="164" t="s">
        <v>267</v>
      </c>
      <c r="C13" s="225">
        <v>2000000</v>
      </c>
      <c r="D13" s="225">
        <v>2000000</v>
      </c>
      <c r="E13" s="225">
        <v>2000000</v>
      </c>
      <c r="F13" s="225">
        <v>2014202</v>
      </c>
      <c r="G13" s="225">
        <v>2015000</v>
      </c>
      <c r="H13" s="145"/>
      <c r="I13" s="113"/>
      <c r="J13" s="113"/>
      <c r="K13" s="113"/>
      <c r="L13" s="75"/>
      <c r="M13" s="105"/>
    </row>
    <row r="14" spans="1:13" ht="30" customHeight="1" x14ac:dyDescent="0.25">
      <c r="A14" s="513" t="s">
        <v>268</v>
      </c>
      <c r="B14" s="106" t="s">
        <v>270</v>
      </c>
      <c r="C14" s="227">
        <v>465000</v>
      </c>
      <c r="D14" s="227">
        <v>465000</v>
      </c>
      <c r="E14" s="227">
        <v>465000</v>
      </c>
      <c r="F14" s="227">
        <v>575089</v>
      </c>
      <c r="G14" s="227">
        <v>576000</v>
      </c>
      <c r="H14" s="145"/>
      <c r="I14" s="113"/>
      <c r="J14" s="113"/>
      <c r="K14" s="113"/>
      <c r="L14" s="75"/>
      <c r="M14" s="105"/>
    </row>
    <row r="15" spans="1:13" ht="30" customHeight="1" x14ac:dyDescent="0.25">
      <c r="A15" s="513" t="s">
        <v>269</v>
      </c>
      <c r="B15" s="75" t="s">
        <v>502</v>
      </c>
      <c r="C15" s="226"/>
      <c r="D15" s="226"/>
      <c r="E15" s="226"/>
      <c r="F15" s="226"/>
      <c r="G15" s="226"/>
      <c r="H15" s="145"/>
      <c r="I15" s="113"/>
      <c r="J15" s="113"/>
      <c r="K15" s="113"/>
      <c r="L15" s="75"/>
      <c r="M15" s="105"/>
    </row>
    <row r="16" spans="1:13" ht="30" customHeight="1" x14ac:dyDescent="0.25">
      <c r="A16" s="514"/>
      <c r="B16" s="106" t="s">
        <v>272</v>
      </c>
      <c r="C16" s="227">
        <v>92000</v>
      </c>
      <c r="D16" s="227">
        <v>92000</v>
      </c>
      <c r="E16" s="227">
        <v>92000</v>
      </c>
      <c r="F16" s="227">
        <v>109600</v>
      </c>
      <c r="G16" s="227">
        <v>110000</v>
      </c>
      <c r="H16" s="145"/>
      <c r="I16" s="113"/>
      <c r="J16" s="113"/>
      <c r="K16" s="113"/>
      <c r="L16" s="75"/>
      <c r="M16" s="105"/>
    </row>
    <row r="17" spans="1:13" ht="30" customHeight="1" x14ac:dyDescent="0.25">
      <c r="A17" s="516"/>
      <c r="B17" s="164" t="s">
        <v>353</v>
      </c>
      <c r="C17" s="225">
        <f>SUM(C14:C16)</f>
        <v>557000</v>
      </c>
      <c r="D17" s="225">
        <f>SUM(D14:D16)</f>
        <v>557000</v>
      </c>
      <c r="E17" s="225">
        <f>SUM(E14:E16)</f>
        <v>557000</v>
      </c>
      <c r="F17" s="225">
        <f>SUM(F14:F16)</f>
        <v>684689</v>
      </c>
      <c r="G17" s="225">
        <f>SUM(G14:G16)</f>
        <v>686000</v>
      </c>
      <c r="H17" s="145"/>
      <c r="I17" s="113"/>
      <c r="J17" s="113"/>
      <c r="K17" s="113"/>
      <c r="L17" s="75"/>
      <c r="M17" s="105"/>
    </row>
    <row r="18" spans="1:13" ht="30" customHeight="1" x14ac:dyDescent="0.25">
      <c r="A18" s="513" t="s">
        <v>273</v>
      </c>
      <c r="B18" s="106" t="s">
        <v>274</v>
      </c>
      <c r="C18" s="227">
        <v>58365</v>
      </c>
      <c r="D18" s="227">
        <v>58365</v>
      </c>
      <c r="E18" s="227">
        <v>58365</v>
      </c>
      <c r="F18" s="227">
        <v>140783</v>
      </c>
      <c r="G18" s="227">
        <v>70000</v>
      </c>
      <c r="H18" s="145"/>
      <c r="I18" s="113"/>
      <c r="J18" s="113"/>
      <c r="K18" s="113"/>
      <c r="L18" s="75"/>
      <c r="M18" s="105"/>
    </row>
    <row r="19" spans="1:13" ht="30" customHeight="1" x14ac:dyDescent="0.25">
      <c r="A19" s="513"/>
      <c r="B19" s="106" t="s">
        <v>471</v>
      </c>
      <c r="C19" s="227"/>
      <c r="D19" s="227"/>
      <c r="E19" s="227"/>
      <c r="F19" s="227"/>
      <c r="G19" s="227"/>
      <c r="H19" s="145"/>
      <c r="I19" s="113"/>
      <c r="J19" s="113"/>
      <c r="K19" s="113"/>
      <c r="L19" s="75"/>
      <c r="M19" s="105"/>
    </row>
    <row r="20" spans="1:13" ht="30" customHeight="1" x14ac:dyDescent="0.25">
      <c r="A20" s="511"/>
      <c r="B20" s="165" t="s">
        <v>600</v>
      </c>
      <c r="C20" s="223">
        <f>SUM(C18+C17+C13)</f>
        <v>2615365</v>
      </c>
      <c r="D20" s="223">
        <f>SUM(D18+D17+D13)</f>
        <v>2615365</v>
      </c>
      <c r="E20" s="223">
        <f>SUM(E18+E17+E13)</f>
        <v>2615365</v>
      </c>
      <c r="F20" s="223">
        <f>SUM(F18+F17+F13)</f>
        <v>2839674</v>
      </c>
      <c r="G20" s="223">
        <f>SUM(G18+G17+G13)</f>
        <v>2771000</v>
      </c>
      <c r="H20" s="145"/>
      <c r="I20" s="113"/>
      <c r="J20" s="113"/>
      <c r="K20" s="113"/>
      <c r="L20" s="75"/>
      <c r="M20" s="105"/>
    </row>
    <row r="21" spans="1:13" ht="30" customHeight="1" x14ac:dyDescent="0.25">
      <c r="A21" s="513" t="s">
        <v>275</v>
      </c>
      <c r="B21" s="75" t="s">
        <v>277</v>
      </c>
      <c r="C21" s="226">
        <v>100000</v>
      </c>
      <c r="D21" s="226">
        <v>100000</v>
      </c>
      <c r="E21" s="226">
        <v>100000</v>
      </c>
      <c r="F21" s="226">
        <v>500</v>
      </c>
      <c r="G21" s="226"/>
      <c r="H21" s="145"/>
      <c r="I21" s="113"/>
      <c r="J21" s="113"/>
      <c r="K21" s="113"/>
      <c r="L21" s="75"/>
      <c r="M21" s="105"/>
    </row>
    <row r="22" spans="1:13" ht="30" customHeight="1" x14ac:dyDescent="0.25">
      <c r="A22" s="509" t="s">
        <v>280</v>
      </c>
      <c r="B22" s="75" t="s">
        <v>281</v>
      </c>
      <c r="C22" s="226">
        <v>88319</v>
      </c>
      <c r="D22" s="226">
        <v>88319</v>
      </c>
      <c r="E22" s="226">
        <v>88319</v>
      </c>
      <c r="F22" s="226">
        <v>45535</v>
      </c>
      <c r="G22" s="226">
        <v>51000</v>
      </c>
      <c r="H22" s="145"/>
      <c r="I22" s="113"/>
      <c r="J22" s="113"/>
      <c r="K22" s="113"/>
      <c r="L22" s="75"/>
      <c r="M22" s="105"/>
    </row>
    <row r="23" spans="1:13" ht="30" customHeight="1" x14ac:dyDescent="0.25">
      <c r="A23" s="509" t="s">
        <v>280</v>
      </c>
      <c r="B23" s="75" t="s">
        <v>279</v>
      </c>
      <c r="C23" s="226"/>
      <c r="D23" s="226"/>
      <c r="E23" s="226"/>
      <c r="F23" s="226"/>
      <c r="G23" s="226"/>
      <c r="H23" s="145"/>
      <c r="I23" s="113"/>
      <c r="J23" s="113"/>
      <c r="K23" s="113"/>
      <c r="L23" s="75"/>
      <c r="M23" s="105"/>
    </row>
    <row r="24" spans="1:13" ht="30" customHeight="1" x14ac:dyDescent="0.25">
      <c r="A24" s="509" t="s">
        <v>278</v>
      </c>
      <c r="B24" s="75" t="s">
        <v>61</v>
      </c>
      <c r="C24" s="226"/>
      <c r="D24" s="226"/>
      <c r="E24" s="226"/>
      <c r="F24" s="226"/>
      <c r="G24" s="226"/>
      <c r="H24" s="145"/>
      <c r="I24" s="113"/>
      <c r="J24" s="113"/>
      <c r="K24" s="113"/>
      <c r="L24" s="75"/>
      <c r="M24" s="105"/>
    </row>
    <row r="25" spans="1:13" ht="30" customHeight="1" x14ac:dyDescent="0.25">
      <c r="A25" s="509" t="s">
        <v>336</v>
      </c>
      <c r="B25" s="75" t="s">
        <v>344</v>
      </c>
      <c r="C25" s="226">
        <v>10000</v>
      </c>
      <c r="D25" s="226">
        <v>10000</v>
      </c>
      <c r="E25" s="226">
        <v>10000</v>
      </c>
      <c r="F25" s="226">
        <v>1136</v>
      </c>
      <c r="G25" s="226">
        <v>2387</v>
      </c>
      <c r="H25" s="145"/>
      <c r="I25" s="113"/>
      <c r="J25" s="113"/>
      <c r="K25" s="113"/>
      <c r="L25" s="75"/>
      <c r="M25" s="105"/>
    </row>
    <row r="26" spans="1:13" ht="30" customHeight="1" x14ac:dyDescent="0.25">
      <c r="A26" s="509" t="s">
        <v>601</v>
      </c>
      <c r="B26" s="75" t="s">
        <v>316</v>
      </c>
      <c r="C26" s="226">
        <v>10000</v>
      </c>
      <c r="D26" s="226">
        <v>10000</v>
      </c>
      <c r="E26" s="226">
        <v>10000</v>
      </c>
      <c r="F26" s="226">
        <v>112006</v>
      </c>
      <c r="G26" s="226"/>
      <c r="H26" s="145"/>
      <c r="I26" s="113"/>
      <c r="J26" s="113"/>
      <c r="K26" s="113"/>
      <c r="L26" s="75"/>
      <c r="M26" s="105"/>
    </row>
    <row r="27" spans="1:13" ht="30" customHeight="1" x14ac:dyDescent="0.25">
      <c r="A27" s="210"/>
      <c r="B27" s="164" t="s">
        <v>276</v>
      </c>
      <c r="C27" s="225">
        <v>208319</v>
      </c>
      <c r="D27" s="225">
        <v>208319</v>
      </c>
      <c r="E27" s="508">
        <f>SUM(E21:E26)</f>
        <v>208319</v>
      </c>
      <c r="F27" s="524">
        <f>SUM(F21:F26)</f>
        <v>159177</v>
      </c>
      <c r="G27" s="524">
        <v>53387</v>
      </c>
      <c r="H27" s="32"/>
      <c r="I27" s="113"/>
      <c r="J27" s="113"/>
      <c r="K27" s="113"/>
      <c r="L27" s="75"/>
      <c r="M27" s="105"/>
    </row>
    <row r="28" spans="1:13" ht="30" customHeight="1" x14ac:dyDescent="0.25">
      <c r="A28" s="210"/>
      <c r="B28" s="165" t="s">
        <v>475</v>
      </c>
      <c r="C28" s="223">
        <f>SUM(C27+C20+C12+C10)</f>
        <v>19220379</v>
      </c>
      <c r="D28" s="223">
        <f>SUM(D27+D20+D12+D10)</f>
        <v>21352529</v>
      </c>
      <c r="E28" s="223">
        <f>SUM(E27+E20+E12+E10)</f>
        <v>22112742</v>
      </c>
      <c r="F28" s="223">
        <f>SUM(F27+F20+F12+F10)</f>
        <v>21620823</v>
      </c>
      <c r="G28" s="223">
        <f>SUM(G27+G20+G12+G10)</f>
        <v>19784535</v>
      </c>
      <c r="H28" s="521" t="s">
        <v>476</v>
      </c>
      <c r="I28" s="231">
        <f>SUM(I4:I26)</f>
        <v>19956173</v>
      </c>
      <c r="J28" s="231">
        <f>SUM(J4:J26)</f>
        <v>22049323</v>
      </c>
      <c r="K28" s="231">
        <f>SUM(K4:K27)</f>
        <v>22848536</v>
      </c>
      <c r="L28" s="231">
        <f>SUM(L4:L26)</f>
        <v>18830894</v>
      </c>
      <c r="M28" s="231">
        <f>SUM(M4:M27)</f>
        <v>20135235</v>
      </c>
    </row>
    <row r="29" spans="1:13" ht="30" customHeight="1" x14ac:dyDescent="0.25">
      <c r="A29" s="512" t="s">
        <v>346</v>
      </c>
      <c r="B29" s="163" t="s">
        <v>265</v>
      </c>
      <c r="C29" s="224"/>
      <c r="D29" s="224"/>
      <c r="E29" s="519">
        <v>13382439</v>
      </c>
      <c r="F29" s="519">
        <v>13382439</v>
      </c>
      <c r="G29" s="519">
        <v>9746155</v>
      </c>
      <c r="H29" s="145" t="s">
        <v>290</v>
      </c>
      <c r="I29" s="238">
        <v>230309005</v>
      </c>
      <c r="J29" s="238">
        <v>98033423</v>
      </c>
      <c r="K29" s="238">
        <v>111415862</v>
      </c>
      <c r="L29" s="238">
        <v>1505000</v>
      </c>
      <c r="M29" s="238">
        <v>110410862</v>
      </c>
    </row>
    <row r="30" spans="1:13" ht="30" customHeight="1" x14ac:dyDescent="0.25">
      <c r="A30" s="210" t="s">
        <v>439</v>
      </c>
      <c r="B30" s="106" t="s">
        <v>282</v>
      </c>
      <c r="C30" s="227">
        <v>500000</v>
      </c>
      <c r="D30" s="227">
        <v>500000</v>
      </c>
      <c r="E30" s="227">
        <v>500000</v>
      </c>
      <c r="F30" s="227">
        <v>241130</v>
      </c>
      <c r="G30" s="227">
        <v>400000</v>
      </c>
      <c r="H30" s="145" t="s">
        <v>480</v>
      </c>
      <c r="I30" s="113">
        <v>6800000</v>
      </c>
      <c r="J30" s="113">
        <v>6800000</v>
      </c>
      <c r="K30" s="113">
        <v>6800000</v>
      </c>
      <c r="L30" s="113">
        <v>1409647</v>
      </c>
      <c r="M30" s="113">
        <v>24979679</v>
      </c>
    </row>
    <row r="31" spans="1:13" ht="30" customHeight="1" x14ac:dyDescent="0.25">
      <c r="A31" s="210"/>
      <c r="B31" s="106" t="s">
        <v>602</v>
      </c>
      <c r="C31" s="227"/>
      <c r="D31" s="227"/>
      <c r="E31" s="227"/>
      <c r="F31" s="227"/>
      <c r="G31" s="227">
        <v>7027018</v>
      </c>
      <c r="H31" s="522" t="s">
        <v>291</v>
      </c>
      <c r="I31" s="271">
        <v>77330</v>
      </c>
      <c r="J31" s="271">
        <v>77330</v>
      </c>
      <c r="K31" s="271">
        <v>77330</v>
      </c>
      <c r="L31" s="271">
        <v>77330</v>
      </c>
      <c r="M31" s="523"/>
    </row>
    <row r="32" spans="1:13" ht="30" customHeight="1" x14ac:dyDescent="0.25">
      <c r="A32" s="518"/>
      <c r="B32" s="165" t="s">
        <v>603</v>
      </c>
      <c r="C32" s="223">
        <f>SUM(C28:C30)</f>
        <v>19720379</v>
      </c>
      <c r="D32" s="223">
        <f>SUM(D28:D31)</f>
        <v>21852529</v>
      </c>
      <c r="E32" s="223">
        <f>SUM(E28:E31)</f>
        <v>35995181</v>
      </c>
      <c r="F32" s="223">
        <f>SUM(F28:F31)</f>
        <v>35244392</v>
      </c>
      <c r="G32" s="223">
        <f>SUM(G28:G31)</f>
        <v>36957708</v>
      </c>
      <c r="H32" s="239" t="s">
        <v>505</v>
      </c>
      <c r="I32" s="238"/>
      <c r="J32" s="238">
        <v>132275582</v>
      </c>
      <c r="K32" s="238">
        <v>132275582</v>
      </c>
      <c r="L32" s="238">
        <v>132275582</v>
      </c>
      <c r="M32" s="238"/>
    </row>
    <row r="33" spans="1:15" ht="30" customHeight="1" x14ac:dyDescent="0.25">
      <c r="A33" s="515"/>
      <c r="B33" s="106" t="s">
        <v>444</v>
      </c>
      <c r="C33" s="227">
        <v>237970621</v>
      </c>
      <c r="D33" s="227">
        <v>237970621</v>
      </c>
      <c r="E33" s="227">
        <v>238713885</v>
      </c>
      <c r="F33" s="227">
        <v>238713885</v>
      </c>
      <c r="G33" s="227">
        <v>119152292</v>
      </c>
      <c r="H33" s="230" t="s">
        <v>481</v>
      </c>
      <c r="I33" s="231">
        <f>SUM(I29:I31)</f>
        <v>237186335</v>
      </c>
      <c r="J33" s="231">
        <f>SUM(J29:J32)</f>
        <v>237186335</v>
      </c>
      <c r="K33" s="231">
        <f>SUM(K29:K32)</f>
        <v>250568774</v>
      </c>
      <c r="L33" s="231">
        <f>SUM(L29:L32)</f>
        <v>135267559</v>
      </c>
      <c r="M33" s="231">
        <f>SUM(M29:M31)</f>
        <v>135390541</v>
      </c>
    </row>
    <row r="34" spans="1:15" ht="30" customHeight="1" x14ac:dyDescent="0.25">
      <c r="A34" s="210" t="s">
        <v>283</v>
      </c>
      <c r="B34" s="106" t="s">
        <v>354</v>
      </c>
      <c r="C34" s="227"/>
      <c r="D34" s="227">
        <v>159040</v>
      </c>
      <c r="E34" s="227"/>
      <c r="F34" s="227"/>
      <c r="G34" s="227"/>
      <c r="H34" s="145" t="s">
        <v>329</v>
      </c>
      <c r="I34" s="113">
        <v>548492</v>
      </c>
      <c r="J34" s="113">
        <v>707532</v>
      </c>
      <c r="K34" s="113">
        <v>1291756</v>
      </c>
      <c r="L34" s="113">
        <v>707532</v>
      </c>
      <c r="M34" s="113">
        <v>584224</v>
      </c>
    </row>
    <row r="35" spans="1:15" ht="30" customHeight="1" x14ac:dyDescent="0.25">
      <c r="A35" s="75"/>
      <c r="B35" s="166" t="s">
        <v>22</v>
      </c>
      <c r="C35" s="222">
        <v>257691000</v>
      </c>
      <c r="D35" s="222">
        <v>259982190</v>
      </c>
      <c r="E35" s="222">
        <f>SUM(E33+E32)</f>
        <v>274709066</v>
      </c>
      <c r="F35" s="222">
        <f>SUM(F32:F34)</f>
        <v>273958277</v>
      </c>
      <c r="G35" s="222">
        <f>SUM(G32:G34)</f>
        <v>156110000</v>
      </c>
      <c r="H35" s="146" t="s">
        <v>36</v>
      </c>
      <c r="I35" s="237">
        <v>257691000</v>
      </c>
      <c r="J35" s="237">
        <v>259982190</v>
      </c>
      <c r="K35" s="237">
        <f>SUM(K34+K33+K28)</f>
        <v>274709066</v>
      </c>
      <c r="L35" s="237">
        <f>SUM(L34+L33+L28)</f>
        <v>154805985</v>
      </c>
      <c r="M35" s="526">
        <v>156110000</v>
      </c>
      <c r="O35" s="525"/>
    </row>
    <row r="36" spans="1:15" ht="30" customHeight="1" x14ac:dyDescent="0.25">
      <c r="A36" s="106"/>
      <c r="B36" s="76" t="s">
        <v>286</v>
      </c>
      <c r="C36" s="109"/>
      <c r="D36" s="109"/>
      <c r="E36" s="109"/>
      <c r="F36" s="109"/>
      <c r="G36" s="109"/>
      <c r="H36" s="76"/>
      <c r="I36" s="113">
        <v>4</v>
      </c>
      <c r="J36" s="113">
        <v>5</v>
      </c>
      <c r="K36" s="113">
        <v>5</v>
      </c>
      <c r="L36" s="75">
        <v>5</v>
      </c>
      <c r="M36" s="105">
        <v>5</v>
      </c>
    </row>
    <row r="37" spans="1:15" ht="30" customHeight="1" x14ac:dyDescent="0.25">
      <c r="A37" s="75"/>
      <c r="B37" s="76" t="s">
        <v>285</v>
      </c>
      <c r="C37" s="109"/>
      <c r="D37" s="109"/>
      <c r="E37" s="109"/>
      <c r="F37" s="109"/>
      <c r="G37" s="109"/>
      <c r="H37" s="76"/>
      <c r="I37" s="113">
        <v>3</v>
      </c>
      <c r="J37" s="113">
        <v>3</v>
      </c>
      <c r="K37" s="113">
        <v>3</v>
      </c>
      <c r="L37" s="75">
        <v>3</v>
      </c>
      <c r="M37" s="105">
        <v>3</v>
      </c>
    </row>
    <row r="38" spans="1:15" ht="45" customHeight="1" x14ac:dyDescent="0.3">
      <c r="B38" s="580" t="s">
        <v>604</v>
      </c>
      <c r="C38" s="580"/>
      <c r="D38" s="580"/>
      <c r="E38" s="580"/>
      <c r="F38" s="580"/>
      <c r="G38" s="580"/>
      <c r="H38" s="580"/>
      <c r="I38" s="229"/>
    </row>
    <row r="39" spans="1:15" x14ac:dyDescent="0.2">
      <c r="B39" s="3"/>
      <c r="C39" s="3"/>
      <c r="D39" s="3"/>
      <c r="E39" s="3"/>
      <c r="F39" s="3"/>
      <c r="G39" s="3"/>
      <c r="H39" s="3"/>
      <c r="I39" s="229"/>
    </row>
    <row r="40" spans="1:15" x14ac:dyDescent="0.2">
      <c r="B40" s="3"/>
      <c r="C40" s="3"/>
      <c r="D40" s="3"/>
      <c r="E40" s="3"/>
      <c r="F40" s="3"/>
      <c r="G40" s="3"/>
      <c r="H40" s="3"/>
      <c r="I40" s="229"/>
    </row>
    <row r="41" spans="1:15" ht="33.75" customHeight="1" x14ac:dyDescent="0.25">
      <c r="B41" s="300"/>
      <c r="C41" s="160" t="s">
        <v>468</v>
      </c>
      <c r="D41" s="160" t="s">
        <v>501</v>
      </c>
      <c r="E41" s="160" t="s">
        <v>597</v>
      </c>
      <c r="F41" s="160" t="s">
        <v>536</v>
      </c>
      <c r="G41" s="160" t="s">
        <v>583</v>
      </c>
      <c r="H41" s="160" t="s">
        <v>523</v>
      </c>
      <c r="I41" s="305" t="s">
        <v>468</v>
      </c>
      <c r="J41" s="160" t="s">
        <v>504</v>
      </c>
      <c r="K41" s="160" t="s">
        <v>598</v>
      </c>
      <c r="L41" s="160" t="s">
        <v>599</v>
      </c>
      <c r="M41" s="160" t="s">
        <v>523</v>
      </c>
    </row>
    <row r="42" spans="1:15" ht="15.75" x14ac:dyDescent="0.25">
      <c r="B42" s="87" t="s">
        <v>121</v>
      </c>
      <c r="C42" s="87"/>
      <c r="D42" s="87"/>
      <c r="E42" s="87"/>
      <c r="F42" s="87"/>
      <c r="G42" s="87"/>
      <c r="H42" s="87" t="s">
        <v>121</v>
      </c>
      <c r="I42" s="161"/>
      <c r="J42" s="105"/>
      <c r="K42" s="105"/>
      <c r="L42" s="105"/>
      <c r="M42" s="105"/>
    </row>
    <row r="43" spans="1:15" ht="15.75" x14ac:dyDescent="0.25">
      <c r="B43" s="87" t="s">
        <v>284</v>
      </c>
      <c r="C43" s="87"/>
      <c r="D43" s="87"/>
      <c r="E43" s="87"/>
      <c r="F43" s="87"/>
      <c r="G43" s="87"/>
      <c r="H43" s="87" t="s">
        <v>330</v>
      </c>
      <c r="I43" s="161"/>
      <c r="J43" s="105"/>
      <c r="K43" s="105"/>
      <c r="L43" s="105"/>
      <c r="M43" s="105"/>
    </row>
    <row r="44" spans="1:15" ht="21.75" customHeight="1" x14ac:dyDescent="0.25">
      <c r="B44" s="110" t="s">
        <v>287</v>
      </c>
      <c r="C44" s="111"/>
      <c r="D44" s="111"/>
      <c r="E44" s="111"/>
      <c r="F44" s="111"/>
      <c r="G44" s="111"/>
      <c r="H44" s="104"/>
      <c r="I44" s="161"/>
      <c r="J44" s="105"/>
      <c r="K44" s="105"/>
      <c r="L44" s="105"/>
      <c r="M44" s="105"/>
    </row>
    <row r="45" spans="1:15" ht="15.75" x14ac:dyDescent="0.25">
      <c r="B45" s="578" t="s">
        <v>122</v>
      </c>
      <c r="C45" s="578"/>
      <c r="D45" s="578"/>
      <c r="E45" s="578"/>
      <c r="F45" s="578"/>
      <c r="G45" s="578"/>
      <c r="H45" s="578"/>
      <c r="I45" s="161"/>
      <c r="J45" s="105"/>
      <c r="K45" s="105"/>
      <c r="L45" s="105"/>
      <c r="M45" s="105"/>
    </row>
    <row r="46" spans="1:15" ht="15.75" x14ac:dyDescent="0.25">
      <c r="B46" s="87"/>
      <c r="C46" s="87"/>
      <c r="D46" s="87"/>
      <c r="E46" s="87"/>
      <c r="F46" s="87"/>
      <c r="G46" s="87"/>
      <c r="H46" s="87"/>
      <c r="I46" s="161"/>
      <c r="J46" s="105"/>
      <c r="K46" s="105"/>
      <c r="L46" s="105"/>
      <c r="M46" s="105"/>
    </row>
    <row r="47" spans="1:15" ht="15.75" x14ac:dyDescent="0.25">
      <c r="B47" s="579" t="s">
        <v>285</v>
      </c>
      <c r="C47" s="579"/>
      <c r="D47" s="579"/>
      <c r="E47" s="579"/>
      <c r="F47" s="579"/>
      <c r="G47" s="579"/>
      <c r="H47" s="579"/>
      <c r="I47" s="161"/>
      <c r="J47" s="105"/>
      <c r="K47" s="105"/>
      <c r="L47" s="105"/>
      <c r="M47" s="105"/>
    </row>
    <row r="48" spans="1:15" s="8" customFormat="1" ht="22.5" customHeight="1" x14ac:dyDescent="0.25">
      <c r="A48"/>
      <c r="B48" s="277" t="s">
        <v>123</v>
      </c>
      <c r="C48" s="88"/>
      <c r="D48" s="88"/>
      <c r="E48" s="88"/>
      <c r="F48" s="88"/>
      <c r="G48" s="88"/>
      <c r="H48" s="277" t="s">
        <v>123</v>
      </c>
      <c r="I48" s="167"/>
      <c r="J48" s="280"/>
      <c r="K48" s="280"/>
      <c r="L48" s="280"/>
      <c r="M48" s="280"/>
    </row>
    <row r="49" spans="1:13" s="52" customFormat="1" ht="15.75" x14ac:dyDescent="0.25">
      <c r="A49" s="8"/>
      <c r="B49" s="22" t="s">
        <v>124</v>
      </c>
      <c r="C49" s="22"/>
      <c r="D49" s="22"/>
      <c r="E49" s="22"/>
      <c r="F49" s="22"/>
      <c r="G49" s="22"/>
      <c r="H49" s="22" t="s">
        <v>124</v>
      </c>
      <c r="I49" s="228"/>
      <c r="J49" s="307"/>
      <c r="K49" s="307"/>
      <c r="L49" s="307"/>
      <c r="M49" s="307"/>
    </row>
    <row r="50" spans="1:13" ht="15.75" x14ac:dyDescent="0.25">
      <c r="A50" s="52"/>
      <c r="B50" s="578" t="s">
        <v>126</v>
      </c>
      <c r="C50" s="578"/>
      <c r="D50" s="578"/>
      <c r="E50" s="578"/>
      <c r="F50" s="578"/>
      <c r="G50" s="578"/>
      <c r="H50" s="578"/>
      <c r="I50" s="161"/>
      <c r="J50" s="105"/>
      <c r="K50" s="105"/>
      <c r="L50" s="105"/>
      <c r="M50" s="105"/>
    </row>
    <row r="51" spans="1:13" ht="15.75" x14ac:dyDescent="0.25">
      <c r="B51" s="579" t="s">
        <v>120</v>
      </c>
      <c r="C51" s="579"/>
      <c r="D51" s="579"/>
      <c r="E51" s="579"/>
      <c r="F51" s="579"/>
      <c r="G51" s="579"/>
      <c r="H51" s="579"/>
      <c r="I51" s="105"/>
      <c r="J51" s="105"/>
      <c r="K51" s="105"/>
      <c r="L51" s="105"/>
      <c r="M51" s="105"/>
    </row>
  </sheetData>
  <sheetProtection selectLockedCells="1" selectUnlockedCells="1"/>
  <mergeCells count="6">
    <mergeCell ref="B50:H50"/>
    <mergeCell ref="B51:H51"/>
    <mergeCell ref="B45:H45"/>
    <mergeCell ref="B47:H47"/>
    <mergeCell ref="B2:H2"/>
    <mergeCell ref="B38:H38"/>
  </mergeCells>
  <phoneticPr fontId="0" type="noConversion"/>
  <pageMargins left="0.55000000000000004" right="0.7" top="0.17986111111111111" bottom="1.07" header="0.22" footer="1.1200000000000001"/>
  <pageSetup paperSize="9" scale="40" firstPageNumber="0" orientation="landscape" horizontalDpi="300" verticalDpi="300" r:id="rId1"/>
  <headerFooter alignWithMargins="0"/>
  <rowBreaks count="1" manualBreakCount="1">
    <brk id="37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topLeftCell="A11" zoomScale="60" zoomScaleNormal="100" workbookViewId="0">
      <selection activeCell="K14" sqref="K14"/>
    </sheetView>
  </sheetViews>
  <sheetFormatPr defaultRowHeight="15.75" x14ac:dyDescent="0.25"/>
  <cols>
    <col min="2" max="2" width="47.42578125" style="32" customWidth="1"/>
    <col min="3" max="3" width="23.28515625" style="32" customWidth="1"/>
    <col min="4" max="4" width="26" customWidth="1"/>
    <col min="5" max="5" width="26.42578125" customWidth="1"/>
    <col min="6" max="6" width="24.140625" customWidth="1"/>
    <col min="7" max="7" width="23.85546875" customWidth="1"/>
  </cols>
  <sheetData>
    <row r="1" spans="1:7" ht="38.85" customHeight="1" x14ac:dyDescent="0.25">
      <c r="A1" s="32"/>
      <c r="B1" s="581" t="s">
        <v>526</v>
      </c>
      <c r="C1" s="581"/>
      <c r="D1" s="581"/>
      <c r="E1" s="581"/>
      <c r="F1" s="581"/>
      <c r="G1" s="32"/>
    </row>
    <row r="2" spans="1:7" ht="23.25" customHeight="1" x14ac:dyDescent="0.25">
      <c r="A2" s="32"/>
      <c r="D2" s="32"/>
      <c r="E2" s="32"/>
      <c r="F2" s="133" t="s">
        <v>465</v>
      </c>
      <c r="G2" s="32"/>
    </row>
    <row r="3" spans="1:7" ht="13.5" customHeight="1" x14ac:dyDescent="0.25">
      <c r="A3" s="32"/>
      <c r="D3" s="32"/>
      <c r="E3" s="32"/>
      <c r="F3" s="32"/>
      <c r="G3" s="32"/>
    </row>
    <row r="4" spans="1:7" ht="39.950000000000003" customHeight="1" x14ac:dyDescent="0.25">
      <c r="A4" s="335" t="s">
        <v>238</v>
      </c>
      <c r="B4" s="309" t="s">
        <v>127</v>
      </c>
      <c r="C4" s="308" t="s">
        <v>466</v>
      </c>
      <c r="D4" s="308" t="s">
        <v>508</v>
      </c>
      <c r="E4" s="346" t="s">
        <v>508</v>
      </c>
      <c r="F4" s="346" t="s">
        <v>527</v>
      </c>
      <c r="G4" s="308" t="s">
        <v>523</v>
      </c>
    </row>
    <row r="5" spans="1:7" ht="39.950000000000003" customHeight="1" x14ac:dyDescent="0.25">
      <c r="A5" s="340" t="s">
        <v>249</v>
      </c>
      <c r="B5" s="342" t="s">
        <v>128</v>
      </c>
      <c r="C5" s="106"/>
      <c r="D5" s="106"/>
      <c r="E5" s="106"/>
      <c r="F5" s="106"/>
      <c r="G5" s="106"/>
    </row>
    <row r="6" spans="1:7" ht="39.950000000000003" customHeight="1" x14ac:dyDescent="0.25">
      <c r="A6" s="90" t="s">
        <v>249</v>
      </c>
      <c r="B6" s="336" t="s">
        <v>255</v>
      </c>
      <c r="C6" s="113">
        <v>1028030</v>
      </c>
      <c r="D6" s="113">
        <v>1028030</v>
      </c>
      <c r="E6" s="113">
        <v>1028030</v>
      </c>
      <c r="F6" s="113">
        <v>1028030</v>
      </c>
      <c r="G6" s="113">
        <v>1161720</v>
      </c>
    </row>
    <row r="7" spans="1:7" ht="39.950000000000003" customHeight="1" x14ac:dyDescent="0.25">
      <c r="A7" s="90" t="s">
        <v>249</v>
      </c>
      <c r="B7" s="337" t="s">
        <v>256</v>
      </c>
      <c r="C7" s="113">
        <v>896000</v>
      </c>
      <c r="D7" s="113">
        <v>896000</v>
      </c>
      <c r="E7" s="113">
        <v>896000</v>
      </c>
      <c r="F7" s="113">
        <v>896000</v>
      </c>
      <c r="G7" s="113">
        <v>896000</v>
      </c>
    </row>
    <row r="8" spans="1:7" ht="39.950000000000003" customHeight="1" x14ac:dyDescent="0.25">
      <c r="A8" s="90" t="s">
        <v>249</v>
      </c>
      <c r="B8" s="336" t="s">
        <v>257</v>
      </c>
      <c r="C8" s="113">
        <v>100000</v>
      </c>
      <c r="D8" s="113">
        <v>100000</v>
      </c>
      <c r="E8" s="113">
        <v>100000</v>
      </c>
      <c r="F8" s="113">
        <v>100000</v>
      </c>
      <c r="G8" s="113">
        <v>346173</v>
      </c>
    </row>
    <row r="9" spans="1:7" ht="39.950000000000003" customHeight="1" x14ac:dyDescent="0.25">
      <c r="A9" s="90" t="s">
        <v>249</v>
      </c>
      <c r="B9" s="337" t="s">
        <v>258</v>
      </c>
      <c r="C9" s="113">
        <v>551610</v>
      </c>
      <c r="D9" s="113">
        <v>551610</v>
      </c>
      <c r="E9" s="113">
        <v>551610</v>
      </c>
      <c r="F9" s="113">
        <v>551610</v>
      </c>
      <c r="G9" s="113">
        <v>551610</v>
      </c>
    </row>
    <row r="10" spans="1:7" ht="39.950000000000003" customHeight="1" x14ac:dyDescent="0.25">
      <c r="A10" s="90" t="s">
        <v>259</v>
      </c>
      <c r="B10" s="311" t="s">
        <v>129</v>
      </c>
      <c r="C10" s="231">
        <f>SUM(C6:C9)</f>
        <v>2575640</v>
      </c>
      <c r="D10" s="231">
        <f>SUM(D6:D9)</f>
        <v>2575640</v>
      </c>
      <c r="E10" s="231">
        <f>SUM(E6:E9)</f>
        <v>2575640</v>
      </c>
      <c r="F10" s="231">
        <f>SUM(F6:F9)</f>
        <v>2575640</v>
      </c>
      <c r="G10" s="231">
        <f>SUM(G6:G9)</f>
        <v>2955503</v>
      </c>
    </row>
    <row r="11" spans="1:7" ht="39.950000000000003" customHeight="1" x14ac:dyDescent="0.25">
      <c r="A11" s="338"/>
      <c r="B11" s="339" t="s">
        <v>148</v>
      </c>
      <c r="C11" s="237">
        <v>5000000</v>
      </c>
      <c r="D11" s="237">
        <v>5000000</v>
      </c>
      <c r="E11" s="237">
        <v>5000000</v>
      </c>
      <c r="F11" s="237">
        <v>5000000</v>
      </c>
      <c r="G11" s="237">
        <v>5000000</v>
      </c>
    </row>
    <row r="12" spans="1:7" ht="39.950000000000003" customHeight="1" x14ac:dyDescent="0.25">
      <c r="A12" s="340"/>
      <c r="B12" s="341" t="s">
        <v>355</v>
      </c>
      <c r="C12" s="75"/>
      <c r="D12" s="75"/>
      <c r="E12" s="75"/>
      <c r="F12" s="75"/>
      <c r="G12" s="113"/>
    </row>
    <row r="13" spans="1:7" ht="39.950000000000003" customHeight="1" x14ac:dyDescent="0.25">
      <c r="A13" s="340"/>
      <c r="B13" s="341" t="s">
        <v>312</v>
      </c>
      <c r="C13" s="113">
        <v>92400</v>
      </c>
      <c r="D13" s="113">
        <v>92400</v>
      </c>
      <c r="E13" s="113">
        <v>92400</v>
      </c>
      <c r="F13" s="113">
        <v>92400</v>
      </c>
      <c r="G13" s="113">
        <v>102000</v>
      </c>
    </row>
    <row r="14" spans="1:7" ht="39.950000000000003" customHeight="1" x14ac:dyDescent="0.25">
      <c r="A14" s="340"/>
      <c r="B14" s="341" t="s">
        <v>528</v>
      </c>
      <c r="C14" s="113">
        <v>990400</v>
      </c>
      <c r="D14" s="113">
        <v>990400</v>
      </c>
      <c r="E14" s="113">
        <v>1080953</v>
      </c>
      <c r="F14" s="113">
        <v>1080953</v>
      </c>
      <c r="G14" s="113">
        <v>954500</v>
      </c>
    </row>
    <row r="15" spans="1:7" ht="39.950000000000003" customHeight="1" x14ac:dyDescent="0.25">
      <c r="A15" s="310" t="s">
        <v>249</v>
      </c>
      <c r="B15" s="347" t="s">
        <v>311</v>
      </c>
      <c r="C15" s="332">
        <f>SUM(C10:C14)</f>
        <v>8658440</v>
      </c>
      <c r="D15" s="332">
        <f>SUM(D10:D14)</f>
        <v>8658440</v>
      </c>
      <c r="E15" s="332">
        <f>SUM(E10:E14)</f>
        <v>8748993</v>
      </c>
      <c r="F15" s="332">
        <f>SUM(F10:F14)</f>
        <v>8748993</v>
      </c>
      <c r="G15" s="332">
        <f>SUM(G10:G14)</f>
        <v>9012003</v>
      </c>
    </row>
    <row r="16" spans="1:7" ht="39.950000000000003" customHeight="1" x14ac:dyDescent="0.25">
      <c r="A16" s="308" t="s">
        <v>251</v>
      </c>
      <c r="B16" s="347" t="s">
        <v>139</v>
      </c>
      <c r="C16" s="332">
        <v>3253855</v>
      </c>
      <c r="D16" s="332">
        <v>3253855</v>
      </c>
      <c r="E16" s="332">
        <v>3253855</v>
      </c>
      <c r="F16" s="332">
        <v>3253855</v>
      </c>
      <c r="G16" s="332">
        <v>3793610</v>
      </c>
    </row>
    <row r="17" spans="1:7" ht="39.950000000000003" customHeight="1" x14ac:dyDescent="0.25">
      <c r="A17" s="90"/>
      <c r="B17" s="342" t="s">
        <v>314</v>
      </c>
      <c r="C17" s="106"/>
      <c r="D17" s="106"/>
      <c r="E17" s="106"/>
      <c r="F17" s="106"/>
      <c r="G17" s="113"/>
    </row>
    <row r="18" spans="1:7" ht="39.950000000000003" customHeight="1" x14ac:dyDescent="0.25">
      <c r="A18" s="106"/>
      <c r="B18" s="342" t="s">
        <v>313</v>
      </c>
      <c r="C18" s="75"/>
      <c r="D18" s="75"/>
      <c r="E18" s="75"/>
      <c r="F18" s="75"/>
      <c r="G18" s="113"/>
    </row>
    <row r="19" spans="1:7" ht="39.950000000000003" customHeight="1" x14ac:dyDescent="0.25">
      <c r="A19" s="308" t="s">
        <v>252</v>
      </c>
      <c r="B19" s="345" t="s">
        <v>149</v>
      </c>
      <c r="C19" s="271">
        <v>1800000</v>
      </c>
      <c r="D19" s="271">
        <v>1800000</v>
      </c>
      <c r="E19" s="271">
        <v>1800000</v>
      </c>
      <c r="F19" s="271">
        <v>1800000</v>
      </c>
      <c r="G19" s="113">
        <v>1800000</v>
      </c>
    </row>
    <row r="20" spans="1:7" ht="39.950000000000003" customHeight="1" x14ac:dyDescent="0.25">
      <c r="A20" s="308" t="s">
        <v>253</v>
      </c>
      <c r="B20" s="343" t="s">
        <v>440</v>
      </c>
      <c r="C20" s="106"/>
      <c r="D20" s="106"/>
      <c r="E20" s="113">
        <v>708660</v>
      </c>
      <c r="F20" s="113">
        <v>708660</v>
      </c>
      <c r="G20" s="75"/>
    </row>
    <row r="21" spans="1:7" ht="39.950000000000003" customHeight="1" x14ac:dyDescent="0.25">
      <c r="A21" s="308" t="s">
        <v>254</v>
      </c>
      <c r="B21" s="344" t="s">
        <v>441</v>
      </c>
      <c r="C21" s="106"/>
      <c r="D21" s="106"/>
      <c r="E21" s="75"/>
      <c r="F21" s="75"/>
      <c r="G21" s="75"/>
    </row>
    <row r="22" spans="1:7" s="8" customFormat="1" ht="39.950000000000003" customHeight="1" x14ac:dyDescent="0.25">
      <c r="A22" s="317" t="s">
        <v>259</v>
      </c>
      <c r="B22" s="350" t="s">
        <v>140</v>
      </c>
      <c r="C22" s="333">
        <v>13712295</v>
      </c>
      <c r="D22" s="333">
        <f>SUM(D15:D19)</f>
        <v>13712295</v>
      </c>
      <c r="E22" s="333">
        <f>SUM(E20+E19+E16+E15)</f>
        <v>14511508</v>
      </c>
      <c r="F22" s="333">
        <f>SUM(F20+F19+F16+F15)</f>
        <v>14511508</v>
      </c>
      <c r="G22" s="333">
        <f>SUM(G15:G21)</f>
        <v>14605613</v>
      </c>
    </row>
    <row r="23" spans="1:7" ht="39.950000000000003" customHeight="1" x14ac:dyDescent="0.25">
      <c r="A23" s="317" t="s">
        <v>346</v>
      </c>
      <c r="B23" s="348" t="s">
        <v>460</v>
      </c>
      <c r="C23" s="349"/>
      <c r="D23" s="349"/>
      <c r="E23" s="150">
        <v>13382439</v>
      </c>
      <c r="F23" s="150">
        <v>13382439</v>
      </c>
      <c r="G23" s="150">
        <v>9746155</v>
      </c>
    </row>
    <row r="24" spans="1:7" ht="39.950000000000003" customHeight="1" x14ac:dyDescent="0.25"/>
    <row r="25" spans="1:7" ht="39.950000000000003" customHeight="1" x14ac:dyDescent="0.25"/>
    <row r="26" spans="1:7" ht="39.950000000000003" customHeight="1" x14ac:dyDescent="0.25"/>
  </sheetData>
  <sheetProtection selectLockedCells="1" selectUnlockedCells="1"/>
  <mergeCells count="1">
    <mergeCell ref="B1:F1"/>
  </mergeCells>
  <phoneticPr fontId="0" type="noConversion"/>
  <pageMargins left="0.6" right="0.7" top="0.35" bottom="0.3298611111111111" header="0.51180555555555551" footer="0.51180555555555551"/>
  <pageSetup paperSize="9" scale="5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2"/>
  <sheetViews>
    <sheetView view="pageBreakPreview" topLeftCell="A19" zoomScaleNormal="100" zoomScaleSheetLayoutView="100" workbookViewId="0">
      <selection activeCell="H34" sqref="H34"/>
    </sheetView>
  </sheetViews>
  <sheetFormatPr defaultColWidth="7.85546875" defaultRowHeight="15.75" x14ac:dyDescent="0.25"/>
  <cols>
    <col min="1" max="2" width="6.28515625" style="32" customWidth="1"/>
    <col min="3" max="3" width="28.85546875" style="32" customWidth="1"/>
    <col min="4" max="4" width="18.28515625" style="54" customWidth="1"/>
    <col min="5" max="5" width="17.5703125" style="54" customWidth="1"/>
    <col min="6" max="6" width="17.7109375" style="54" customWidth="1"/>
    <col min="7" max="7" width="16" style="54" customWidth="1"/>
    <col min="8" max="8" width="18.7109375" style="54" customWidth="1"/>
    <col min="9" max="9" width="7.85546875" style="54"/>
    <col min="10" max="10" width="19" style="54" bestFit="1" customWidth="1"/>
    <col min="11" max="246" width="7.85546875" style="54"/>
  </cols>
  <sheetData>
    <row r="1" spans="1:251" ht="48.75" customHeight="1" x14ac:dyDescent="0.25">
      <c r="A1" s="582" t="s">
        <v>573</v>
      </c>
      <c r="B1" s="582"/>
      <c r="C1" s="582"/>
      <c r="D1" s="582"/>
      <c r="E1" s="582"/>
      <c r="F1" s="582"/>
      <c r="G1" s="32" t="s">
        <v>518</v>
      </c>
      <c r="H1" s="32"/>
      <c r="I1" s="32"/>
    </row>
    <row r="2" spans="1:251" ht="15.75" customHeight="1" x14ac:dyDescent="0.25">
      <c r="A2" s="39"/>
      <c r="B2" s="39"/>
      <c r="D2" s="32"/>
      <c r="E2" s="32"/>
      <c r="F2" s="32"/>
      <c r="G2" s="32" t="s">
        <v>525</v>
      </c>
      <c r="H2" s="32"/>
      <c r="I2" s="32"/>
    </row>
    <row r="3" spans="1:251" s="20" customFormat="1" ht="57.75" customHeight="1" x14ac:dyDescent="0.25">
      <c r="A3" s="60" t="s">
        <v>1</v>
      </c>
      <c r="B3" s="60" t="s">
        <v>238</v>
      </c>
      <c r="C3" s="61" t="s">
        <v>2</v>
      </c>
      <c r="D3" s="241" t="s">
        <v>482</v>
      </c>
      <c r="E3" s="241" t="s">
        <v>506</v>
      </c>
      <c r="F3" s="410" t="s">
        <v>574</v>
      </c>
      <c r="G3" s="472" t="s">
        <v>575</v>
      </c>
      <c r="H3" s="472" t="s">
        <v>523</v>
      </c>
      <c r="I3" s="32"/>
      <c r="IM3" s="21"/>
      <c r="IN3" s="21"/>
      <c r="IO3" s="21"/>
      <c r="IP3" s="21"/>
      <c r="IQ3" s="21"/>
    </row>
    <row r="4" spans="1:251" s="20" customFormat="1" ht="39.950000000000003" customHeight="1" x14ac:dyDescent="0.25">
      <c r="A4" s="168" t="s">
        <v>6</v>
      </c>
      <c r="B4" s="169" t="s">
        <v>445</v>
      </c>
      <c r="C4" s="170" t="s">
        <v>446</v>
      </c>
      <c r="D4" s="113"/>
      <c r="E4" s="113"/>
      <c r="F4" s="113"/>
      <c r="G4" s="75"/>
      <c r="H4" s="75"/>
      <c r="I4" s="32"/>
      <c r="IM4" s="21"/>
      <c r="IN4" s="21"/>
      <c r="IO4" s="21"/>
      <c r="IP4" s="21"/>
      <c r="IQ4" s="21"/>
    </row>
    <row r="5" spans="1:251" ht="29.25" customHeight="1" x14ac:dyDescent="0.25">
      <c r="A5" s="171" t="s">
        <v>8</v>
      </c>
      <c r="B5" s="101" t="s">
        <v>322</v>
      </c>
      <c r="C5" s="63" t="s">
        <v>483</v>
      </c>
      <c r="D5" s="113">
        <v>181345247</v>
      </c>
      <c r="E5" s="113">
        <v>77191245</v>
      </c>
      <c r="F5" s="113">
        <v>77191245</v>
      </c>
      <c r="G5" s="113">
        <v>1005000</v>
      </c>
      <c r="H5" s="113">
        <v>76400180</v>
      </c>
      <c r="I5" s="32"/>
    </row>
    <row r="6" spans="1:251" ht="29.25" customHeight="1" x14ac:dyDescent="0.25">
      <c r="A6" s="460">
        <v>3</v>
      </c>
      <c r="B6" s="102" t="s">
        <v>242</v>
      </c>
      <c r="C6" s="59" t="s">
        <v>239</v>
      </c>
      <c r="D6" s="113">
        <v>48963758</v>
      </c>
      <c r="E6" s="113">
        <v>20842178</v>
      </c>
      <c r="F6" s="113">
        <v>23633205</v>
      </c>
      <c r="G6" s="113"/>
      <c r="H6" s="113">
        <v>20628243</v>
      </c>
      <c r="I6" s="32"/>
    </row>
    <row r="7" spans="1:251" ht="29.25" customHeight="1" x14ac:dyDescent="0.25">
      <c r="A7" s="461"/>
      <c r="B7" s="462"/>
      <c r="C7" s="463" t="s">
        <v>578</v>
      </c>
      <c r="D7" s="332">
        <f>SUM(D5:D6)</f>
        <v>230309005</v>
      </c>
      <c r="E7" s="332">
        <f>SUM(E5:E6)</f>
        <v>98033423</v>
      </c>
      <c r="F7" s="332">
        <f>SUM(F5:F6)</f>
        <v>100824450</v>
      </c>
      <c r="G7" s="332">
        <v>1005000</v>
      </c>
      <c r="H7" s="332">
        <f>SUM(H5:H6)</f>
        <v>97028423</v>
      </c>
      <c r="I7" s="32"/>
    </row>
    <row r="8" spans="1:251" ht="29.25" customHeight="1" x14ac:dyDescent="0.25">
      <c r="A8" s="62">
        <v>4</v>
      </c>
      <c r="B8" s="101" t="s">
        <v>241</v>
      </c>
      <c r="C8" s="63" t="s">
        <v>580</v>
      </c>
      <c r="D8" s="113"/>
      <c r="E8" s="113"/>
      <c r="F8" s="113"/>
      <c r="G8" s="113"/>
      <c r="H8" s="113">
        <v>393700</v>
      </c>
      <c r="I8" s="32"/>
    </row>
    <row r="9" spans="1:251" ht="29.25" customHeight="1" x14ac:dyDescent="0.25">
      <c r="A9" s="459">
        <v>5</v>
      </c>
      <c r="B9" s="101" t="s">
        <v>242</v>
      </c>
      <c r="C9" s="63" t="s">
        <v>587</v>
      </c>
      <c r="D9" s="113"/>
      <c r="E9" s="113"/>
      <c r="F9" s="113"/>
      <c r="G9" s="113"/>
      <c r="H9" s="113">
        <v>106300</v>
      </c>
      <c r="I9" s="32"/>
    </row>
    <row r="10" spans="1:251" ht="31.5" customHeight="1" x14ac:dyDescent="0.25">
      <c r="A10" s="459">
        <v>6</v>
      </c>
      <c r="B10" s="101" t="s">
        <v>241</v>
      </c>
      <c r="C10" s="63" t="s">
        <v>577</v>
      </c>
      <c r="D10" s="113"/>
      <c r="E10" s="113"/>
      <c r="F10" s="113">
        <v>10591412</v>
      </c>
      <c r="G10" s="113">
        <v>393701</v>
      </c>
      <c r="H10" s="113">
        <v>10143633</v>
      </c>
      <c r="I10" s="32"/>
    </row>
    <row r="11" spans="1:251" ht="31.5" customHeight="1" x14ac:dyDescent="0.25">
      <c r="A11" s="459">
        <v>7</v>
      </c>
      <c r="B11" s="102" t="s">
        <v>242</v>
      </c>
      <c r="C11" s="59" t="s">
        <v>239</v>
      </c>
      <c r="D11" s="113"/>
      <c r="E11" s="113"/>
      <c r="F11" s="113">
        <v>2791027</v>
      </c>
      <c r="G11" s="113">
        <v>106299</v>
      </c>
      <c r="H11" s="113">
        <v>2738806</v>
      </c>
      <c r="I11" s="32"/>
    </row>
    <row r="12" spans="1:251" ht="31.5" customHeight="1" x14ac:dyDescent="0.25">
      <c r="A12" s="464"/>
      <c r="B12" s="464"/>
      <c r="C12" s="465" t="s">
        <v>559</v>
      </c>
      <c r="D12" s="333"/>
      <c r="E12" s="333"/>
      <c r="F12" s="333">
        <f>SUM(F10:F11)</f>
        <v>13382439</v>
      </c>
      <c r="G12" s="333">
        <f>SUM(G10:G11)</f>
        <v>500000</v>
      </c>
      <c r="H12" s="333">
        <f>SUM(H11+H10+H9+H8)</f>
        <v>13382439</v>
      </c>
      <c r="I12" s="32"/>
    </row>
    <row r="13" spans="1:251" s="23" customFormat="1" ht="32.1" customHeight="1" x14ac:dyDescent="0.25">
      <c r="A13" s="103"/>
      <c r="B13" s="103" t="s">
        <v>243</v>
      </c>
      <c r="C13" s="104" t="s">
        <v>119</v>
      </c>
      <c r="D13" s="332">
        <v>230309005</v>
      </c>
      <c r="E13" s="332">
        <v>98033423</v>
      </c>
      <c r="F13" s="333">
        <f>SUM(F7+F12)</f>
        <v>114206889</v>
      </c>
      <c r="G13" s="333">
        <f>SUM(G7+G12)</f>
        <v>1505000</v>
      </c>
      <c r="H13" s="333">
        <f>SUM(H7+H12)</f>
        <v>110410862</v>
      </c>
      <c r="I13" s="58"/>
      <c r="J13" s="389"/>
      <c r="IM13" s="8"/>
      <c r="IN13" s="8"/>
      <c r="IO13" s="8"/>
      <c r="IP13" s="8"/>
      <c r="IQ13" s="8"/>
    </row>
    <row r="14" spans="1:251" x14ac:dyDescent="0.25">
      <c r="A14" s="64"/>
      <c r="B14" s="64"/>
      <c r="C14" s="32" t="s">
        <v>590</v>
      </c>
      <c r="H14" s="458">
        <v>86937513</v>
      </c>
    </row>
    <row r="15" spans="1:251" x14ac:dyDescent="0.25">
      <c r="A15" s="64"/>
      <c r="B15" s="64"/>
      <c r="C15" s="32" t="s">
        <v>591</v>
      </c>
      <c r="G15" s="470"/>
      <c r="H15" s="471">
        <v>23473349</v>
      </c>
    </row>
    <row r="16" spans="1:251" x14ac:dyDescent="0.25">
      <c r="A16" s="64"/>
      <c r="B16" s="64"/>
      <c r="H16" s="458">
        <f>SUM(H14:H15)</f>
        <v>110410862</v>
      </c>
    </row>
    <row r="17" spans="1:8" ht="31.5" customHeight="1" x14ac:dyDescent="0.3">
      <c r="B17" s="457" t="s">
        <v>576</v>
      </c>
      <c r="C17" s="457"/>
      <c r="D17" s="457"/>
      <c r="E17" s="457"/>
      <c r="G17" s="58" t="s">
        <v>589</v>
      </c>
    </row>
    <row r="18" spans="1:8" ht="15.75" customHeight="1" x14ac:dyDescent="0.25"/>
    <row r="19" spans="1:8" ht="50.1" customHeight="1" x14ac:dyDescent="0.25">
      <c r="A19" s="100" t="s">
        <v>1</v>
      </c>
      <c r="B19" s="240"/>
      <c r="C19" s="240" t="s">
        <v>2</v>
      </c>
      <c r="D19" s="241" t="s">
        <v>468</v>
      </c>
      <c r="E19" s="241" t="s">
        <v>506</v>
      </c>
      <c r="F19" s="410" t="s">
        <v>574</v>
      </c>
      <c r="G19" s="472" t="s">
        <v>575</v>
      </c>
      <c r="H19" s="472" t="s">
        <v>523</v>
      </c>
    </row>
    <row r="20" spans="1:8" ht="50.1" customHeight="1" x14ac:dyDescent="0.25">
      <c r="A20" s="90">
        <v>1</v>
      </c>
      <c r="B20" s="75" t="s">
        <v>244</v>
      </c>
      <c r="C20" s="141" t="s">
        <v>586</v>
      </c>
      <c r="D20" s="113">
        <v>5354320</v>
      </c>
      <c r="E20" s="113">
        <v>5354320</v>
      </c>
      <c r="F20" s="113">
        <v>5354320</v>
      </c>
      <c r="G20" s="113">
        <v>1109958</v>
      </c>
      <c r="H20" s="113">
        <v>13207196</v>
      </c>
    </row>
    <row r="21" spans="1:8" ht="50.1" customHeight="1" x14ac:dyDescent="0.25">
      <c r="A21" s="90">
        <v>2</v>
      </c>
      <c r="B21" s="75" t="s">
        <v>245</v>
      </c>
      <c r="C21" s="75" t="s">
        <v>240</v>
      </c>
      <c r="D21" s="242">
        <v>1445680</v>
      </c>
      <c r="E21" s="242">
        <v>1445680</v>
      </c>
      <c r="F21" s="242">
        <v>1445680</v>
      </c>
      <c r="G21" s="242">
        <v>299689</v>
      </c>
      <c r="H21" s="113">
        <v>3565977</v>
      </c>
    </row>
    <row r="22" spans="1:8" ht="50.1" customHeight="1" x14ac:dyDescent="0.25">
      <c r="A22" s="114"/>
      <c r="B22" s="114" t="s">
        <v>579</v>
      </c>
      <c r="C22" s="237"/>
      <c r="D22" s="237">
        <v>6800000</v>
      </c>
      <c r="E22" s="332">
        <v>6800000</v>
      </c>
      <c r="F22" s="332">
        <f>SUM(F17:F21)</f>
        <v>6800000</v>
      </c>
      <c r="G22" s="332">
        <f>SUM(G17:G21)</f>
        <v>1409647</v>
      </c>
      <c r="H22" s="332">
        <v>16773173</v>
      </c>
    </row>
    <row r="23" spans="1:8" ht="50.1" customHeight="1" x14ac:dyDescent="0.25">
      <c r="A23" s="90">
        <v>3</v>
      </c>
      <c r="B23" s="75" t="s">
        <v>244</v>
      </c>
      <c r="C23" s="141" t="s">
        <v>585</v>
      </c>
      <c r="D23" s="75"/>
      <c r="E23" s="75"/>
      <c r="F23" s="75"/>
      <c r="G23" s="113"/>
      <c r="H23" s="113">
        <v>6461804</v>
      </c>
    </row>
    <row r="24" spans="1:8" ht="50.1" customHeight="1" x14ac:dyDescent="0.25">
      <c r="A24" s="90">
        <v>4</v>
      </c>
      <c r="B24" s="75" t="s">
        <v>246</v>
      </c>
      <c r="C24" s="75" t="s">
        <v>247</v>
      </c>
      <c r="D24" s="75"/>
      <c r="E24" s="75"/>
      <c r="F24" s="75"/>
      <c r="G24" s="113"/>
      <c r="H24" s="113"/>
    </row>
    <row r="25" spans="1:8" ht="50.1" customHeight="1" x14ac:dyDescent="0.25">
      <c r="A25" s="90">
        <v>5</v>
      </c>
      <c r="B25" s="75" t="s">
        <v>245</v>
      </c>
      <c r="C25" s="75" t="s">
        <v>240</v>
      </c>
      <c r="D25" s="242"/>
      <c r="E25" s="242"/>
      <c r="F25" s="242"/>
      <c r="G25" s="242"/>
      <c r="H25" s="113">
        <v>1744702</v>
      </c>
    </row>
    <row r="26" spans="1:8" ht="50.1" customHeight="1" x14ac:dyDescent="0.25">
      <c r="A26" s="114"/>
      <c r="B26" s="114"/>
      <c r="C26" s="166" t="s">
        <v>588</v>
      </c>
      <c r="D26" s="117"/>
      <c r="E26" s="117"/>
      <c r="F26" s="333"/>
      <c r="G26" s="333"/>
      <c r="H26" s="333">
        <f>SUM(H23:H25)</f>
        <v>8206506</v>
      </c>
    </row>
    <row r="27" spans="1:8" x14ac:dyDescent="0.25">
      <c r="C27" s="32" t="s">
        <v>592</v>
      </c>
      <c r="D27" s="32"/>
      <c r="E27" s="32"/>
      <c r="F27" s="32"/>
      <c r="G27" s="32"/>
      <c r="H27" s="406">
        <v>19669000</v>
      </c>
    </row>
    <row r="28" spans="1:8" x14ac:dyDescent="0.25">
      <c r="C28" s="32" t="s">
        <v>593</v>
      </c>
      <c r="D28" s="32"/>
      <c r="E28" s="32"/>
      <c r="F28" s="32"/>
      <c r="G28" s="32"/>
      <c r="H28" s="473">
        <v>5310679</v>
      </c>
    </row>
    <row r="29" spans="1:8" x14ac:dyDescent="0.25">
      <c r="D29" s="32"/>
      <c r="E29" s="32"/>
      <c r="F29" s="32"/>
      <c r="G29" s="32"/>
      <c r="H29" s="406">
        <f>SUM(H27:H28)</f>
        <v>24979679</v>
      </c>
    </row>
    <row r="32" spans="1:8" ht="16.5" customHeight="1" x14ac:dyDescent="0.25"/>
  </sheetData>
  <sheetProtection selectLockedCells="1" selectUnlockedCells="1"/>
  <mergeCells count="1">
    <mergeCell ref="A1:F1"/>
  </mergeCells>
  <phoneticPr fontId="0" type="noConversion"/>
  <printOptions horizontalCentered="1"/>
  <pageMargins left="0.27569444444444446" right="0.36249999999999999" top="0.74791666666666667" bottom="0.39374999999999999" header="0.51180555555555551" footer="0.51180555555555551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4935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22</vt:i4>
      </vt:variant>
    </vt:vector>
  </HeadingPairs>
  <TitlesOfParts>
    <vt:vector size="38" baseType="lpstr">
      <vt:lpstr>1.KisrMérleg</vt:lpstr>
      <vt:lpstr> 2a.Kisr.önk bevétel</vt:lpstr>
      <vt:lpstr>2b.kisr.önk kiadás</vt:lpstr>
      <vt:lpstr>3a. Kisr.melléklet</vt:lpstr>
      <vt:lpstr>3b.kisrecse.személyi </vt:lpstr>
      <vt:lpstr>3ckisr.dologi </vt:lpstr>
      <vt:lpstr>4.Kisr Feladatok</vt:lpstr>
      <vt:lpstr>5. Kisr Támogatások</vt:lpstr>
      <vt:lpstr>6.-7-kisr. beruh.-felú kiadás </vt:lpstr>
      <vt:lpstr>8-9. melléklet</vt:lpstr>
      <vt:lpstr>10.Műk.célra átv. 11. felha c.</vt:lpstr>
      <vt:lpstr>12 .Kisr.egyéb műk tám.fel.átad</vt:lpstr>
      <vt:lpstr>13.kisr. Ellátott jutt. </vt:lpstr>
      <vt:lpstr>14. stabilitás</vt:lpstr>
      <vt:lpstr>15. likv.</vt:lpstr>
      <vt:lpstr>Munka1</vt:lpstr>
      <vt:lpstr>Excel_BuiltIn__FilterDatabase_2</vt:lpstr>
      <vt:lpstr>Excel_BuiltIn_Print_Area_15</vt:lpstr>
      <vt:lpstr>Excel_BuiltIn_Print_Area_17</vt:lpstr>
      <vt:lpstr>Excel_BuiltIn_Print_Area_4</vt:lpstr>
      <vt:lpstr>Excel_BuiltIn_Print_Titles_2_1</vt:lpstr>
      <vt:lpstr>Excel_BuiltIn_Print_Titles_3_1</vt:lpstr>
      <vt:lpstr>' 2a.Kisr.önk bevétel'!Nyomtatási_cím</vt:lpstr>
      <vt:lpstr>' 2a.Kisr.önk bevétel'!Nyomtatási_terület</vt:lpstr>
      <vt:lpstr>'1.KisrMérleg'!Nyomtatási_terület</vt:lpstr>
      <vt:lpstr>'10.Műk.célra átv. 11. felha c.'!Nyomtatási_terület</vt:lpstr>
      <vt:lpstr>'12 .Kisr.egyéb műk tám.fel.átad'!Nyomtatási_terület</vt:lpstr>
      <vt:lpstr>'13.kisr. Ellátott jutt. '!Nyomtatási_terület</vt:lpstr>
      <vt:lpstr>'14. stabilitás'!Nyomtatási_terület</vt:lpstr>
      <vt:lpstr>'15. likv.'!Nyomtatási_terület</vt:lpstr>
      <vt:lpstr>'2b.kisr.önk kiadás'!Nyomtatási_terület</vt:lpstr>
      <vt:lpstr>'3a. Kisr.melléklet'!Nyomtatási_terület</vt:lpstr>
      <vt:lpstr>'3b.kisrecse.személyi '!Nyomtatási_terület</vt:lpstr>
      <vt:lpstr>'3ckisr.dologi '!Nyomtatási_terület</vt:lpstr>
      <vt:lpstr>'4.Kisr Feladatok'!Nyomtatási_terület</vt:lpstr>
      <vt:lpstr>'5. Kisr Támogatások'!Nyomtatási_terület</vt:lpstr>
      <vt:lpstr>'6.-7-kisr. beruh.-felú kiadás '!Nyomtatási_terület</vt:lpstr>
      <vt:lpstr>'8-9.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Windows-felhasználó</cp:lastModifiedBy>
  <cp:revision>519</cp:revision>
  <cp:lastPrinted>2020-02-15T09:07:56Z</cp:lastPrinted>
  <dcterms:created xsi:type="dcterms:W3CDTF">2002-11-18T12:26:49Z</dcterms:created>
  <dcterms:modified xsi:type="dcterms:W3CDTF">2021-05-19T11:38:55Z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