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490" windowHeight="7545" firstSheet="7" activeTab="16"/>
  </bookViews>
  <sheets>
    <sheet name="1.Mérlegszerű " sheetId="32" r:id="rId1"/>
    <sheet name="1. Mérlegszerű" sheetId="10" state="hidden" r:id="rId2"/>
    <sheet name="2,a Elemi bevételek" sheetId="1" state="hidden" r:id="rId3"/>
    <sheet name="2,b Elemi kiadások" sheetId="2" state="hidden" r:id="rId4"/>
    <sheet name="2,a Elemi bevételek " sheetId="28" r:id="rId5"/>
    <sheet name="2,b Elemi kiadások " sheetId="29" r:id="rId6"/>
    <sheet name="3. Állami tám." sheetId="11" state="hidden" r:id="rId7"/>
    <sheet name="4,a Műk. mérleg" sheetId="8" r:id="rId8"/>
    <sheet name="4,b Beruh. mérleg" sheetId="9" r:id="rId9"/>
    <sheet name="5. Likviditási terv" sheetId="19" r:id="rId10"/>
    <sheet name="6. Közvetett támogatás" sheetId="25" state="hidden" r:id="rId11"/>
    <sheet name="7. Többéves döntések" sheetId="24" r:id="rId12"/>
    <sheet name="8. Adósságot kel. ügyletek" sheetId="21" state="hidden" r:id="rId13"/>
    <sheet name="9. Felhalmozás" sheetId="26" r:id="rId14"/>
    <sheet name="10. Tartalékok" sheetId="27" state="hidden" r:id="rId15"/>
    <sheet name="11. Projekt" sheetId="30" state="hidden" r:id="rId16"/>
    <sheet name="12. Lakosságnak juttatott tám." sheetId="31" r:id="rId17"/>
  </sheets>
  <definedNames>
    <definedName name="_xlnm.Print_Area" localSheetId="1">'1. Mérlegszerű'!$A$1:$J$41</definedName>
    <definedName name="_xlnm.Print_Area" localSheetId="2">'2,a Elemi bevételek'!$A$1:$E$48</definedName>
    <definedName name="_xlnm.Print_Area" localSheetId="4">'2,a Elemi bevételek '!$A$1:$I$50</definedName>
    <definedName name="_xlnm.Print_Area" localSheetId="3">'2,b Elemi kiadások'!$A$1:$E$71</definedName>
    <definedName name="_xlnm.Print_Area" localSheetId="5">'2,b Elemi kiadások '!$A$1:$I$73</definedName>
    <definedName name="_xlnm.Print_Area" localSheetId="6">'3. Állami tám.'!$A$1:$G$50</definedName>
    <definedName name="_xlnm.Print_Area" localSheetId="9">'5. Likviditási terv'!$A$1:$O$25</definedName>
    <definedName name="_xlnm.Print_Area" localSheetId="12">'8. Adósságot kel. ügyletek'!$A$1:$H$35</definedName>
    <definedName name="_xlnm.Print_Area" localSheetId="13">'9. Felhalmozás'!$C$1:$L$18</definedName>
  </definedNames>
  <calcPr calcId="152511"/>
</workbook>
</file>

<file path=xl/calcChain.xml><?xml version="1.0" encoding="utf-8"?>
<calcChain xmlns="http://schemas.openxmlformats.org/spreadsheetml/2006/main">
  <c r="J18" i="26" l="1"/>
  <c r="E18" i="26"/>
  <c r="O12" i="19"/>
  <c r="I27" i="9"/>
  <c r="I14" i="9"/>
  <c r="I28" i="9"/>
  <c r="D15" i="9"/>
  <c r="D27" i="9"/>
  <c r="D14" i="9"/>
  <c r="I30" i="8"/>
  <c r="I29" i="8"/>
  <c r="I28" i="8"/>
  <c r="I27" i="8"/>
  <c r="I15" i="8"/>
  <c r="D27" i="8"/>
  <c r="D16" i="8"/>
  <c r="D15" i="8"/>
  <c r="D64" i="29"/>
  <c r="D47" i="29"/>
  <c r="D23" i="29"/>
  <c r="D9" i="29"/>
  <c r="D46" i="28"/>
  <c r="D29" i="28"/>
  <c r="D21" i="28"/>
  <c r="D9" i="28"/>
  <c r="L36" i="32"/>
  <c r="K36" i="32"/>
  <c r="J36" i="32"/>
  <c r="I36" i="32"/>
  <c r="F36" i="32"/>
  <c r="E36" i="32"/>
  <c r="D36" i="32"/>
  <c r="C36" i="32"/>
  <c r="L29" i="32"/>
  <c r="L38" i="32"/>
  <c r="K29" i="32"/>
  <c r="K38" i="32"/>
  <c r="J29" i="32"/>
  <c r="J38" i="32"/>
  <c r="I29" i="32"/>
  <c r="I38" i="32"/>
  <c r="F29" i="32"/>
  <c r="E29" i="32"/>
  <c r="E38" i="32"/>
  <c r="E40" i="32"/>
  <c r="D29" i="32"/>
  <c r="C29" i="32"/>
  <c r="C38" i="32"/>
  <c r="L15" i="32"/>
  <c r="L19" i="32"/>
  <c r="K15" i="32"/>
  <c r="K19" i="32"/>
  <c r="J15" i="32"/>
  <c r="J19" i="32"/>
  <c r="I15" i="32"/>
  <c r="I19" i="32"/>
  <c r="F15" i="32"/>
  <c r="F19" i="32"/>
  <c r="E15" i="32"/>
  <c r="E19" i="32"/>
  <c r="D15" i="32"/>
  <c r="D19" i="32"/>
  <c r="C15" i="32"/>
  <c r="C19" i="32"/>
  <c r="C40" i="32"/>
  <c r="F18" i="26"/>
  <c r="G18" i="26"/>
  <c r="L18" i="26"/>
  <c r="K18" i="26"/>
  <c r="H35" i="21"/>
  <c r="H22" i="21"/>
  <c r="H21" i="21"/>
  <c r="H20" i="21"/>
  <c r="H19" i="21"/>
  <c r="H18" i="21"/>
  <c r="H23" i="21"/>
  <c r="G35" i="21"/>
  <c r="G22" i="21"/>
  <c r="G21" i="21"/>
  <c r="G20" i="21"/>
  <c r="G19" i="21"/>
  <c r="G18" i="21"/>
  <c r="G23" i="21"/>
  <c r="E30" i="9"/>
  <c r="E27" i="9"/>
  <c r="E15" i="9"/>
  <c r="F15" i="9"/>
  <c r="F27" i="9"/>
  <c r="E14" i="9"/>
  <c r="E28" i="9"/>
  <c r="F14" i="9"/>
  <c r="K27" i="9"/>
  <c r="K14" i="9"/>
  <c r="J27" i="9"/>
  <c r="J14" i="9"/>
  <c r="E28" i="8"/>
  <c r="E27" i="8"/>
  <c r="E16" i="8"/>
  <c r="F16" i="8"/>
  <c r="F27" i="8"/>
  <c r="E15" i="8"/>
  <c r="F15" i="8"/>
  <c r="F28" i="8"/>
  <c r="K27" i="8"/>
  <c r="K15" i="8"/>
  <c r="K28" i="8"/>
  <c r="F30" i="8"/>
  <c r="J27" i="8"/>
  <c r="J15" i="8"/>
  <c r="J28" i="8"/>
  <c r="E15" i="31"/>
  <c r="E16" i="31"/>
  <c r="D15" i="31"/>
  <c r="D16" i="31"/>
  <c r="C15" i="31"/>
  <c r="E11" i="31"/>
  <c r="D11" i="31"/>
  <c r="C11" i="31"/>
  <c r="J11" i="30"/>
  <c r="I11" i="30"/>
  <c r="H11" i="30"/>
  <c r="G11" i="30"/>
  <c r="F11" i="30"/>
  <c r="E11" i="30"/>
  <c r="D11" i="30"/>
  <c r="C11" i="30"/>
  <c r="I64" i="29"/>
  <c r="H64" i="29"/>
  <c r="G64" i="29"/>
  <c r="F64" i="29"/>
  <c r="E64" i="29"/>
  <c r="C64" i="29"/>
  <c r="I47" i="29"/>
  <c r="H47" i="29"/>
  <c r="G47" i="29"/>
  <c r="F47" i="29"/>
  <c r="E47" i="29"/>
  <c r="C47" i="29"/>
  <c r="I23" i="29"/>
  <c r="H23" i="29"/>
  <c r="G23" i="29"/>
  <c r="F23" i="29"/>
  <c r="E23" i="29"/>
  <c r="C23" i="29"/>
  <c r="I9" i="29"/>
  <c r="I63" i="29"/>
  <c r="I68" i="29"/>
  <c r="H9" i="29"/>
  <c r="H63" i="29"/>
  <c r="H68" i="29"/>
  <c r="G9" i="29"/>
  <c r="F9" i="29"/>
  <c r="E9" i="29"/>
  <c r="C9" i="29"/>
  <c r="C63" i="29"/>
  <c r="C68" i="29"/>
  <c r="C9" i="28"/>
  <c r="E9" i="28"/>
  <c r="F9" i="28"/>
  <c r="F45" i="28"/>
  <c r="F50" i="28"/>
  <c r="G9" i="28"/>
  <c r="G45" i="28"/>
  <c r="G50" i="28"/>
  <c r="H9" i="28"/>
  <c r="I9" i="28"/>
  <c r="C21" i="28"/>
  <c r="E21" i="28"/>
  <c r="F21" i="28"/>
  <c r="G21" i="28"/>
  <c r="H21" i="28"/>
  <c r="I21" i="28"/>
  <c r="C29" i="28"/>
  <c r="E29" i="28"/>
  <c r="F29" i="28"/>
  <c r="G29" i="28"/>
  <c r="H29" i="28"/>
  <c r="I29" i="28"/>
  <c r="H45" i="28"/>
  <c r="H50" i="28"/>
  <c r="I45" i="28"/>
  <c r="I50" i="28"/>
  <c r="C46" i="28"/>
  <c r="E46" i="28"/>
  <c r="F46" i="28"/>
  <c r="G46" i="28"/>
  <c r="H46" i="28"/>
  <c r="I46" i="28"/>
  <c r="H10" i="24"/>
  <c r="C45" i="2"/>
  <c r="G42" i="11"/>
  <c r="G41" i="11"/>
  <c r="G30" i="11"/>
  <c r="G47" i="11"/>
  <c r="G50" i="11"/>
  <c r="G8" i="11"/>
  <c r="D28" i="10"/>
  <c r="E28" i="10"/>
  <c r="E37" i="10"/>
  <c r="D62" i="2"/>
  <c r="E62" i="2"/>
  <c r="D45" i="2"/>
  <c r="E45" i="2"/>
  <c r="D21" i="2"/>
  <c r="E21" i="2"/>
  <c r="D7" i="2"/>
  <c r="D61" i="2"/>
  <c r="D66" i="2"/>
  <c r="E7" i="2"/>
  <c r="E61" i="2"/>
  <c r="E66" i="2"/>
  <c r="D44" i="1"/>
  <c r="E44" i="1"/>
  <c r="D27" i="1"/>
  <c r="E27" i="1"/>
  <c r="D19" i="1"/>
  <c r="E19" i="1"/>
  <c r="D7" i="1"/>
  <c r="D43" i="1"/>
  <c r="D48" i="1"/>
  <c r="E7" i="1"/>
  <c r="E43" i="1"/>
  <c r="E48" i="1"/>
  <c r="I35" i="10"/>
  <c r="J35" i="10"/>
  <c r="I28" i="10"/>
  <c r="I37" i="10"/>
  <c r="J28" i="10"/>
  <c r="J37" i="10"/>
  <c r="I14" i="10"/>
  <c r="I18" i="10"/>
  <c r="J14" i="10"/>
  <c r="J18" i="10"/>
  <c r="D35" i="10"/>
  <c r="D37" i="10"/>
  <c r="E35" i="10"/>
  <c r="D14" i="10"/>
  <c r="D18" i="10"/>
  <c r="D39" i="10"/>
  <c r="E14" i="10"/>
  <c r="E18" i="10"/>
  <c r="D30" i="11"/>
  <c r="D13" i="27"/>
  <c r="I18" i="26"/>
  <c r="D18" i="26"/>
  <c r="D42" i="11"/>
  <c r="C62" i="2"/>
  <c r="H35" i="10"/>
  <c r="C19" i="1"/>
  <c r="H28" i="10"/>
  <c r="H37" i="10"/>
  <c r="C28" i="10"/>
  <c r="H14" i="10"/>
  <c r="H18" i="10"/>
  <c r="C14" i="10"/>
  <c r="C18" i="10"/>
  <c r="E24" i="19"/>
  <c r="F24" i="19"/>
  <c r="G24" i="19"/>
  <c r="I24" i="19"/>
  <c r="J24" i="19"/>
  <c r="K24" i="19"/>
  <c r="L24" i="19"/>
  <c r="N24" i="19"/>
  <c r="D24" i="19"/>
  <c r="O11" i="19"/>
  <c r="O9" i="19"/>
  <c r="O6" i="19"/>
  <c r="O7" i="19"/>
  <c r="O8" i="19"/>
  <c r="O10" i="19"/>
  <c r="O13" i="19"/>
  <c r="F12" i="24"/>
  <c r="F15" i="24"/>
  <c r="G12" i="24"/>
  <c r="G15" i="24"/>
  <c r="E12" i="24"/>
  <c r="E15" i="24"/>
  <c r="H13" i="24"/>
  <c r="H12" i="24"/>
  <c r="H15" i="24"/>
  <c r="H11" i="24"/>
  <c r="D12" i="24"/>
  <c r="D15" i="24"/>
  <c r="F35" i="21"/>
  <c r="D31" i="25"/>
  <c r="E11" i="21"/>
  <c r="C31" i="25"/>
  <c r="H14" i="24"/>
  <c r="F18" i="21"/>
  <c r="F19" i="21"/>
  <c r="F20" i="21"/>
  <c r="F21" i="21"/>
  <c r="F22" i="21"/>
  <c r="F23" i="21"/>
  <c r="C23" i="21"/>
  <c r="D23" i="21"/>
  <c r="E23" i="21"/>
  <c r="M14" i="19"/>
  <c r="M24" i="19"/>
  <c r="C14" i="19"/>
  <c r="H24" i="19"/>
  <c r="D14" i="19"/>
  <c r="E14" i="19"/>
  <c r="F14" i="19"/>
  <c r="G14" i="19"/>
  <c r="H14" i="19"/>
  <c r="I14" i="19"/>
  <c r="J14" i="19"/>
  <c r="K14" i="19"/>
  <c r="L14" i="19"/>
  <c r="N14" i="19"/>
  <c r="O16" i="19"/>
  <c r="O21" i="19"/>
  <c r="O23" i="19"/>
  <c r="O17" i="19"/>
  <c r="O18" i="19"/>
  <c r="O19" i="19"/>
  <c r="O20" i="19"/>
  <c r="O22" i="19"/>
  <c r="C24" i="19"/>
  <c r="D41" i="11"/>
  <c r="D45" i="11"/>
  <c r="G38" i="11"/>
  <c r="D8" i="11"/>
  <c r="D38" i="11"/>
  <c r="D47" i="11"/>
  <c r="D50" i="11"/>
  <c r="C35" i="10"/>
  <c r="C37" i="10"/>
  <c r="H14" i="9"/>
  <c r="H29" i="9"/>
  <c r="C14" i="9"/>
  <c r="C29" i="9"/>
  <c r="C30" i="9"/>
  <c r="C44" i="1"/>
  <c r="C21" i="2"/>
  <c r="C7" i="2"/>
  <c r="C61" i="2"/>
  <c r="C66" i="2"/>
  <c r="C27" i="1"/>
  <c r="C15" i="8"/>
  <c r="H29" i="8"/>
  <c r="H15" i="8"/>
  <c r="C16" i="8"/>
  <c r="C27" i="8"/>
  <c r="C21" i="8"/>
  <c r="H27" i="8"/>
  <c r="C15" i="9"/>
  <c r="C27" i="9"/>
  <c r="C28" i="9"/>
  <c r="C21" i="9"/>
  <c r="H27" i="9"/>
  <c r="C7" i="1"/>
  <c r="C43" i="1"/>
  <c r="C48" i="1"/>
  <c r="G45" i="11"/>
  <c r="H28" i="9"/>
  <c r="H28" i="8"/>
  <c r="C29" i="8"/>
  <c r="H30" i="8"/>
  <c r="C28" i="8"/>
  <c r="C30" i="8"/>
  <c r="C45" i="28"/>
  <c r="C50" i="28"/>
  <c r="H39" i="10"/>
  <c r="C39" i="10"/>
  <c r="K28" i="9"/>
  <c r="J28" i="9"/>
  <c r="F28" i="9"/>
  <c r="E39" i="10"/>
  <c r="I39" i="10"/>
  <c r="J39" i="10"/>
  <c r="C16" i="31"/>
  <c r="O24" i="19"/>
  <c r="C25" i="19"/>
  <c r="D5" i="19"/>
  <c r="D25" i="19"/>
  <c r="E5" i="19"/>
  <c r="E25" i="19"/>
  <c r="F5" i="19"/>
  <c r="F25" i="19"/>
  <c r="G5" i="19"/>
  <c r="G25" i="19"/>
  <c r="H5" i="19"/>
  <c r="H25" i="19"/>
  <c r="I5" i="19"/>
  <c r="I25" i="19"/>
  <c r="J5" i="19"/>
  <c r="J25" i="19"/>
  <c r="K5" i="19"/>
  <c r="K25" i="19"/>
  <c r="L5" i="19"/>
  <c r="L25" i="19"/>
  <c r="M5" i="19"/>
  <c r="M25" i="19"/>
  <c r="N5" i="19"/>
  <c r="N25" i="19"/>
  <c r="O14" i="19"/>
  <c r="K29" i="9"/>
  <c r="I29" i="9"/>
  <c r="F29" i="9"/>
  <c r="F30" i="9"/>
  <c r="J29" i="9"/>
  <c r="E29" i="9"/>
  <c r="D29" i="9"/>
  <c r="D30" i="9"/>
  <c r="D28" i="9"/>
  <c r="E29" i="8"/>
  <c r="F29" i="8"/>
  <c r="K29" i="8"/>
  <c r="E30" i="8"/>
  <c r="J30" i="8"/>
  <c r="J29" i="8"/>
  <c r="K30" i="8"/>
  <c r="D30" i="8"/>
  <c r="D28" i="8"/>
  <c r="D29" i="8"/>
  <c r="G63" i="29"/>
  <c r="G68" i="29"/>
  <c r="L40" i="32"/>
  <c r="K40" i="32"/>
  <c r="J40" i="32"/>
  <c r="I40" i="32"/>
  <c r="F38" i="32"/>
  <c r="F40" i="32"/>
  <c r="D38" i="32"/>
  <c r="D40" i="32"/>
  <c r="E63" i="29"/>
  <c r="E68" i="29"/>
  <c r="F63" i="29"/>
  <c r="F68" i="29"/>
  <c r="D63" i="29"/>
  <c r="D68" i="29"/>
  <c r="E45" i="28"/>
  <c r="E50" i="28"/>
  <c r="D45" i="28"/>
  <c r="D50" i="28"/>
</calcChain>
</file>

<file path=xl/sharedStrings.xml><?xml version="1.0" encoding="utf-8"?>
<sst xmlns="http://schemas.openxmlformats.org/spreadsheetml/2006/main" count="1456" uniqueCount="628">
  <si>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</si>
  <si>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</si>
  <si>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</si>
  <si>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</si>
  <si>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</si>
  <si>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</si>
  <si>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</si>
  <si>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</si>
  <si>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</si>
  <si>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</si>
  <si>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</si>
  <si>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</si>
  <si>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</si>
  <si>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</si>
  <si>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</si>
  <si>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</si>
  <si>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</si>
  <si>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</si>
  <si>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</si>
  <si>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</si>
  <si>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</si>
  <si>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</si>
  <si>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</si>
  <si>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</si>
  <si>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</si>
  <si>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</si>
  <si>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</si>
  <si>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</si>
  <si>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</si>
  <si>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</si>
  <si>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</si>
  <si>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</si>
  <si>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</si>
  <si>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</si>
  <si>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</si>
  <si>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</si>
  <si>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</si>
  <si>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</si>
  <si>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</si>
  <si>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</si>
  <si>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</si>
  <si>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</si>
  <si>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</si>
  <si>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</si>
  <si>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</si>
  <si>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</si>
  <si>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</si>
  <si>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</si>
  <si>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</si>
  <si>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</si>
  <si>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</si>
  <si>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</si>
  <si>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</si>
  <si>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</si>
  <si>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</si>
  <si>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</si>
  <si>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</si>
  <si>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</si>
  <si>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</si>
  <si>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</si>
  <si>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</si>
  <si>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</si>
  <si>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</si>
  <si>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</si>
  <si>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</si>
  <si>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</si>
  <si>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</si>
  <si>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</si>
  <si>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</si>
  <si>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</si>
  <si>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</si>
  <si>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</si>
  <si>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</si>
  <si>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</si>
  <si>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</si>
  <si>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</si>
  <si>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</si>
  <si>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</si>
  <si>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</si>
  <si>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</si>
  <si>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</si>
  <si>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</si>
  <si>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</si>
  <si>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</si>
  <si>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</si>
  <si>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</si>
  <si>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</si>
  <si>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</si>
  <si>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</si>
  <si>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</si>
  <si>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</si>
  <si>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</si>
  <si>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</si>
  <si>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</si>
  <si>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</si>
  <si>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</si>
  <si>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</si>
  <si>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</si>
  <si>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</si>
  <si>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</si>
  <si>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</si>
  <si>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</si>
  <si>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</si>
  <si>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</si>
  <si>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</si>
  <si>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</si>
  <si>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</si>
  <si>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</si>
  <si>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</si>
  <si>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</si>
  <si>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</si>
  <si>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</si>
  <si>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</si>
  <si>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</si>
  <si>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</si>
  <si>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</si>
  <si>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</si>
  <si>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</si>
  <si>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</si>
  <si>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</si>
  <si>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</si>
  <si>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</si>
  <si>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</si>
  <si>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</si>
  <si>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</si>
  <si>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</si>
  <si>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</si>
  <si>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</si>
  <si>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</si>
  <si>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</si>
  <si>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</si>
  <si>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</si>
  <si>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</si>
  <si>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</si>
  <si>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</si>
  <si>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</si>
  <si>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</si>
  <si>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</si>
  <si>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</si>
  <si>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</si>
  <si>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</si>
  <si>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</si>
  <si>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</si>
  <si>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</si>
  <si>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</si>
  <si>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</si>
  <si>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</si>
  <si>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</si>
  <si>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</si>
  <si>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</si>
  <si>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</si>
  <si>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</si>
  <si>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</si>
  <si>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</si>
  <si>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</si>
  <si>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</si>
  <si>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</si>
  <si>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</si>
  <si>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</si>
  <si>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</si>
  <si>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</si>
  <si>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</si>
  <si>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</si>
  <si>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</si>
  <si>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</si>
  <si>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</si>
  <si>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</si>
  <si>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</si>
  <si>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</si>
  <si>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</si>
  <si>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</si>
  <si>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</si>
  <si>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</si>
  <si>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</si>
  <si>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</si>
  <si>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</si>
  <si>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</si>
  <si>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</si>
  <si>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</si>
  <si>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</si>
  <si>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</si>
  <si>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</si>
  <si>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</si>
  <si>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</si>
  <si>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</si>
  <si>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</si>
  <si>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</si>
  <si>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</si>
  <si>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</si>
  <si>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</si>
  <si>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</si>
  <si>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</si>
  <si>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</si>
  <si>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</si>
  <si>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</si>
  <si>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</si>
  <si>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</si>
  <si>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</si>
  <si>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</si>
  <si>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</si>
  <si>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</si>
  <si>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</si>
  <si>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</si>
  <si>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</si>
  <si>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</si>
  <si>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</si>
  <si>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</si>
  <si>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</si>
  <si>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</si>
  <si>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</si>
  <si>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</si>
  <si>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</si>
  <si>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</si>
  <si>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</si>
  <si>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</si>
  <si>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</si>
  <si>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</si>
  <si>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</si>
  <si>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</si>
  <si>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</si>
  <si>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</si>
  <si>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</si>
  <si>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</si>
  <si>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</si>
  <si>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</si>
  <si>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</si>
  <si>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</si>
  <si>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</si>
  <si>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</si>
  <si>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</si>
  <si>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</si>
  <si>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</si>
  <si>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</si>
  <si>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</si>
  <si>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</si>
  <si>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</si>
  <si>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</si>
  <si>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</si>
  <si>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</si>
  <si>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</si>
  <si>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</si>
  <si>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</si>
  <si>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</si>
  <si>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</si>
  <si>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</si>
  <si>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</si>
  <si>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</si>
  <si>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</si>
  <si>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</si>
  <si>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</si>
  <si>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</si>
  <si>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</si>
  <si>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</si>
  <si>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</si>
  <si>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</si>
  <si>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</si>
  <si>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</si>
  <si>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</si>
  <si>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</si>
  <si>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</si>
  <si>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</si>
  <si>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</si>
  <si>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</si>
  <si>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</si>
  <si>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</si>
  <si>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</si>
  <si>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</si>
  <si>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</si>
  <si>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</si>
  <si>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</si>
  <si>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</si>
  <si>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</si>
  <si>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</si>
  <si>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</si>
  <si>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</si>
  <si>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</si>
  <si>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</si>
  <si>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</si>
  <si>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</si>
  <si>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</si>
  <si>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</si>
  <si>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</si>
  <si>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</si>
  <si>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</si>
  <si>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</si>
  <si>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</si>
  <si>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</si>
  <si>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</si>
  <si>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</si>
  <si>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</si>
  <si>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</si>
  <si>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</si>
  <si>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</si>
  <si>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</si>
  <si>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</si>
  <si>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</si>
  <si>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</si>
  <si>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</si>
  <si>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</si>
  <si>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</si>
  <si>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</si>
  <si>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</si>
  <si>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</si>
  <si>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</si>
  <si>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</si>
  <si>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</si>
  <si>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</si>
  <si>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</si>
  <si>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</si>
  <si>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</si>
  <si>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</si>
  <si>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</si>
  <si>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</si>
  <si>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</si>
  <si>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</si>
  <si>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</si>
  <si>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</si>
  <si>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</si>
  <si>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</si>
  <si>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</si>
  <si>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</si>
  <si>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</si>
  <si>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</si>
  <si>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</si>
  <si>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</si>
  <si>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</si>
  <si>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</si>
  <si>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</si>
  <si>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</si>
  <si>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</si>
  <si>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</si>
  <si>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</si>
  <si>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</si>
  <si>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</si>
  <si>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</si>
  <si>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</si>
  <si>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</si>
  <si>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</si>
  <si>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</si>
  <si>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</si>
  <si>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</si>
  <si>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</si>
  <si>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</si>
  <si>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</si>
  <si>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</si>
  <si>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</si>
  <si>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</si>
  <si>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</si>
  <si>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</si>
  <si>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</si>
  <si>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</si>
  <si>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</si>
  <si>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</si>
  <si>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</si>
  <si>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</si>
  <si>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</si>
  <si>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</si>
  <si>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</si>
  <si>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</si>
  <si>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</si>
  <si>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</si>
  <si>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</si>
  <si>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</si>
  <si>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</si>
  <si>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</si>
  <si>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</si>
  <si>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</si>
  <si>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</si>
  <si>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</si>
  <si>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</si>
  <si>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</si>
  <si>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</si>
  <si>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</si>
  <si>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</si>
  <si>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</si>
  <si>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</si>
  <si>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</si>
  <si>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</si>
  <si>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</si>
  <si>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</si>
  <si>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</si>
  <si>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</si>
  <si>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</si>
  <si>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</si>
  <si>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</si>
  <si>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</si>
  <si>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</si>
  <si>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</si>
  <si>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</si>
  <si>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</si>
  <si>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</si>
  <si>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</si>
  <si>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</si>
  <si>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</si>
  <si>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</si>
  <si>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</si>
  <si>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</si>
  <si>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</si>
  <si>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</si>
  <si>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</si>
  <si>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</si>
  <si>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</si>
  <si>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</si>
  <si>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</si>
  <si>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</si>
  <si>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</si>
  <si>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</si>
  <si>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</si>
  <si>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</si>
  <si>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</si>
  <si>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</si>
  <si>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</si>
  <si>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</si>
  <si>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</si>
  <si>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</si>
  <si>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</si>
  <si>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</si>
  <si>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</si>
  <si>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</si>
  <si>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</si>
  <si>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</si>
  <si>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</si>
  <si>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</si>
  <si>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</si>
  <si>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</si>
  <si>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</si>
  <si>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</si>
  <si>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</si>
  <si>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</si>
  <si>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</si>
  <si>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</si>
  <si>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</si>
  <si>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</si>
  <si>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</si>
  <si>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</si>
  <si>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</si>
  <si>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</si>
  <si>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</si>
  <si>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</si>
  <si>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</si>
  <si>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</si>
  <si>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</si>
  <si>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</si>
  <si>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</si>
  <si>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</si>
  <si>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</si>
  <si>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</si>
  <si>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</si>
  <si>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</si>
  <si>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</si>
  <si>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</si>
  <si>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</si>
  <si>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</si>
  <si>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</si>
  <si>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</si>
  <si>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</si>
  <si>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</si>
  <si>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</si>
  <si>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</si>
  <si>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</si>
  <si>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</si>
  <si>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</si>
  <si>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</si>
  <si>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</si>
  <si>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</si>
  <si>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</si>
  <si>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</si>
  <si>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</si>
  <si>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</si>
  <si>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</si>
  <si>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</si>
  <si>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</si>
  <si>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</si>
  <si>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</si>
  <si>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d) lakott külterülettel kapcsolatos feladatok támogatása</t>
  </si>
  <si>
    <t xml:space="preserve">        lakott külterülettel kapcsolatos feladatok támogatása beszámítás után</t>
  </si>
  <si>
    <t>NEMESNÉP KÖZSÉG ÖNKORMÁNYZATA</t>
  </si>
  <si>
    <t xml:space="preserve">Nemesnép Község Önkormányzatának elemi bevételei </t>
  </si>
  <si>
    <t>Nemesnép Község Önkormányzatának elemi kiadásai</t>
  </si>
  <si>
    <t>I.1 jogcímekhez kapcsolódó kiegészítés</t>
  </si>
  <si>
    <t xml:space="preserve">     jogcímekhez kapcsolódó kiegészítés beszámítás után</t>
  </si>
  <si>
    <t>Nemesnép Község Önkormányzata által adott közvetett támogatások
(kedvezmények)</t>
  </si>
  <si>
    <t xml:space="preserve"> Adatok Ft-ban</t>
  </si>
  <si>
    <t>Nemesnép Község Önkormányzata többéves kihatással járó döntések számszerűsítése évenkénti bontásban és összesítve célok szerint</t>
  </si>
  <si>
    <t>B811.</t>
  </si>
  <si>
    <t>K911.</t>
  </si>
  <si>
    <t>Szociális ágazati pótlék</t>
  </si>
  <si>
    <t>Bérkompenzáció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</si>
  <si>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</si>
  <si>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</si>
  <si>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</si>
  <si>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</si>
  <si>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</si>
  <si>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</si>
  <si>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</si>
  <si>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</si>
  <si>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</si>
  <si>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</si>
  <si>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</si>
  <si>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</si>
  <si>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</si>
  <si>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</si>
  <si>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</si>
  <si>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</si>
  <si>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</si>
  <si>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</si>
  <si>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</si>
  <si>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</si>
  <si>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</si>
  <si>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</si>
  <si>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</si>
  <si>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</si>
  <si>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</si>
  <si>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</si>
  <si>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</si>
  <si>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</si>
  <si>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</si>
  <si>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Nemesnép Község Önkormányzata </t>
  </si>
  <si>
    <t>Tervezett létszámkeret:</t>
  </si>
  <si>
    <t>2020.</t>
  </si>
  <si>
    <t>2021.</t>
  </si>
  <si>
    <t>Eredeti előirányzat 2019.</t>
  </si>
  <si>
    <t>2022.</t>
  </si>
  <si>
    <t>2019.évi</t>
  </si>
  <si>
    <t>B411.</t>
  </si>
  <si>
    <t>Szociális célú tüzelőanyag</t>
  </si>
  <si>
    <t xml:space="preserve">ebből részmunkaidős: </t>
  </si>
  <si>
    <t>Tervezett közfoglalkoztatotti létszámkeret:</t>
  </si>
  <si>
    <t>Tervezett megbízási díjas létszámkeret:</t>
  </si>
  <si>
    <t>3/2019. (II. 25.) önkormányzati rendelet 2,b melléklete</t>
  </si>
  <si>
    <t>3/2019. (II. 25.) önkormányzati rendelet 2,a melléklete</t>
  </si>
  <si>
    <t>2020. ÉVI MŰKÖDÉSI ÉS FELHALMOZÁSI CÉLÚ BEVÉTELEI ÉS KIADÁSAI</t>
  </si>
  <si>
    <t>Eredeti előirányzat 2020.</t>
  </si>
  <si>
    <t>Várható teljesítés         2019.</t>
  </si>
  <si>
    <t>H</t>
  </si>
  <si>
    <t>Államigazgatási feladatok</t>
  </si>
  <si>
    <t>Önként vállalt feladatok</t>
  </si>
  <si>
    <t>Kötelező feladatok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</si>
  <si>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</si>
  <si>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</si>
  <si>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</si>
  <si>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</si>
  <si>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</si>
  <si>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</si>
  <si>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További években</t>
  </si>
  <si>
    <t>Kiadás előző  években</t>
  </si>
  <si>
    <t>előző  években</t>
  </si>
  <si>
    <t>években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</si>
  <si>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</si>
  <si>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</si>
  <si>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</si>
  <si>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</si>
  <si>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</si>
  <si>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</si>
  <si>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</si>
  <si>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</si>
  <si>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NEMESNÉP KÖZSÉG ÖNKORMÁNYZATÁNAK ÁLLAMI HOZZÁJÁRULÁSA 2020. ÉVBEN</t>
  </si>
  <si>
    <t>2020.évi</t>
  </si>
  <si>
    <t>NEMESNÉP KÖZSÉG ÖNKORMÁNYZATA 2020. ÉVI ELŐIRÁNYZAT FELHASZNÁLÁSI ÜTEMTERVE</t>
  </si>
  <si>
    <t>2020. előtti kifizetés</t>
  </si>
  <si>
    <t>Nemesnép Község Önkormányzata adósságot keletkeztető 2020. évi fejlesztési céljai, az ügyletekből és kezességvállalásokból fennálló kötelezettségei, valamint azok fedezetéül szolgáló saját bevételek</t>
  </si>
  <si>
    <t>1, 2020. évi adósságkeletkeztető fejlesztési célok</t>
  </si>
  <si>
    <t>2023.</t>
  </si>
  <si>
    <t>NEMESNÉP KÖZSÉG ÖNKORMÁNYZATA 2020. ÉVI TARTALÉKAI</t>
  </si>
  <si>
    <t>2020.évi előirányzat</t>
  </si>
  <si>
    <t>NEMESNÉP KÖZSÉG ÖNKORMÁNYZATA 2020. ÉVI EURÓPAI UNIÓS PROJEKTJEINEK BEVÉTELEI ÉS KIADÁSAI</t>
  </si>
  <si>
    <t>Támogatásból: 2020. évben tervezett</t>
  </si>
  <si>
    <t>2020. évben  tervezett</t>
  </si>
  <si>
    <t>NEMESNÉP KÖZSÉG ÖNKORMÁNYZATA ÁLTAL A LAKOSSÁGNAK JUTTATOTT TÁMOGATÁSOK, SZOCIÁLIS, RÁSZORULTSÁGI JELLEGŰ ELLÁTÁSOK RÉSZLETEZÉSE 2020. ÉVBEN</t>
  </si>
  <si>
    <t>Mobilgarázs létesítése.</t>
  </si>
  <si>
    <t>Buszmegálló (2 db) létesítése.</t>
  </si>
  <si>
    <t>Utak, járdák felújítása. (534. hrsz. Vis maior)</t>
  </si>
  <si>
    <t>Város- és zöldterület gazdálkodással, valamint a könyvtár és közművelődéssel kapcsolatos egyéb tárgyi eszközök beszerzése.</t>
  </si>
  <si>
    <t>Dízelmotoros fűnyíró traktor.</t>
  </si>
  <si>
    <t>Notbook vagy asztali számítógép beszerzése.</t>
  </si>
  <si>
    <t>I.5 Polgármesteri illetmény támogatása</t>
  </si>
  <si>
    <t>1. Hozzájárulás a pénzbeli szociális ellátásokhoz  beszámítás után( egyösszegű)</t>
  </si>
  <si>
    <t>2. b (1) Szociális étkeztetés</t>
  </si>
  <si>
    <t>2.e Falugondnoki vagy tanyagondnoki szolgáltatás</t>
  </si>
  <si>
    <t>2/2020. (III. 3.) önkormányzati rendelet 1. melléklete</t>
  </si>
  <si>
    <t>2/2020. (III. 3.) önkormányzati rendelet 2,b. melléklete</t>
  </si>
  <si>
    <t>2/2020. (III. 3.) önkormányzati rendelet 3. melléklete</t>
  </si>
  <si>
    <t>2/2020. (III. 3.) önkormányzati rendelet 4,a melléklete</t>
  </si>
  <si>
    <t>2/2020. (III. 3.) önkormányzati rendelet 4,b melléklete</t>
  </si>
  <si>
    <t>2/2020. (III. 3.) önkormányzati rendelet 5. melléklete</t>
  </si>
  <si>
    <t>2/2020. (III. 3.) önkormányzati rendelet 6. melléklete</t>
  </si>
  <si>
    <t>2/2020. (III. 3.) önkormányzati rendelet 7. melléklete</t>
  </si>
  <si>
    <t>2/2020. (III. 3.) önkormányzati rendelet 8. melléklete</t>
  </si>
  <si>
    <t>2/2020. (III. 3.) önkormányzati rendelet 9. melléklete</t>
  </si>
  <si>
    <t>2/2020. (III. 3.) önkormányzati rendelet 10. melléklete</t>
  </si>
  <si>
    <t>2/2020. (III. 3.) önkormányzati rendelet 11. melléklete</t>
  </si>
  <si>
    <t>2/2020. (III. 3.) önkormányzati rendelet 12. melléklete</t>
  </si>
  <si>
    <t>Eredeti előirányzat 2020.01.01.</t>
  </si>
  <si>
    <t>Módosítás           2020.05.31.</t>
  </si>
  <si>
    <t>Módosítottelőirányzat 2020.05.31.</t>
  </si>
  <si>
    <t>Módosított előirányzat 2020.05.31.</t>
  </si>
  <si>
    <t>Módosított előirányzat 2020-ból</t>
  </si>
  <si>
    <t>Eredeti előirányzat         2020.01.01.</t>
  </si>
  <si>
    <t>Módosított előirányzat         2020.05.31.</t>
  </si>
  <si>
    <t>I</t>
  </si>
  <si>
    <t>Eredeti előirányzat     2020.01.01.</t>
  </si>
  <si>
    <t>Módosítás       2020.05.31.</t>
  </si>
  <si>
    <t>Módosított előirányzat        2020.05.31.</t>
  </si>
  <si>
    <t>Vidékfejlesztési Program - Egyedi szennyvízkezelés - VP-6-7.2.1.2-16 - Európai Mezőgazdasági Vidékfejlesztési Alap</t>
  </si>
  <si>
    <t>Módosított előirányzat      2020.05.31.</t>
  </si>
  <si>
    <t>Egyedi szennyvízkezelés kiépítése</t>
  </si>
  <si>
    <t>Módosítás         2020.08.31.</t>
  </si>
  <si>
    <t>Módosított előirányzat 2020.08.31.</t>
  </si>
  <si>
    <t>Módosítás    2020.08.31.</t>
  </si>
  <si>
    <t>Módosított előirányzat 2020.05.31</t>
  </si>
  <si>
    <t>Módosított előirányzat         2020.08.31.</t>
  </si>
  <si>
    <t>J</t>
  </si>
  <si>
    <t>K</t>
  </si>
  <si>
    <t>Módosítás       2020.08.31.</t>
  </si>
  <si>
    <t>Módosított előirányzat      2020.08.31.</t>
  </si>
  <si>
    <t>Lakosssági hozzájárulás az egyedi szennyvízberendezések telepítéséhez.</t>
  </si>
  <si>
    <t>Módosított előirányzat     2020.08.31.</t>
  </si>
  <si>
    <t>9/2020. (X. 5.) önkormányzati rendelet 1. melléklete</t>
  </si>
  <si>
    <t>2/2020. (III. 5.) önkormányzati rendelet 1. melléklete</t>
  </si>
  <si>
    <t>9/2020. (X. 5.) önkormányzati rendelet 2. melléklete</t>
  </si>
  <si>
    <t>2/2020. (III. 5.) önkormányzati rendelet 2,a. melléklete</t>
  </si>
  <si>
    <t>9/2020. (X. 5.) önkormányzati rendelet 3. melléklete</t>
  </si>
  <si>
    <t>9/2020. (X. 5.) önkormányzati rendelet 4. melléklete</t>
  </si>
  <si>
    <t>9/2020. (X. 5.) önkormányzati rendelet 5. melléklete</t>
  </si>
  <si>
    <t>9/2020. (X. 5.) önkormányzati rendelet 6. melléklete</t>
  </si>
  <si>
    <t>9/2020. (X. 5.) önkormányzati rendelet 7. melléklete</t>
  </si>
  <si>
    <t>9/2020. (X. 5.) önkormányzati rendelet 8. melléklete</t>
  </si>
  <si>
    <t>9/2020. (X. 5.) önkormányzati rendelet 9.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</si>
</sst>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9" formatCode="#,##0.0"/>
    <numFmt numFmtId="180" formatCode="#,###"/>
    <numFmt numFmtId="182" formatCode="_-* #,##0\ _F_t_-;\-* #,##0\ _F_t_-;_-* &quot;-&quot;??\ _F_t_-;_-@_-"/>
    <numFmt numFmtId="186" formatCode="0&quot;.&quot;"/>
  </numFmts>
  <fonts count="109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1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5" borderId="0" applyNumberFormat="0" applyBorder="0" applyAlignment="0" applyProtection="0"/>
    <xf numFmtId="0" fontId="9" fillId="9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9" borderId="1" applyNumberFormat="0" applyAlignment="0" applyProtection="0"/>
    <xf numFmtId="0" fontId="18" fillId="22" borderId="7" applyNumberFormat="0" applyFont="0" applyAlignment="0" applyProtection="0"/>
    <xf numFmtId="0" fontId="27" fillId="6" borderId="0" applyNumberFormat="0" applyBorder="0" applyAlignment="0" applyProtection="0"/>
    <xf numFmtId="0" fontId="28" fillId="20" borderId="8" applyNumberFormat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0" borderId="0"/>
    <xf numFmtId="0" fontId="19" fillId="0" borderId="0"/>
    <xf numFmtId="0" fontId="18" fillId="0" borderId="0"/>
    <xf numFmtId="0" fontId="1" fillId="0" borderId="0"/>
    <xf numFmtId="0" fontId="33" fillId="0" borderId="0"/>
    <xf numFmtId="0" fontId="32" fillId="0" borderId="0"/>
    <xf numFmtId="0" fontId="19" fillId="0" borderId="0"/>
    <xf numFmtId="0" fontId="82" fillId="0" borderId="0"/>
    <xf numFmtId="0" fontId="8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87" fillId="0" borderId="0"/>
    <xf numFmtId="0" fontId="19" fillId="0" borderId="0"/>
    <xf numFmtId="0" fontId="33" fillId="0" borderId="0"/>
    <xf numFmtId="0" fontId="18" fillId="0" borderId="0"/>
    <xf numFmtId="0" fontId="5" fillId="22" borderId="7" applyNumberFormat="0" applyFont="0" applyAlignment="0" applyProtection="0"/>
    <xf numFmtId="0" fontId="34" fillId="20" borderId="8" applyNumberFormat="0" applyAlignment="0" applyProtection="0"/>
    <xf numFmtId="0" fontId="3" fillId="0" borderId="9" applyNumberFormat="0" applyFill="0" applyAlignment="0" applyProtection="0"/>
    <xf numFmtId="0" fontId="35" fillId="5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50">
    <xf numFmtId="0" fontId="0" fillId="0" borderId="0" xfId="0"/>
    <xf numFmtId="0" fontId="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50" fillId="0" borderId="0" xfId="0" applyFont="1"/>
    <xf numFmtId="0" fontId="2" fillId="0" borderId="0" xfId="0" applyFont="1"/>
    <xf numFmtId="0" fontId="51" fillId="0" borderId="0" xfId="0" applyFont="1"/>
    <xf numFmtId="0" fontId="55" fillId="0" borderId="0" xfId="0" applyFont="1"/>
    <xf numFmtId="0" fontId="62" fillId="0" borderId="0" xfId="0" applyFont="1"/>
    <xf numFmtId="180" fontId="19" fillId="0" borderId="0" xfId="88" applyNumberFormat="1" applyFill="1" applyAlignment="1" applyProtection="1">
      <alignment vertical="center" wrapText="1"/>
    </xf>
    <xf numFmtId="180" fontId="66" fillId="0" borderId="0" xfId="88" applyNumberFormat="1" applyFont="1" applyFill="1" applyAlignment="1" applyProtection="1">
      <alignment horizontal="centerContinuous" vertical="center" wrapText="1"/>
    </xf>
    <xf numFmtId="180" fontId="19" fillId="0" borderId="0" xfId="88" applyNumberFormat="1" applyFill="1" applyAlignment="1" applyProtection="1">
      <alignment horizontal="centerContinuous" vertical="center"/>
    </xf>
    <xf numFmtId="180" fontId="19" fillId="0" borderId="0" xfId="88" applyNumberFormat="1" applyFill="1" applyAlignment="1" applyProtection="1">
      <alignment horizontal="center" vertical="center" wrapText="1"/>
    </xf>
    <xf numFmtId="180" fontId="69" fillId="0" borderId="10" xfId="88" applyNumberFormat="1" applyFont="1" applyFill="1" applyBorder="1" applyAlignment="1" applyProtection="1">
      <alignment horizontal="centerContinuous" vertical="center" wrapText="1"/>
    </xf>
    <xf numFmtId="180" fontId="69" fillId="0" borderId="11" xfId="88" applyNumberFormat="1" applyFont="1" applyFill="1" applyBorder="1" applyAlignment="1" applyProtection="1">
      <alignment horizontal="centerContinuous" vertical="center" wrapText="1"/>
    </xf>
    <xf numFmtId="180" fontId="69" fillId="0" borderId="12" xfId="88" applyNumberFormat="1" applyFont="1" applyFill="1" applyBorder="1" applyAlignment="1" applyProtection="1">
      <alignment horizontal="centerContinuous" vertical="center" wrapText="1"/>
    </xf>
    <xf numFmtId="180" fontId="64" fillId="0" borderId="0" xfId="88" applyNumberFormat="1" applyFont="1" applyFill="1" applyAlignment="1" applyProtection="1">
      <alignment horizontal="center" vertical="center" wrapText="1"/>
    </xf>
    <xf numFmtId="180" fontId="63" fillId="0" borderId="13" xfId="88" applyNumberFormat="1" applyFont="1" applyFill="1" applyBorder="1" applyAlignment="1" applyProtection="1">
      <alignment horizontal="center" vertical="center" wrapText="1"/>
    </xf>
    <xf numFmtId="180" fontId="63" fillId="0" borderId="0" xfId="88" applyNumberFormat="1" applyFont="1" applyFill="1" applyAlignment="1" applyProtection="1">
      <alignment horizontal="center" vertical="center" wrapText="1"/>
    </xf>
    <xf numFmtId="180" fontId="19" fillId="0" borderId="14" xfId="88" applyNumberFormat="1" applyFill="1" applyBorder="1" applyAlignment="1" applyProtection="1">
      <alignment horizontal="left" vertical="center" wrapText="1" indent="1"/>
    </xf>
    <xf numFmtId="180" fontId="19" fillId="0" borderId="15" xfId="88" applyNumberFormat="1" applyFill="1" applyBorder="1" applyAlignment="1" applyProtection="1">
      <alignment horizontal="left" vertical="center" wrapText="1" indent="1"/>
    </xf>
    <xf numFmtId="180" fontId="43" fillId="0" borderId="13" xfId="88" applyNumberFormat="1" applyFont="1" applyFill="1" applyBorder="1" applyAlignment="1" applyProtection="1">
      <alignment horizontal="left" vertical="center" wrapText="1" indent="1"/>
    </xf>
    <xf numFmtId="180" fontId="43" fillId="0" borderId="16" xfId="88" applyNumberFormat="1" applyFont="1" applyFill="1" applyBorder="1" applyAlignment="1" applyProtection="1">
      <alignment horizontal="right" vertical="center" wrapText="1" indent="1"/>
    </xf>
    <xf numFmtId="0" fontId="18" fillId="0" borderId="0" xfId="90"/>
    <xf numFmtId="0" fontId="75" fillId="0" borderId="0" xfId="90" applyFont="1"/>
    <xf numFmtId="0" fontId="18" fillId="0" borderId="0" xfId="90" applyBorder="1"/>
    <xf numFmtId="0" fontId="76" fillId="0" borderId="0" xfId="90" applyFont="1" applyBorder="1"/>
    <xf numFmtId="0" fontId="52" fillId="0" borderId="17" xfId="90" applyFont="1" applyFill="1" applyBorder="1" applyAlignment="1">
      <alignment horizontal="left" vertical="center"/>
    </xf>
    <xf numFmtId="0" fontId="52" fillId="0" borderId="18" xfId="90" applyFont="1" applyFill="1" applyBorder="1" applyAlignment="1">
      <alignment horizontal="left" vertical="center"/>
    </xf>
    <xf numFmtId="0" fontId="58" fillId="0" borderId="19" xfId="90" applyFont="1" applyBorder="1" applyAlignment="1">
      <alignment horizontal="left" vertical="center"/>
    </xf>
    <xf numFmtId="3" fontId="57" fillId="0" borderId="19" xfId="90" applyNumberFormat="1" applyFont="1" applyBorder="1" applyAlignment="1">
      <alignment vertical="center"/>
    </xf>
    <xf numFmtId="0" fontId="58" fillId="0" borderId="19" xfId="90" applyFont="1" applyFill="1" applyBorder="1"/>
    <xf numFmtId="0" fontId="78" fillId="0" borderId="18" xfId="82" applyFont="1" applyBorder="1" applyAlignment="1">
      <alignment horizontal="center"/>
    </xf>
    <xf numFmtId="3" fontId="77" fillId="0" borderId="19" xfId="90" applyNumberFormat="1" applyFont="1" applyBorder="1" applyAlignment="1">
      <alignment vertical="center"/>
    </xf>
    <xf numFmtId="0" fontId="57" fillId="0" borderId="18" xfId="90" applyFont="1" applyBorder="1" applyAlignment="1">
      <alignment horizontal="left" vertical="center"/>
    </xf>
    <xf numFmtId="3" fontId="58" fillId="0" borderId="19" xfId="90" applyNumberFormat="1" applyFont="1" applyBorder="1" applyAlignment="1">
      <alignment horizontal="right" vertical="center"/>
    </xf>
    <xf numFmtId="0" fontId="58" fillId="0" borderId="18" xfId="90" applyFont="1" applyBorder="1" applyAlignment="1">
      <alignment horizontal="left" vertical="center"/>
    </xf>
    <xf numFmtId="3" fontId="57" fillId="0" borderId="19" xfId="90" applyNumberFormat="1" applyFont="1" applyBorder="1" applyAlignment="1">
      <alignment horizontal="right" vertical="center"/>
    </xf>
    <xf numFmtId="0" fontId="57" fillId="0" borderId="19" xfId="90" applyFont="1" applyBorder="1" applyAlignment="1">
      <alignment horizontal="left" vertical="center"/>
    </xf>
    <xf numFmtId="3" fontId="58" fillId="0" borderId="19" xfId="90" applyNumberFormat="1" applyFont="1" applyBorder="1" applyAlignment="1">
      <alignment vertical="center"/>
    </xf>
    <xf numFmtId="0" fontId="78" fillId="0" borderId="18" xfId="90" applyFont="1" applyBorder="1" applyAlignment="1">
      <alignment horizontal="center" vertical="center"/>
    </xf>
    <xf numFmtId="3" fontId="77" fillId="0" borderId="19" xfId="90" applyNumberFormat="1" applyFont="1" applyFill="1" applyBorder="1" applyAlignment="1">
      <alignment vertical="center"/>
    </xf>
    <xf numFmtId="3" fontId="77" fillId="0" borderId="19" xfId="90" applyNumberFormat="1" applyFont="1" applyFill="1" applyBorder="1"/>
    <xf numFmtId="0" fontId="58" fillId="0" borderId="18" xfId="90" applyFont="1" applyBorder="1" applyAlignment="1">
      <alignment vertical="center"/>
    </xf>
    <xf numFmtId="0" fontId="57" fillId="0" borderId="19" xfId="90" applyFont="1" applyFill="1" applyBorder="1" applyAlignment="1">
      <alignment horizontal="left" vertical="center"/>
    </xf>
    <xf numFmtId="0" fontId="52" fillId="0" borderId="18" xfId="90" applyFont="1" applyBorder="1" applyAlignment="1">
      <alignment vertical="center"/>
    </xf>
    <xf numFmtId="16" fontId="57" fillId="0" borderId="18" xfId="90" applyNumberFormat="1" applyFont="1" applyBorder="1" applyAlignment="1">
      <alignment horizontal="left" vertical="center"/>
    </xf>
    <xf numFmtId="3" fontId="57" fillId="0" borderId="19" xfId="82" applyNumberFormat="1" applyFont="1" applyBorder="1" applyAlignment="1">
      <alignment horizontal="right"/>
    </xf>
    <xf numFmtId="0" fontId="57" fillId="0" borderId="19" xfId="82" applyFont="1" applyBorder="1" applyAlignment="1">
      <alignment horizontal="left"/>
    </xf>
    <xf numFmtId="3" fontId="78" fillId="0" borderId="19" xfId="90" applyNumberFormat="1" applyFont="1" applyBorder="1" applyAlignment="1">
      <alignment horizontal="right" vertical="center"/>
    </xf>
    <xf numFmtId="0" fontId="78" fillId="0" borderId="18" xfId="90" applyFont="1" applyBorder="1" applyAlignment="1">
      <alignment horizontal="left" vertical="center"/>
    </xf>
    <xf numFmtId="0" fontId="58" fillId="0" borderId="18" xfId="90" applyFont="1" applyBorder="1" applyAlignment="1">
      <alignment horizontal="left"/>
    </xf>
    <xf numFmtId="0" fontId="78" fillId="0" borderId="19" xfId="90" applyFont="1" applyBorder="1" applyAlignment="1">
      <alignment horizontal="left" vertical="center"/>
    </xf>
    <xf numFmtId="3" fontId="78" fillId="0" borderId="19" xfId="90" applyNumberFormat="1" applyFont="1" applyBorder="1" applyAlignment="1">
      <alignment vertical="center"/>
    </xf>
    <xf numFmtId="0" fontId="58" fillId="0" borderId="18" xfId="90" applyFont="1" applyBorder="1" applyAlignment="1">
      <alignment horizontal="center"/>
    </xf>
    <xf numFmtId="0" fontId="58" fillId="0" borderId="17" xfId="90" applyFont="1" applyBorder="1" applyAlignment="1">
      <alignment horizontal="left"/>
    </xf>
    <xf numFmtId="0" fontId="58" fillId="0" borderId="17" xfId="90" applyFont="1" applyBorder="1" applyAlignment="1">
      <alignment horizontal="left" vertical="center"/>
    </xf>
    <xf numFmtId="0" fontId="58" fillId="0" borderId="18" xfId="90" applyFont="1" applyBorder="1" applyAlignment="1">
      <alignment horizontal="center" vertical="center"/>
    </xf>
    <xf numFmtId="3" fontId="57" fillId="0" borderId="20" xfId="90" applyNumberFormat="1" applyFont="1" applyBorder="1" applyAlignment="1">
      <alignment vertical="center"/>
    </xf>
    <xf numFmtId="3" fontId="57" fillId="0" borderId="20" xfId="82" applyNumberFormat="1" applyFont="1" applyBorder="1" applyAlignment="1">
      <alignment horizontal="right"/>
    </xf>
    <xf numFmtId="3" fontId="57" fillId="0" borderId="20" xfId="90" applyNumberFormat="1" applyFont="1" applyBorder="1" applyAlignment="1">
      <alignment horizontal="right" vertical="center"/>
    </xf>
    <xf numFmtId="3" fontId="78" fillId="0" borderId="20" xfId="90" applyNumberFormat="1" applyFont="1" applyBorder="1" applyAlignment="1">
      <alignment horizontal="right" vertical="center"/>
    </xf>
    <xf numFmtId="3" fontId="58" fillId="0" borderId="20" xfId="90" applyNumberFormat="1" applyFont="1" applyBorder="1" applyAlignment="1">
      <alignment horizontal="right" vertical="center"/>
    </xf>
    <xf numFmtId="3" fontId="77" fillId="0" borderId="20" xfId="90" applyNumberFormat="1" applyFont="1" applyFill="1" applyBorder="1" applyAlignment="1">
      <alignment vertical="center"/>
    </xf>
    <xf numFmtId="3" fontId="77" fillId="0" borderId="20" xfId="90" applyNumberFormat="1" applyFont="1" applyBorder="1" applyAlignment="1">
      <alignment vertical="center"/>
    </xf>
    <xf numFmtId="3" fontId="58" fillId="0" borderId="20" xfId="90" applyNumberFormat="1" applyFont="1" applyBorder="1" applyAlignment="1">
      <alignment vertical="center"/>
    </xf>
    <xf numFmtId="3" fontId="78" fillId="0" borderId="20" xfId="90" applyNumberFormat="1" applyFont="1" applyBorder="1" applyAlignment="1">
      <alignment vertical="center"/>
    </xf>
    <xf numFmtId="0" fontId="51" fillId="0" borderId="19" xfId="90" applyFont="1" applyBorder="1" applyAlignment="1">
      <alignment vertical="center"/>
    </xf>
    <xf numFmtId="3" fontId="51" fillId="0" borderId="19" xfId="90" applyNumberFormat="1" applyFont="1" applyBorder="1" applyAlignment="1">
      <alignment vertical="center"/>
    </xf>
    <xf numFmtId="3" fontId="51" fillId="0" borderId="20" xfId="90" applyNumberFormat="1" applyFont="1" applyBorder="1" applyAlignment="1">
      <alignment vertical="center"/>
    </xf>
    <xf numFmtId="0" fontId="58" fillId="0" borderId="17" xfId="90" applyFont="1" applyBorder="1" applyAlignment="1">
      <alignment horizontal="center" vertical="center"/>
    </xf>
    <xf numFmtId="3" fontId="78" fillId="0" borderId="19" xfId="90" applyNumberFormat="1" applyFont="1" applyBorder="1"/>
    <xf numFmtId="3" fontId="78" fillId="0" borderId="20" xfId="90" applyNumberFormat="1" applyFont="1" applyBorder="1"/>
    <xf numFmtId="0" fontId="57" fillId="0" borderId="21" xfId="9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/>
    <xf numFmtId="0" fontId="59" fillId="0" borderId="18" xfId="90" applyFont="1" applyBorder="1" applyAlignment="1">
      <alignment vertical="center"/>
    </xf>
    <xf numFmtId="0" fontId="58" fillId="0" borderId="22" xfId="90" applyFont="1" applyBorder="1" applyAlignment="1">
      <alignment horizontal="center" vertical="center"/>
    </xf>
    <xf numFmtId="0" fontId="78" fillId="0" borderId="23" xfId="90" applyFont="1" applyBorder="1" applyAlignment="1">
      <alignment horizontal="center" vertical="center"/>
    </xf>
    <xf numFmtId="0" fontId="58" fillId="0" borderId="23" xfId="90" applyFont="1" applyBorder="1" applyAlignment="1">
      <alignment horizontal="left" vertical="center"/>
    </xf>
    <xf numFmtId="3" fontId="77" fillId="0" borderId="20" xfId="90" applyNumberFormat="1" applyFont="1" applyFill="1" applyBorder="1"/>
    <xf numFmtId="0" fontId="57" fillId="0" borderId="22" xfId="90" applyFont="1" applyBorder="1" applyAlignment="1">
      <alignment horizontal="center" vertical="center"/>
    </xf>
    <xf numFmtId="0" fontId="59" fillId="0" borderId="23" xfId="90" applyFont="1" applyBorder="1" applyAlignment="1">
      <alignment vertical="center"/>
    </xf>
    <xf numFmtId="0" fontId="52" fillId="0" borderId="23" xfId="90" applyFont="1" applyBorder="1" applyAlignment="1">
      <alignment vertical="center"/>
    </xf>
    <xf numFmtId="0" fontId="58" fillId="0" borderId="23" xfId="90" applyFont="1" applyBorder="1" applyAlignment="1">
      <alignment horizontal="center" vertical="center"/>
    </xf>
    <xf numFmtId="0" fontId="60" fillId="24" borderId="24" xfId="90" applyFont="1" applyFill="1" applyBorder="1" applyAlignment="1">
      <alignment horizontal="left" vertical="center"/>
    </xf>
    <xf numFmtId="3" fontId="60" fillId="24" borderId="24" xfId="90" applyNumberFormat="1" applyFont="1" applyFill="1" applyBorder="1" applyAlignment="1">
      <alignment vertical="center"/>
    </xf>
    <xf numFmtId="0" fontId="60" fillId="24" borderId="25" xfId="90" applyFont="1" applyFill="1" applyBorder="1" applyAlignment="1">
      <alignment horizontal="left" vertical="center"/>
    </xf>
    <xf numFmtId="0" fontId="83" fillId="0" borderId="0" xfId="90" applyFont="1"/>
    <xf numFmtId="0" fontId="83" fillId="0" borderId="0" xfId="90" applyFont="1" applyAlignment="1">
      <alignment wrapText="1"/>
    </xf>
    <xf numFmtId="0" fontId="83" fillId="25" borderId="0" xfId="90" applyFont="1" applyFill="1"/>
    <xf numFmtId="0" fontId="52" fillId="24" borderId="26" xfId="80" applyFont="1" applyFill="1" applyBorder="1" applyAlignment="1">
      <alignment horizontal="center" vertical="center" wrapText="1"/>
    </xf>
    <xf numFmtId="0" fontId="52" fillId="24" borderId="27" xfId="80" applyFont="1" applyFill="1" applyBorder="1" applyAlignment="1">
      <alignment horizontal="right" vertical="center"/>
    </xf>
    <xf numFmtId="0" fontId="52" fillId="24" borderId="28" xfId="80" applyFont="1" applyFill="1" applyBorder="1" applyAlignment="1">
      <alignment horizontal="center" vertical="center"/>
    </xf>
    <xf numFmtId="3" fontId="52" fillId="0" borderId="29" xfId="80" applyNumberFormat="1" applyFont="1" applyFill="1" applyBorder="1"/>
    <xf numFmtId="3" fontId="52" fillId="0" borderId="30" xfId="80" applyNumberFormat="1" applyFont="1" applyFill="1" applyBorder="1"/>
    <xf numFmtId="4" fontId="51" fillId="0" borderId="30" xfId="77" applyNumberFormat="1" applyFont="1" applyFill="1" applyBorder="1" applyAlignment="1">
      <alignment vertical="center"/>
    </xf>
    <xf numFmtId="3" fontId="51" fillId="0" borderId="30" xfId="77" applyNumberFormat="1" applyFont="1" applyFill="1" applyBorder="1" applyAlignment="1">
      <alignment vertical="center"/>
    </xf>
    <xf numFmtId="3" fontId="52" fillId="0" borderId="30" xfId="77" applyNumberFormat="1" applyFont="1" applyFill="1" applyBorder="1" applyAlignment="1">
      <alignment vertical="center"/>
    </xf>
    <xf numFmtId="3" fontId="51" fillId="0" borderId="30" xfId="80" applyNumberFormat="1" applyFont="1" applyFill="1" applyBorder="1"/>
    <xf numFmtId="3" fontId="51" fillId="0" borderId="31" xfId="77" applyNumberFormat="1" applyFont="1" applyFill="1" applyBorder="1" applyAlignment="1">
      <alignment vertical="center"/>
    </xf>
    <xf numFmtId="4" fontId="51" fillId="0" borderId="31" xfId="77" applyNumberFormat="1" applyFont="1" applyFill="1" applyBorder="1" applyAlignment="1">
      <alignment vertical="center"/>
    </xf>
    <xf numFmtId="3" fontId="52" fillId="0" borderId="26" xfId="80" applyNumberFormat="1" applyFont="1" applyFill="1" applyBorder="1"/>
    <xf numFmtId="3" fontId="51" fillId="0" borderId="19" xfId="80" applyNumberFormat="1" applyFont="1" applyFill="1" applyBorder="1"/>
    <xf numFmtId="4" fontId="51" fillId="0" borderId="32" xfId="77" applyNumberFormat="1" applyFont="1" applyFill="1" applyBorder="1" applyAlignment="1">
      <alignment vertical="center"/>
    </xf>
    <xf numFmtId="0" fontId="51" fillId="0" borderId="33" xfId="86" applyFont="1" applyBorder="1"/>
    <xf numFmtId="3" fontId="51" fillId="0" borderId="19" xfId="77" applyNumberFormat="1" applyFont="1" applyFill="1" applyBorder="1" applyAlignment="1">
      <alignment vertical="center"/>
    </xf>
    <xf numFmtId="0" fontId="51" fillId="0" borderId="0" xfId="90" applyFont="1"/>
    <xf numFmtId="4" fontId="51" fillId="0" borderId="19" xfId="77" applyNumberFormat="1" applyFont="1" applyFill="1" applyBorder="1" applyAlignment="1">
      <alignment vertical="center"/>
    </xf>
    <xf numFmtId="0" fontId="81" fillId="24" borderId="19" xfId="86" applyFont="1" applyFill="1" applyBorder="1"/>
    <xf numFmtId="0" fontId="32" fillId="0" borderId="0" xfId="78"/>
    <xf numFmtId="0" fontId="85" fillId="0" borderId="0" xfId="78" applyFont="1"/>
    <xf numFmtId="0" fontId="88" fillId="0" borderId="0" xfId="87" applyFont="1" applyFill="1"/>
    <xf numFmtId="180" fontId="65" fillId="0" borderId="0" xfId="87" applyNumberFormat="1" applyFont="1" applyFill="1" applyBorder="1" applyAlignment="1" applyProtection="1">
      <alignment horizontal="centerContinuous" vertical="center"/>
    </xf>
    <xf numFmtId="0" fontId="89" fillId="0" borderId="0" xfId="88" applyFont="1" applyFill="1" applyBorder="1" applyAlignment="1" applyProtection="1">
      <alignment horizontal="right"/>
    </xf>
    <xf numFmtId="0" fontId="90" fillId="0" borderId="0" xfId="88" applyFont="1" applyFill="1" applyBorder="1" applyAlignment="1" applyProtection="1">
      <alignment horizontal="right"/>
    </xf>
    <xf numFmtId="0" fontId="89" fillId="0" borderId="0" xfId="88" applyFont="1" applyFill="1" applyBorder="1" applyAlignment="1" applyProtection="1"/>
    <xf numFmtId="186" fontId="43" fillId="0" borderId="33" xfId="87" applyNumberFormat="1" applyFont="1" applyFill="1" applyBorder="1" applyAlignment="1">
      <alignment horizontal="center" vertical="center" wrapText="1"/>
    </xf>
    <xf numFmtId="0" fontId="44" fillId="0" borderId="34" xfId="87" applyFont="1" applyFill="1" applyBorder="1" applyAlignment="1">
      <alignment horizontal="center" vertical="center"/>
    </xf>
    <xf numFmtId="0" fontId="44" fillId="0" borderId="22" xfId="87" applyFont="1" applyFill="1" applyBorder="1" applyAlignment="1">
      <alignment horizontal="center" vertical="center"/>
    </xf>
    <xf numFmtId="0" fontId="44" fillId="0" borderId="19" xfId="87" applyFont="1" applyFill="1" applyBorder="1" applyProtection="1">
      <protection locked="0"/>
    </xf>
    <xf numFmtId="0" fontId="44" fillId="0" borderId="35" xfId="87" applyFont="1" applyFill="1" applyBorder="1" applyAlignment="1">
      <alignment horizontal="center" vertical="center"/>
    </xf>
    <xf numFmtId="0" fontId="44" fillId="0" borderId="33" xfId="87" applyFont="1" applyFill="1" applyBorder="1" applyProtection="1">
      <protection locked="0"/>
    </xf>
    <xf numFmtId="0" fontId="43" fillId="0" borderId="10" xfId="87" applyFont="1" applyFill="1" applyBorder="1" applyAlignment="1">
      <alignment horizontal="center" vertical="center"/>
    </xf>
    <xf numFmtId="0" fontId="43" fillId="0" borderId="11" xfId="87" applyFont="1" applyFill="1" applyBorder="1"/>
    <xf numFmtId="0" fontId="91" fillId="0" borderId="0" xfId="87" applyFont="1" applyFill="1"/>
    <xf numFmtId="180" fontId="65" fillId="0" borderId="0" xfId="88" applyNumberFormat="1" applyFont="1" applyFill="1" applyAlignment="1" applyProtection="1">
      <alignment vertical="center"/>
    </xf>
    <xf numFmtId="180" fontId="65" fillId="0" borderId="0" xfId="88" applyNumberFormat="1" applyFont="1" applyFill="1" applyAlignment="1" applyProtection="1">
      <alignment horizontal="center" vertical="center"/>
    </xf>
    <xf numFmtId="180" fontId="65" fillId="0" borderId="0" xfId="88" applyNumberFormat="1" applyFont="1" applyFill="1" applyAlignment="1" applyProtection="1">
      <alignment horizontal="center" vertical="center" wrapText="1"/>
    </xf>
    <xf numFmtId="0" fontId="19" fillId="0" borderId="0" xfId="88" applyFill="1" applyAlignment="1">
      <alignment horizontal="center" vertical="center" wrapText="1"/>
    </xf>
    <xf numFmtId="0" fontId="58" fillId="0" borderId="0" xfId="88" applyFont="1" applyAlignment="1">
      <alignment horizontal="center" wrapText="1"/>
    </xf>
    <xf numFmtId="0" fontId="19" fillId="0" borderId="0" xfId="88" applyFill="1" applyAlignment="1">
      <alignment vertical="center" wrapText="1"/>
    </xf>
    <xf numFmtId="180" fontId="94" fillId="0" borderId="0" xfId="88" applyNumberFormat="1" applyFont="1" applyFill="1" applyAlignment="1">
      <alignment vertical="center" wrapText="1"/>
    </xf>
    <xf numFmtId="0" fontId="64" fillId="0" borderId="0" xfId="88" applyFont="1" applyFill="1" applyAlignment="1">
      <alignment horizontal="center" vertical="center" wrapText="1"/>
    </xf>
    <xf numFmtId="0" fontId="63" fillId="0" borderId="0" xfId="87" applyFont="1" applyFill="1" applyBorder="1" applyAlignment="1" applyProtection="1">
      <alignment horizontal="center" vertical="center"/>
    </xf>
    <xf numFmtId="0" fontId="63" fillId="0" borderId="0" xfId="87" applyFont="1" applyFill="1" applyBorder="1" applyAlignment="1" applyProtection="1">
      <alignment horizontal="center" vertical="center" wrapText="1"/>
    </xf>
    <xf numFmtId="182" fontId="63" fillId="0" borderId="0" xfId="54" applyNumberFormat="1" applyFont="1" applyFill="1" applyBorder="1" applyAlignment="1" applyProtection="1">
      <alignment horizontal="center"/>
    </xf>
    <xf numFmtId="0" fontId="19" fillId="0" borderId="0" xfId="88" applyFont="1" applyFill="1" applyAlignment="1">
      <alignment horizontal="center" vertical="center" wrapText="1"/>
    </xf>
    <xf numFmtId="180" fontId="96" fillId="0" borderId="0" xfId="88" applyNumberFormat="1" applyFont="1" applyFill="1" applyAlignment="1">
      <alignment vertical="center" wrapText="1"/>
    </xf>
    <xf numFmtId="0" fontId="19" fillId="0" borderId="0" xfId="88" applyFont="1" applyFill="1" applyAlignment="1">
      <alignment horizontal="right" vertical="center" wrapText="1"/>
    </xf>
    <xf numFmtId="0" fontId="19" fillId="0" borderId="0" xfId="88" applyFont="1" applyFill="1" applyAlignment="1">
      <alignment vertical="center" wrapText="1"/>
    </xf>
    <xf numFmtId="180" fontId="97" fillId="0" borderId="0" xfId="88" applyNumberFormat="1" applyFont="1" applyFill="1" applyAlignment="1" applyProtection="1">
      <alignment vertical="center" wrapText="1"/>
    </xf>
    <xf numFmtId="0" fontId="63" fillId="0" borderId="13" xfId="87" applyFont="1" applyFill="1" applyBorder="1" applyAlignment="1" applyProtection="1">
      <alignment horizontal="center" vertical="center" wrapText="1"/>
    </xf>
    <xf numFmtId="182" fontId="71" fillId="0" borderId="15" xfId="54" applyNumberFormat="1" applyFont="1" applyFill="1" applyBorder="1" applyProtection="1">
      <protection locked="0"/>
    </xf>
    <xf numFmtId="0" fontId="43" fillId="0" borderId="0" xfId="87" applyFont="1" applyFill="1" applyBorder="1" applyAlignment="1">
      <alignment horizontal="center" vertical="center"/>
    </xf>
    <xf numFmtId="0" fontId="43" fillId="0" borderId="0" xfId="87" applyFont="1" applyFill="1" applyBorder="1"/>
    <xf numFmtId="182" fontId="43" fillId="0" borderId="0" xfId="87" applyNumberFormat="1" applyFont="1" applyFill="1" applyBorder="1"/>
    <xf numFmtId="0" fontId="88" fillId="0" borderId="0" xfId="87" applyFont="1" applyFill="1" applyAlignment="1">
      <alignment wrapText="1"/>
    </xf>
    <xf numFmtId="0" fontId="71" fillId="0" borderId="15" xfId="87" applyFont="1" applyFill="1" applyBorder="1" applyAlignment="1" applyProtection="1">
      <alignment horizontal="center" vertical="center"/>
    </xf>
    <xf numFmtId="0" fontId="98" fillId="0" borderId="0" xfId="78" applyFont="1"/>
    <xf numFmtId="0" fontId="32" fillId="0" borderId="0" xfId="78" applyFont="1"/>
    <xf numFmtId="0" fontId="2" fillId="0" borderId="0" xfId="90" applyFont="1"/>
    <xf numFmtId="0" fontId="56" fillId="0" borderId="0" xfId="90" applyFont="1" applyAlignment="1">
      <alignment horizontal="right"/>
    </xf>
    <xf numFmtId="0" fontId="60" fillId="0" borderId="0" xfId="90" applyFont="1" applyAlignment="1">
      <alignment horizontal="center"/>
    </xf>
    <xf numFmtId="0" fontId="60" fillId="0" borderId="0" xfId="90" applyFont="1" applyAlignment="1">
      <alignment horizontal="right"/>
    </xf>
    <xf numFmtId="0" fontId="58" fillId="0" borderId="0" xfId="90" applyFont="1" applyAlignment="1">
      <alignment horizontal="center"/>
    </xf>
    <xf numFmtId="180" fontId="71" fillId="0" borderId="0" xfId="88" applyNumberFormat="1" applyFont="1" applyFill="1" applyAlignment="1" applyProtection="1">
      <alignment horizontal="right" vertical="center"/>
    </xf>
    <xf numFmtId="0" fontId="58" fillId="0" borderId="0" xfId="90" applyFont="1" applyAlignment="1"/>
    <xf numFmtId="180" fontId="71" fillId="0" borderId="0" xfId="88" applyNumberFormat="1" applyFont="1" applyFill="1" applyAlignment="1">
      <alignment horizontal="center" vertical="center"/>
    </xf>
    <xf numFmtId="0" fontId="99" fillId="0" borderId="0" xfId="88" applyFont="1" applyAlignment="1">
      <alignment wrapText="1"/>
    </xf>
    <xf numFmtId="0" fontId="100" fillId="0" borderId="0" xfId="88" applyFont="1" applyAlignment="1">
      <alignment horizontal="right" wrapText="1"/>
    </xf>
    <xf numFmtId="180" fontId="71" fillId="0" borderId="0" xfId="88" applyNumberFormat="1" applyFont="1" applyFill="1" applyBorder="1" applyAlignment="1">
      <alignment horizontal="center" vertical="center" wrapText="1"/>
    </xf>
    <xf numFmtId="0" fontId="101" fillId="0" borderId="0" xfId="87" applyFont="1" applyFill="1"/>
    <xf numFmtId="0" fontId="80" fillId="24" borderId="18" xfId="90" applyFont="1" applyFill="1" applyBorder="1" applyAlignment="1">
      <alignment horizontal="left" vertical="center"/>
    </xf>
    <xf numFmtId="0" fontId="80" fillId="24" borderId="22" xfId="90" applyFont="1" applyFill="1" applyBorder="1" applyAlignment="1">
      <alignment horizontal="left" vertical="center"/>
    </xf>
    <xf numFmtId="0" fontId="80" fillId="24" borderId="19" xfId="90" applyFont="1" applyFill="1" applyBorder="1" applyAlignment="1">
      <alignment horizontal="left" vertical="center"/>
    </xf>
    <xf numFmtId="3" fontId="80" fillId="24" borderId="19" xfId="90" applyNumberFormat="1" applyFont="1" applyFill="1" applyBorder="1" applyAlignment="1">
      <alignment horizontal="right" vertical="center"/>
    </xf>
    <xf numFmtId="3" fontId="80" fillId="24" borderId="19" xfId="90" applyNumberFormat="1" applyFont="1" applyFill="1" applyBorder="1"/>
    <xf numFmtId="3" fontId="80" fillId="24" borderId="20" xfId="90" applyNumberFormat="1" applyFont="1" applyFill="1" applyBorder="1"/>
    <xf numFmtId="0" fontId="18" fillId="24" borderId="0" xfId="90" applyFill="1"/>
    <xf numFmtId="3" fontId="80" fillId="24" borderId="36" xfId="90" applyNumberFormat="1" applyFont="1" applyFill="1" applyBorder="1" applyAlignment="1">
      <alignment horizontal="right" vertical="center"/>
    </xf>
    <xf numFmtId="3" fontId="81" fillId="24" borderId="19" xfId="90" applyNumberFormat="1" applyFont="1" applyFill="1" applyBorder="1" applyAlignment="1">
      <alignment vertical="center"/>
    </xf>
    <xf numFmtId="0" fontId="51" fillId="0" borderId="18" xfId="90" applyFont="1" applyBorder="1" applyAlignment="1">
      <alignment horizontal="left" vertical="center" wrapText="1"/>
    </xf>
    <xf numFmtId="180" fontId="71" fillId="0" borderId="0" xfId="88" applyNumberFormat="1" applyFont="1" applyFill="1" applyAlignment="1">
      <alignment horizontal="right" vertical="center"/>
    </xf>
    <xf numFmtId="0" fontId="102" fillId="0" borderId="8" xfId="0" applyFont="1" applyBorder="1"/>
    <xf numFmtId="0" fontId="102" fillId="0" borderId="8" xfId="0" applyFont="1" applyBorder="1" applyAlignment="1">
      <alignment wrapText="1"/>
    </xf>
    <xf numFmtId="3" fontId="102" fillId="0" borderId="8" xfId="0" applyNumberFormat="1" applyFont="1" applyBorder="1" applyAlignment="1">
      <alignment vertical="center"/>
    </xf>
    <xf numFmtId="182" fontId="44" fillId="0" borderId="37" xfId="54" applyNumberFormat="1" applyFont="1" applyFill="1" applyBorder="1" applyAlignment="1">
      <alignment vertical="center"/>
    </xf>
    <xf numFmtId="182" fontId="44" fillId="0" borderId="20" xfId="54" applyNumberFormat="1" applyFont="1" applyFill="1" applyBorder="1" applyAlignment="1">
      <alignment vertical="center"/>
    </xf>
    <xf numFmtId="182" fontId="44" fillId="0" borderId="19" xfId="54" applyNumberFormat="1" applyFont="1" applyFill="1" applyBorder="1" applyAlignment="1" applyProtection="1">
      <alignment vertical="center"/>
      <protection locked="0"/>
    </xf>
    <xf numFmtId="182" fontId="44" fillId="0" borderId="33" xfId="54" applyNumberFormat="1" applyFont="1" applyFill="1" applyBorder="1" applyAlignment="1" applyProtection="1">
      <alignment vertical="center"/>
      <protection locked="0"/>
    </xf>
    <xf numFmtId="182" fontId="43" fillId="0" borderId="11" xfId="87" applyNumberFormat="1" applyFont="1" applyFill="1" applyBorder="1" applyAlignment="1">
      <alignment vertical="center"/>
    </xf>
    <xf numFmtId="182" fontId="43" fillId="0" borderId="12" xfId="87" applyNumberFormat="1" applyFont="1" applyFill="1" applyBorder="1" applyAlignment="1">
      <alignment vertical="center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46" fillId="0" borderId="0" xfId="0" applyFont="1" applyAlignment="1">
      <alignment horizontal="right" wrapText="1"/>
    </xf>
    <xf numFmtId="0" fontId="58" fillId="0" borderId="0" xfId="90" applyFont="1" applyAlignment="1">
      <alignment horizontal="right"/>
    </xf>
    <xf numFmtId="0" fontId="52" fillId="24" borderId="38" xfId="80" applyFont="1" applyFill="1" applyBorder="1" applyAlignment="1">
      <alignment horizontal="center" vertical="center" wrapText="1"/>
    </xf>
    <xf numFmtId="3" fontId="52" fillId="0" borderId="39" xfId="80" applyNumberFormat="1" applyFont="1" applyFill="1" applyBorder="1"/>
    <xf numFmtId="4" fontId="52" fillId="0" borderId="40" xfId="80" applyNumberFormat="1" applyFont="1" applyFill="1" applyBorder="1"/>
    <xf numFmtId="3" fontId="52" fillId="0" borderId="40" xfId="80" applyNumberFormat="1" applyFont="1" applyFill="1" applyBorder="1"/>
    <xf numFmtId="3" fontId="51" fillId="0" borderId="40" xfId="77" applyNumberFormat="1" applyFont="1" applyFill="1" applyBorder="1" applyAlignment="1">
      <alignment horizontal="center" vertical="center"/>
    </xf>
    <xf numFmtId="3" fontId="51" fillId="0" borderId="40" xfId="77" applyNumberFormat="1" applyFont="1" applyFill="1" applyBorder="1" applyAlignment="1">
      <alignment vertical="center"/>
    </xf>
    <xf numFmtId="3" fontId="52" fillId="0" borderId="40" xfId="77" applyNumberFormat="1" applyFont="1" applyFill="1" applyBorder="1" applyAlignment="1">
      <alignment vertical="center"/>
    </xf>
    <xf numFmtId="169" fontId="51" fillId="0" borderId="40" xfId="80" applyNumberFormat="1" applyFont="1" applyFill="1" applyBorder="1"/>
    <xf numFmtId="3" fontId="51" fillId="0" borderId="41" xfId="77" applyNumberFormat="1" applyFont="1" applyFill="1" applyBorder="1" applyAlignment="1">
      <alignment vertical="center"/>
    </xf>
    <xf numFmtId="3" fontId="51" fillId="0" borderId="18" xfId="77" applyNumberFormat="1" applyFont="1" applyFill="1" applyBorder="1" applyAlignment="1">
      <alignment vertical="center"/>
    </xf>
    <xf numFmtId="3" fontId="52" fillId="0" borderId="38" xfId="80" applyNumberFormat="1" applyFont="1" applyFill="1" applyBorder="1"/>
    <xf numFmtId="3" fontId="51" fillId="0" borderId="18" xfId="80" applyNumberFormat="1" applyFont="1" applyFill="1" applyBorder="1"/>
    <xf numFmtId="4" fontId="51" fillId="0" borderId="42" xfId="80" applyNumberFormat="1" applyFont="1" applyFill="1" applyBorder="1"/>
    <xf numFmtId="3" fontId="81" fillId="24" borderId="18" xfId="80" applyNumberFormat="1" applyFont="1" applyFill="1" applyBorder="1"/>
    <xf numFmtId="0" fontId="52" fillId="24" borderId="43" xfId="80" applyFont="1" applyFill="1" applyBorder="1" applyAlignment="1">
      <alignment horizontal="right" vertical="center" wrapText="1"/>
    </xf>
    <xf numFmtId="0" fontId="52" fillId="24" borderId="44" xfId="80" applyFont="1" applyFill="1" applyBorder="1" applyAlignment="1">
      <alignment horizontal="center" vertical="center"/>
    </xf>
    <xf numFmtId="0" fontId="52" fillId="24" borderId="45" xfId="80" applyFont="1" applyFill="1" applyBorder="1" applyAlignment="1">
      <alignment horizontal="center" vertical="center"/>
    </xf>
    <xf numFmtId="3" fontId="52" fillId="0" borderId="46" xfId="80" applyNumberFormat="1" applyFont="1" applyFill="1" applyBorder="1"/>
    <xf numFmtId="3" fontId="52" fillId="0" borderId="47" xfId="80" applyNumberFormat="1" applyFont="1" applyFill="1" applyBorder="1"/>
    <xf numFmtId="3" fontId="59" fillId="0" borderId="47" xfId="80" applyNumberFormat="1" applyFont="1" applyFill="1" applyBorder="1"/>
    <xf numFmtId="3" fontId="51" fillId="0" borderId="47" xfId="77" applyNumberFormat="1" applyFont="1" applyFill="1" applyBorder="1" applyAlignment="1">
      <alignment vertical="center"/>
    </xf>
    <xf numFmtId="3" fontId="52" fillId="0" borderId="47" xfId="77" applyNumberFormat="1" applyFont="1" applyFill="1" applyBorder="1" applyAlignment="1">
      <alignment vertical="center"/>
    </xf>
    <xf numFmtId="3" fontId="59" fillId="0" borderId="47" xfId="77" applyNumberFormat="1" applyFont="1" applyFill="1" applyBorder="1" applyAlignment="1">
      <alignment vertical="center"/>
    </xf>
    <xf numFmtId="3" fontId="51" fillId="0" borderId="47" xfId="80" applyNumberFormat="1" applyFont="1" applyFill="1" applyBorder="1"/>
    <xf numFmtId="3" fontId="51" fillId="0" borderId="48" xfId="80" applyNumberFormat="1" applyFont="1" applyFill="1" applyBorder="1"/>
    <xf numFmtId="3" fontId="51" fillId="0" borderId="20" xfId="80" applyNumberFormat="1" applyFont="1" applyFill="1" applyBorder="1"/>
    <xf numFmtId="3" fontId="52" fillId="0" borderId="37" xfId="80" applyNumberFormat="1" applyFont="1" applyFill="1" applyBorder="1"/>
    <xf numFmtId="3" fontId="51" fillId="0" borderId="49" xfId="77" applyNumberFormat="1" applyFont="1" applyFill="1" applyBorder="1" applyAlignment="1">
      <alignment vertical="center"/>
    </xf>
    <xf numFmtId="0" fontId="2" fillId="0" borderId="50" xfId="77" applyFont="1" applyBorder="1" applyAlignment="1">
      <alignment vertical="center"/>
    </xf>
    <xf numFmtId="3" fontId="81" fillId="24" borderId="20" xfId="77" applyNumberFormat="1" applyFont="1" applyFill="1" applyBorder="1" applyAlignment="1">
      <alignment vertical="center"/>
    </xf>
    <xf numFmtId="180" fontId="43" fillId="0" borderId="0" xfId="88" applyNumberFormat="1" applyFont="1" applyFill="1" applyAlignment="1" applyProtection="1">
      <alignment horizontal="right" vertical="center"/>
    </xf>
    <xf numFmtId="0" fontId="19" fillId="0" borderId="0" xfId="79"/>
    <xf numFmtId="0" fontId="103" fillId="0" borderId="0" xfId="79" applyFont="1" applyAlignment="1">
      <alignment horizontal="center"/>
    </xf>
    <xf numFmtId="0" fontId="43" fillId="0" borderId="0" xfId="79" applyFont="1" applyAlignment="1">
      <alignment horizontal="right"/>
    </xf>
    <xf numFmtId="0" fontId="43" fillId="0" borderId="51" xfId="79" applyFont="1" applyBorder="1" applyAlignment="1">
      <alignment vertical="center" wrapText="1"/>
    </xf>
    <xf numFmtId="0" fontId="63" fillId="0" borderId="22" xfId="79" applyFont="1" applyBorder="1" applyAlignment="1">
      <alignment horizontal="center"/>
    </xf>
    <xf numFmtId="0" fontId="63" fillId="0" borderId="0" xfId="79" applyFont="1"/>
    <xf numFmtId="49" fontId="19" fillId="0" borderId="22" xfId="79" applyNumberFormat="1" applyFont="1" applyBorder="1" applyAlignment="1">
      <alignment horizontal="right"/>
    </xf>
    <xf numFmtId="0" fontId="19" fillId="0" borderId="22" xfId="79" applyBorder="1"/>
    <xf numFmtId="49" fontId="19" fillId="0" borderId="35" xfId="79" applyNumberFormat="1" applyFont="1" applyBorder="1" applyAlignment="1">
      <alignment horizontal="right"/>
    </xf>
    <xf numFmtId="49" fontId="19" fillId="0" borderId="35" xfId="79" applyNumberFormat="1" applyBorder="1"/>
    <xf numFmtId="49" fontId="19" fillId="0" borderId="33" xfId="79" applyNumberFormat="1" applyBorder="1"/>
    <xf numFmtId="0" fontId="43" fillId="0" borderId="24" xfId="79" applyFont="1" applyBorder="1" applyAlignment="1">
      <alignment horizontal="left"/>
    </xf>
    <xf numFmtId="0" fontId="43" fillId="0" borderId="52" xfId="79" applyFont="1" applyBorder="1" applyAlignment="1">
      <alignment horizontal="left"/>
    </xf>
    <xf numFmtId="0" fontId="58" fillId="0" borderId="0" xfId="85" applyFont="1" applyAlignment="1">
      <alignment horizontal="center"/>
    </xf>
    <xf numFmtId="0" fontId="32" fillId="0" borderId="0" xfId="85"/>
    <xf numFmtId="0" fontId="41" fillId="0" borderId="0" xfId="85" applyFont="1" applyAlignment="1">
      <alignment horizontal="center"/>
    </xf>
    <xf numFmtId="0" fontId="45" fillId="0" borderId="0" xfId="85" applyFont="1"/>
    <xf numFmtId="3" fontId="41" fillId="0" borderId="36" xfId="85" applyNumberFormat="1" applyFont="1" applyBorder="1" applyAlignment="1">
      <alignment horizontal="right"/>
    </xf>
    <xf numFmtId="0" fontId="83" fillId="0" borderId="0" xfId="85" applyFont="1"/>
    <xf numFmtId="0" fontId="41" fillId="0" borderId="42" xfId="85" applyFont="1" applyBorder="1" applyAlignment="1">
      <alignment horizontal="right"/>
    </xf>
    <xf numFmtId="0" fontId="51" fillId="0" borderId="0" xfId="85" applyFont="1"/>
    <xf numFmtId="0" fontId="58" fillId="24" borderId="53" xfId="90" applyFont="1" applyFill="1" applyBorder="1" applyAlignment="1">
      <alignment horizontal="center" vertical="center"/>
    </xf>
    <xf numFmtId="0" fontId="58" fillId="24" borderId="11" xfId="90" applyFont="1" applyFill="1" applyBorder="1" applyAlignment="1">
      <alignment horizontal="center" vertical="center"/>
    </xf>
    <xf numFmtId="0" fontId="58" fillId="24" borderId="11" xfId="90" applyFont="1" applyFill="1" applyBorder="1" applyAlignment="1">
      <alignment horizontal="center" vertical="center" wrapText="1"/>
    </xf>
    <xf numFmtId="0" fontId="58" fillId="24" borderId="12" xfId="90" applyFont="1" applyFill="1" applyBorder="1" applyAlignment="1">
      <alignment horizontal="center" vertical="center" wrapText="1"/>
    </xf>
    <xf numFmtId="0" fontId="58" fillId="24" borderId="54" xfId="9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" wrapText="1"/>
    </xf>
    <xf numFmtId="0" fontId="61" fillId="0" borderId="53" xfId="0" applyFont="1" applyBorder="1" applyAlignment="1">
      <alignment horizontal="center" wrapText="1"/>
    </xf>
    <xf numFmtId="0" fontId="41" fillId="0" borderId="44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1" fillId="0" borderId="23" xfId="0" applyFont="1" applyBorder="1" applyAlignment="1">
      <alignment wrapText="1"/>
    </xf>
    <xf numFmtId="0" fontId="46" fillId="0" borderId="44" xfId="0" applyFont="1" applyBorder="1" applyAlignment="1">
      <alignment wrapText="1"/>
    </xf>
    <xf numFmtId="0" fontId="46" fillId="0" borderId="56" xfId="0" applyFont="1" applyBorder="1" applyAlignment="1">
      <alignment wrapText="1"/>
    </xf>
    <xf numFmtId="0" fontId="49" fillId="0" borderId="53" xfId="0" applyFont="1" applyBorder="1" applyAlignment="1">
      <alignment wrapText="1"/>
    </xf>
    <xf numFmtId="0" fontId="61" fillId="0" borderId="16" xfId="0" applyFont="1" applyBorder="1" applyAlignment="1">
      <alignment horizontal="center" wrapText="1"/>
    </xf>
    <xf numFmtId="3" fontId="41" fillId="0" borderId="43" xfId="0" applyNumberFormat="1" applyFont="1" applyBorder="1" applyAlignment="1">
      <alignment horizontal="right" wrapText="1"/>
    </xf>
    <xf numFmtId="3" fontId="46" fillId="0" borderId="57" xfId="0" applyNumberFormat="1" applyFont="1" applyBorder="1" applyAlignment="1">
      <alignment horizontal="right" wrapText="1"/>
    </xf>
    <xf numFmtId="3" fontId="2" fillId="0" borderId="57" xfId="0" applyNumberFormat="1" applyFont="1" applyBorder="1" applyAlignment="1">
      <alignment horizontal="right" wrapText="1"/>
    </xf>
    <xf numFmtId="0" fontId="2" fillId="0" borderId="57" xfId="0" applyFont="1" applyBorder="1" applyAlignment="1">
      <alignment wrapText="1"/>
    </xf>
    <xf numFmtId="3" fontId="41" fillId="0" borderId="57" xfId="0" applyNumberFormat="1" applyFont="1" applyBorder="1" applyAlignment="1">
      <alignment horizontal="right" wrapText="1"/>
    </xf>
    <xf numFmtId="3" fontId="46" fillId="0" borderId="43" xfId="0" applyNumberFormat="1" applyFont="1" applyBorder="1" applyAlignment="1">
      <alignment horizontal="right" wrapText="1"/>
    </xf>
    <xf numFmtId="0" fontId="46" fillId="0" borderId="57" xfId="0" applyFont="1" applyBorder="1" applyAlignment="1">
      <alignment wrapText="1"/>
    </xf>
    <xf numFmtId="0" fontId="41" fillId="0" borderId="57" xfId="0" applyFont="1" applyBorder="1" applyAlignment="1">
      <alignment wrapText="1"/>
    </xf>
    <xf numFmtId="3" fontId="49" fillId="0" borderId="57" xfId="0" applyNumberFormat="1" applyFont="1" applyBorder="1" applyAlignment="1">
      <alignment horizontal="right" wrapText="1"/>
    </xf>
    <xf numFmtId="3" fontId="46" fillId="0" borderId="45" xfId="0" applyNumberFormat="1" applyFont="1" applyBorder="1" applyAlignment="1">
      <alignment horizontal="right" wrapText="1"/>
    </xf>
    <xf numFmtId="3" fontId="49" fillId="0" borderId="16" xfId="0" applyNumberFormat="1" applyFont="1" applyBorder="1" applyAlignment="1">
      <alignment horizontal="right" wrapText="1"/>
    </xf>
    <xf numFmtId="0" fontId="41" fillId="0" borderId="58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6" fillId="0" borderId="59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6" fillId="0" borderId="57" xfId="0" applyFont="1" applyBorder="1" applyAlignment="1">
      <alignment horizontal="right" wrapText="1"/>
    </xf>
    <xf numFmtId="0" fontId="41" fillId="0" borderId="57" xfId="0" applyFont="1" applyBorder="1" applyAlignment="1">
      <alignment horizontal="right" wrapText="1"/>
    </xf>
    <xf numFmtId="3" fontId="46" fillId="0" borderId="15" xfId="0" applyNumberFormat="1" applyFont="1" applyBorder="1" applyAlignment="1">
      <alignment horizontal="right" wrapText="1"/>
    </xf>
    <xf numFmtId="3" fontId="41" fillId="0" borderId="15" xfId="0" applyNumberFormat="1" applyFont="1" applyBorder="1" applyAlignment="1">
      <alignment horizontal="right" wrapText="1"/>
    </xf>
    <xf numFmtId="3" fontId="46" fillId="0" borderId="14" xfId="0" applyNumberFormat="1" applyFont="1" applyBorder="1" applyAlignment="1">
      <alignment horizontal="right" wrapText="1"/>
    </xf>
    <xf numFmtId="0" fontId="46" fillId="0" borderId="15" xfId="0" applyFont="1" applyBorder="1" applyAlignment="1">
      <alignment horizontal="right" wrapText="1"/>
    </xf>
    <xf numFmtId="0" fontId="41" fillId="0" borderId="15" xfId="0" applyFont="1" applyBorder="1" applyAlignment="1">
      <alignment horizontal="right" wrapText="1"/>
    </xf>
    <xf numFmtId="3" fontId="49" fillId="0" borderId="15" xfId="0" applyNumberFormat="1" applyFont="1" applyBorder="1" applyAlignment="1">
      <alignment horizontal="right" wrapText="1"/>
    </xf>
    <xf numFmtId="3" fontId="46" fillId="0" borderId="59" xfId="0" applyNumberFormat="1" applyFont="1" applyBorder="1" applyAlignment="1">
      <alignment horizontal="right" wrapText="1"/>
    </xf>
    <xf numFmtId="0" fontId="54" fillId="0" borderId="53" xfId="0" applyFont="1" applyBorder="1" applyAlignment="1">
      <alignment wrapText="1"/>
    </xf>
    <xf numFmtId="3" fontId="74" fillId="0" borderId="16" xfId="0" applyNumberFormat="1" applyFont="1" applyBorder="1" applyAlignment="1">
      <alignment horizontal="right" wrapText="1"/>
    </xf>
    <xf numFmtId="0" fontId="52" fillId="0" borderId="15" xfId="0" applyFont="1" applyBorder="1" applyAlignment="1">
      <alignment wrapText="1"/>
    </xf>
    <xf numFmtId="0" fontId="54" fillId="0" borderId="13" xfId="0" applyFont="1" applyBorder="1" applyAlignment="1">
      <alignment wrapText="1"/>
    </xf>
    <xf numFmtId="3" fontId="78" fillId="0" borderId="47" xfId="80" applyNumberFormat="1" applyFont="1" applyFill="1" applyBorder="1"/>
    <xf numFmtId="3" fontId="78" fillId="0" borderId="47" xfId="77" applyNumberFormat="1" applyFont="1" applyFill="1" applyBorder="1" applyAlignment="1">
      <alignment vertical="center"/>
    </xf>
    <xf numFmtId="3" fontId="51" fillId="0" borderId="60" xfId="77" applyNumberFormat="1" applyFont="1" applyFill="1" applyBorder="1" applyAlignment="1">
      <alignment vertical="center"/>
    </xf>
    <xf numFmtId="0" fontId="56" fillId="0" borderId="61" xfId="77" applyFont="1" applyBorder="1" applyAlignment="1">
      <alignment vertical="center"/>
    </xf>
    <xf numFmtId="0" fontId="56" fillId="0" borderId="62" xfId="77" applyFont="1" applyBorder="1" applyAlignment="1">
      <alignment vertical="center"/>
    </xf>
    <xf numFmtId="0" fontId="2" fillId="0" borderId="62" xfId="77" applyFont="1" applyBorder="1" applyAlignment="1">
      <alignment vertical="center"/>
    </xf>
    <xf numFmtId="0" fontId="2" fillId="0" borderId="62" xfId="77" applyFont="1" applyBorder="1" applyAlignment="1">
      <alignment vertical="center" wrapText="1"/>
    </xf>
    <xf numFmtId="0" fontId="2" fillId="0" borderId="63" xfId="77" applyFont="1" applyBorder="1" applyAlignment="1">
      <alignment vertical="center"/>
    </xf>
    <xf numFmtId="0" fontId="2" fillId="0" borderId="23" xfId="77" applyFont="1" applyBorder="1" applyAlignment="1">
      <alignment vertical="center"/>
    </xf>
    <xf numFmtId="0" fontId="56" fillId="0" borderId="64" xfId="77" applyFont="1" applyBorder="1" applyAlignment="1">
      <alignment vertical="center"/>
    </xf>
    <xf numFmtId="0" fontId="81" fillId="24" borderId="23" xfId="80" applyFont="1" applyFill="1" applyBorder="1"/>
    <xf numFmtId="0" fontId="52" fillId="24" borderId="34" xfId="80" applyFont="1" applyFill="1" applyBorder="1" applyAlignment="1">
      <alignment horizontal="center" vertical="center" wrapText="1"/>
    </xf>
    <xf numFmtId="0" fontId="52" fillId="24" borderId="44" xfId="80" applyFont="1" applyFill="1" applyBorder="1" applyAlignment="1">
      <alignment horizontal="right" vertical="center"/>
    </xf>
    <xf numFmtId="3" fontId="52" fillId="0" borderId="65" xfId="80" applyNumberFormat="1" applyFont="1" applyFill="1" applyBorder="1"/>
    <xf numFmtId="4" fontId="52" fillId="0" borderId="66" xfId="80" applyNumberFormat="1" applyFont="1" applyFill="1" applyBorder="1"/>
    <xf numFmtId="3" fontId="52" fillId="0" borderId="66" xfId="80" applyNumberFormat="1" applyFont="1" applyFill="1" applyBorder="1"/>
    <xf numFmtId="3" fontId="51" fillId="0" borderId="66" xfId="77" applyNumberFormat="1" applyFont="1" applyFill="1" applyBorder="1" applyAlignment="1">
      <alignment horizontal="center" vertical="center"/>
    </xf>
    <xf numFmtId="3" fontId="51" fillId="0" borderId="66" xfId="77" applyNumberFormat="1" applyFont="1" applyFill="1" applyBorder="1" applyAlignment="1">
      <alignment vertical="center"/>
    </xf>
    <xf numFmtId="3" fontId="52" fillId="0" borderId="66" xfId="77" applyNumberFormat="1" applyFont="1" applyFill="1" applyBorder="1" applyAlignment="1">
      <alignment vertical="center"/>
    </xf>
    <xf numFmtId="169" fontId="51" fillId="0" borderId="66" xfId="80" applyNumberFormat="1" applyFont="1" applyFill="1" applyBorder="1"/>
    <xf numFmtId="3" fontId="51" fillId="0" borderId="67" xfId="77" applyNumberFormat="1" applyFont="1" applyFill="1" applyBorder="1" applyAlignment="1">
      <alignment vertical="center"/>
    </xf>
    <xf numFmtId="3" fontId="51" fillId="0" borderId="22" xfId="77" applyNumberFormat="1" applyFont="1" applyFill="1" applyBorder="1" applyAlignment="1">
      <alignment vertical="center"/>
    </xf>
    <xf numFmtId="3" fontId="52" fillId="0" borderId="34" xfId="80" applyNumberFormat="1" applyFont="1" applyFill="1" applyBorder="1"/>
    <xf numFmtId="3" fontId="51" fillId="0" borderId="22" xfId="80" applyNumberFormat="1" applyFont="1" applyFill="1" applyBorder="1"/>
    <xf numFmtId="169" fontId="51" fillId="0" borderId="68" xfId="77" applyNumberFormat="1" applyFont="1" applyBorder="1" applyAlignment="1">
      <alignment vertical="center"/>
    </xf>
    <xf numFmtId="169" fontId="51" fillId="0" borderId="22" xfId="77" applyNumberFormat="1" applyFont="1" applyBorder="1" applyAlignment="1">
      <alignment vertical="center"/>
    </xf>
    <xf numFmtId="4" fontId="51" fillId="0" borderId="35" xfId="80" applyNumberFormat="1" applyFont="1" applyFill="1" applyBorder="1"/>
    <xf numFmtId="3" fontId="81" fillId="24" borderId="22" xfId="80" applyNumberFormat="1" applyFont="1" applyFill="1" applyBorder="1"/>
    <xf numFmtId="0" fontId="81" fillId="24" borderId="56" xfId="80" applyFont="1" applyFill="1" applyBorder="1"/>
    <xf numFmtId="3" fontId="81" fillId="24" borderId="35" xfId="80" applyNumberFormat="1" applyFont="1" applyFill="1" applyBorder="1"/>
    <xf numFmtId="0" fontId="81" fillId="24" borderId="33" xfId="86" applyFont="1" applyFill="1" applyBorder="1"/>
    <xf numFmtId="3" fontId="81" fillId="24" borderId="69" xfId="77" applyNumberFormat="1" applyFont="1" applyFill="1" applyBorder="1" applyAlignment="1">
      <alignment vertical="center"/>
    </xf>
    <xf numFmtId="3" fontId="81" fillId="24" borderId="42" xfId="80" applyNumberFormat="1" applyFont="1" applyFill="1" applyBorder="1"/>
    <xf numFmtId="0" fontId="60" fillId="0" borderId="53" xfId="80" applyFont="1" applyFill="1" applyBorder="1"/>
    <xf numFmtId="3" fontId="60" fillId="0" borderId="12" xfId="90" applyNumberFormat="1" applyFont="1" applyBorder="1"/>
    <xf numFmtId="180" fontId="70" fillId="0" borderId="17" xfId="88" applyNumberFormat="1" applyFont="1" applyFill="1" applyBorder="1" applyAlignment="1" applyProtection="1">
      <alignment horizontal="right" vertical="center" wrapText="1" indent="1"/>
      <protection locked="0"/>
    </xf>
    <xf numFmtId="180" fontId="63" fillId="0" borderId="70" xfId="88" applyNumberFormat="1" applyFont="1" applyFill="1" applyBorder="1" applyAlignment="1" applyProtection="1">
      <alignment horizontal="right" vertical="center" wrapText="1" indent="1"/>
    </xf>
    <xf numFmtId="180" fontId="72" fillId="0" borderId="71" xfId="88" applyNumberFormat="1" applyFont="1" applyFill="1" applyBorder="1" applyAlignment="1" applyProtection="1">
      <alignment horizontal="right" vertical="center" wrapText="1" indent="1"/>
    </xf>
    <xf numFmtId="180" fontId="71" fillId="0" borderId="57" xfId="88" applyNumberFormat="1" applyFont="1" applyFill="1" applyBorder="1" applyAlignment="1" applyProtection="1">
      <alignment horizontal="right" vertical="center" wrapText="1" indent="1"/>
      <protection locked="0"/>
    </xf>
    <xf numFmtId="180" fontId="69" fillId="0" borderId="13" xfId="88" applyNumberFormat="1" applyFont="1" applyFill="1" applyBorder="1" applyAlignment="1" applyProtection="1">
      <alignment horizontal="center" vertical="center" wrapText="1"/>
    </xf>
    <xf numFmtId="180" fontId="70" fillId="0" borderId="14" xfId="88" applyNumberFormat="1" applyFont="1" applyFill="1" applyBorder="1" applyAlignment="1" applyProtection="1">
      <alignment horizontal="left" vertical="center" wrapText="1" indent="1"/>
    </xf>
    <xf numFmtId="180" fontId="70" fillId="0" borderId="15" xfId="88" applyNumberFormat="1" applyFont="1" applyFill="1" applyBorder="1" applyAlignment="1" applyProtection="1">
      <alignment horizontal="left" vertical="center" wrapText="1" indent="1"/>
    </xf>
    <xf numFmtId="180" fontId="70" fillId="0" borderId="72" xfId="88" applyNumberFormat="1" applyFont="1" applyFill="1" applyBorder="1" applyAlignment="1" applyProtection="1">
      <alignment horizontal="left" vertical="center" wrapText="1" indent="1"/>
    </xf>
    <xf numFmtId="180" fontId="70" fillId="0" borderId="15" xfId="88" applyNumberFormat="1" applyFont="1" applyFill="1" applyBorder="1" applyAlignment="1" applyProtection="1">
      <alignment horizontal="left" vertical="center" wrapText="1" indent="1"/>
      <protection locked="0"/>
    </xf>
    <xf numFmtId="180" fontId="63" fillId="0" borderId="13" xfId="88" applyNumberFormat="1" applyFont="1" applyFill="1" applyBorder="1" applyAlignment="1" applyProtection="1">
      <alignment horizontal="left" vertical="center" wrapText="1" indent="1"/>
    </xf>
    <xf numFmtId="180" fontId="71" fillId="0" borderId="72" xfId="88" applyNumberFormat="1" applyFont="1" applyFill="1" applyBorder="1" applyAlignment="1" applyProtection="1">
      <alignment horizontal="left" vertical="center" wrapText="1" indent="1"/>
    </xf>
    <xf numFmtId="180" fontId="71" fillId="0" borderId="15" xfId="88" applyNumberFormat="1" applyFont="1" applyFill="1" applyBorder="1" applyAlignment="1" applyProtection="1">
      <alignment horizontal="left" vertical="center" wrapText="1" indent="1"/>
    </xf>
    <xf numFmtId="180" fontId="69" fillId="0" borderId="16" xfId="88" applyNumberFormat="1" applyFont="1" applyFill="1" applyBorder="1" applyAlignment="1" applyProtection="1">
      <alignment horizontal="center" vertical="center" wrapText="1"/>
    </xf>
    <xf numFmtId="180" fontId="63" fillId="0" borderId="16" xfId="88" applyNumberFormat="1" applyFont="1" applyFill="1" applyBorder="1" applyAlignment="1" applyProtection="1">
      <alignment horizontal="center" vertical="center" wrapText="1"/>
    </xf>
    <xf numFmtId="180" fontId="70" fillId="0" borderId="43" xfId="88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57" xfId="88" applyNumberFormat="1" applyFont="1" applyFill="1" applyBorder="1" applyAlignment="1" applyProtection="1">
      <alignment horizontal="right" vertical="center" wrapText="1" indent="1"/>
      <protection locked="0"/>
    </xf>
    <xf numFmtId="180" fontId="63" fillId="0" borderId="16" xfId="88" applyNumberFormat="1" applyFont="1" applyFill="1" applyBorder="1" applyAlignment="1" applyProtection="1">
      <alignment horizontal="right" vertical="center" wrapText="1" indent="1"/>
    </xf>
    <xf numFmtId="180" fontId="71" fillId="0" borderId="73" xfId="88" applyNumberFormat="1" applyFont="1" applyFill="1" applyBorder="1" applyAlignment="1" applyProtection="1">
      <alignment horizontal="right" vertical="center" wrapText="1" indent="1"/>
      <protection locked="0"/>
    </xf>
    <xf numFmtId="180" fontId="71" fillId="0" borderId="74" xfId="88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75" xfId="88" applyNumberFormat="1" applyFont="1" applyFill="1" applyBorder="1" applyAlignment="1" applyProtection="1">
      <alignment horizontal="left" vertical="center" wrapText="1" indent="1"/>
      <protection locked="0"/>
    </xf>
    <xf numFmtId="180" fontId="72" fillId="0" borderId="38" xfId="88" applyNumberFormat="1" applyFont="1" applyFill="1" applyBorder="1" applyAlignment="1" applyProtection="1">
      <alignment horizontal="right" vertical="center" wrapText="1" indent="1"/>
    </xf>
    <xf numFmtId="180" fontId="72" fillId="0" borderId="72" xfId="88" applyNumberFormat="1" applyFont="1" applyFill="1" applyBorder="1" applyAlignment="1" applyProtection="1">
      <alignment horizontal="left" vertical="center" wrapText="1" indent="1"/>
    </xf>
    <xf numFmtId="180" fontId="71" fillId="0" borderId="15" xfId="88" applyNumberFormat="1" applyFont="1" applyFill="1" applyBorder="1" applyAlignment="1" applyProtection="1">
      <alignment horizontal="left" vertical="center" wrapText="1" indent="2"/>
    </xf>
    <xf numFmtId="180" fontId="72" fillId="0" borderId="15" xfId="88" applyNumberFormat="1" applyFont="1" applyFill="1" applyBorder="1" applyAlignment="1" applyProtection="1">
      <alignment horizontal="left" vertical="center" wrapText="1" indent="1"/>
    </xf>
    <xf numFmtId="180" fontId="70" fillId="0" borderId="14" xfId="88" applyNumberFormat="1" applyFont="1" applyFill="1" applyBorder="1" applyAlignment="1" applyProtection="1">
      <alignment horizontal="left" vertical="center" wrapText="1" indent="2"/>
    </xf>
    <xf numFmtId="180" fontId="70" fillId="0" borderId="59" xfId="88" applyNumberFormat="1" applyFont="1" applyFill="1" applyBorder="1" applyAlignment="1" applyProtection="1">
      <alignment horizontal="left" vertical="center" wrapText="1" indent="2"/>
    </xf>
    <xf numFmtId="180" fontId="70" fillId="0" borderId="73" xfId="88" applyNumberFormat="1" applyFont="1" applyFill="1" applyBorder="1" applyAlignment="1" applyProtection="1">
      <alignment horizontal="right" vertical="center" wrapText="1" indent="1"/>
      <protection locked="0"/>
    </xf>
    <xf numFmtId="180" fontId="71" fillId="0" borderId="43" xfId="88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15" xfId="88" quotePrefix="1" applyNumberFormat="1" applyFont="1" applyFill="1" applyBorder="1" applyAlignment="1" applyProtection="1">
      <alignment horizontal="left" vertical="center" wrapText="1" indent="6"/>
      <protection locked="0"/>
    </xf>
    <xf numFmtId="180" fontId="71" fillId="0" borderId="14" xfId="88" applyNumberFormat="1" applyFont="1" applyFill="1" applyBorder="1" applyAlignment="1" applyProtection="1">
      <alignment horizontal="left" vertical="center" wrapText="1" indent="1"/>
    </xf>
    <xf numFmtId="180" fontId="71" fillId="0" borderId="14" xfId="88" applyNumberFormat="1" applyFont="1" applyFill="1" applyBorder="1" applyAlignment="1" applyProtection="1">
      <alignment horizontal="left" vertical="center" wrapText="1" indent="1"/>
      <protection locked="0"/>
    </xf>
    <xf numFmtId="180" fontId="70" fillId="0" borderId="14" xfId="88" applyNumberFormat="1" applyFont="1" applyFill="1" applyBorder="1" applyAlignment="1" applyProtection="1">
      <alignment horizontal="left" vertical="center" wrapText="1" indent="1"/>
      <protection locked="0"/>
    </xf>
    <xf numFmtId="0" fontId="56" fillId="24" borderId="36" xfId="78" applyFont="1" applyFill="1" applyBorder="1" applyAlignment="1">
      <alignment horizontal="center" vertical="center" wrapText="1"/>
    </xf>
    <xf numFmtId="0" fontId="2" fillId="0" borderId="36" xfId="78" applyFont="1" applyBorder="1"/>
    <xf numFmtId="0" fontId="2" fillId="0" borderId="36" xfId="78" applyFont="1" applyBorder="1" applyAlignment="1">
      <alignment horizontal="center"/>
    </xf>
    <xf numFmtId="3" fontId="57" fillId="0" borderId="26" xfId="78" applyNumberFormat="1" applyFont="1" applyBorder="1"/>
    <xf numFmtId="0" fontId="58" fillId="24" borderId="11" xfId="78" applyFont="1" applyFill="1" applyBorder="1" applyAlignment="1">
      <alignment horizontal="center" vertical="center"/>
    </xf>
    <xf numFmtId="0" fontId="58" fillId="24" borderId="70" xfId="78" applyFont="1" applyFill="1" applyBorder="1" applyAlignment="1">
      <alignment horizontal="center" vertical="center"/>
    </xf>
    <xf numFmtId="0" fontId="57" fillId="0" borderId="38" xfId="78" applyFont="1" applyBorder="1"/>
    <xf numFmtId="3" fontId="51" fillId="0" borderId="18" xfId="78" applyNumberFormat="1" applyFont="1" applyBorder="1"/>
    <xf numFmtId="0" fontId="58" fillId="24" borderId="13" xfId="78" applyFont="1" applyFill="1" applyBorder="1" applyAlignment="1">
      <alignment horizontal="center" vertical="center"/>
    </xf>
    <xf numFmtId="0" fontId="58" fillId="0" borderId="14" xfId="78" applyFont="1" applyBorder="1" applyAlignment="1">
      <alignment horizontal="left"/>
    </xf>
    <xf numFmtId="0" fontId="57" fillId="0" borderId="15" xfId="78" applyFont="1" applyBorder="1" applyAlignment="1">
      <alignment horizontal="left" vertical="distributed"/>
    </xf>
    <xf numFmtId="0" fontId="51" fillId="0" borderId="15" xfId="78" applyFont="1" applyBorder="1" applyAlignment="1">
      <alignment horizontal="left" wrapText="1"/>
    </xf>
    <xf numFmtId="0" fontId="57" fillId="0" borderId="15" xfId="78" applyFont="1" applyBorder="1" applyAlignment="1">
      <alignment horizontal="left"/>
    </xf>
    <xf numFmtId="0" fontId="58" fillId="24" borderId="76" xfId="78" applyFont="1" applyFill="1" applyBorder="1" applyAlignment="1">
      <alignment horizontal="center" vertical="center"/>
    </xf>
    <xf numFmtId="3" fontId="57" fillId="0" borderId="77" xfId="78" applyNumberFormat="1" applyFont="1" applyBorder="1"/>
    <xf numFmtId="3" fontId="51" fillId="0" borderId="36" xfId="78" applyNumberFormat="1" applyFont="1" applyBorder="1"/>
    <xf numFmtId="0" fontId="57" fillId="0" borderId="14" xfId="78" applyFont="1" applyBorder="1"/>
    <xf numFmtId="3" fontId="58" fillId="0" borderId="15" xfId="78" applyNumberFormat="1" applyFont="1" applyBorder="1"/>
    <xf numFmtId="0" fontId="2" fillId="0" borderId="53" xfId="78" applyFont="1" applyBorder="1"/>
    <xf numFmtId="0" fontId="58" fillId="0" borderId="13" xfId="78" applyFont="1" applyBorder="1" applyAlignment="1">
      <alignment horizontal="left"/>
    </xf>
    <xf numFmtId="3" fontId="2" fillId="0" borderId="70" xfId="78" applyNumberFormat="1" applyFont="1" applyBorder="1"/>
    <xf numFmtId="3" fontId="2" fillId="0" borderId="11" xfId="78" applyNumberFormat="1" applyFont="1" applyBorder="1"/>
    <xf numFmtId="3" fontId="2" fillId="0" borderId="76" xfId="78" applyNumberFormat="1" applyFont="1" applyBorder="1"/>
    <xf numFmtId="0" fontId="2" fillId="0" borderId="13" xfId="78" applyFont="1" applyBorder="1"/>
    <xf numFmtId="0" fontId="64" fillId="0" borderId="53" xfId="88" applyFont="1" applyFill="1" applyBorder="1" applyAlignment="1">
      <alignment horizontal="center" vertical="center" wrapText="1"/>
    </xf>
    <xf numFmtId="0" fontId="19" fillId="0" borderId="78" xfId="88" applyFont="1" applyFill="1" applyBorder="1" applyAlignment="1">
      <alignment horizontal="center" vertical="center" wrapText="1"/>
    </xf>
    <xf numFmtId="0" fontId="19" fillId="0" borderId="23" xfId="88" applyFont="1" applyFill="1" applyBorder="1" applyAlignment="1">
      <alignment horizontal="center" vertical="center" wrapText="1"/>
    </xf>
    <xf numFmtId="0" fontId="19" fillId="0" borderId="56" xfId="88" applyFont="1" applyFill="1" applyBorder="1" applyAlignment="1">
      <alignment horizontal="center" vertical="center" wrapText="1"/>
    </xf>
    <xf numFmtId="0" fontId="43" fillId="0" borderId="53" xfId="88" applyFont="1" applyFill="1" applyBorder="1" applyAlignment="1">
      <alignment horizontal="center" vertical="center" wrapText="1"/>
    </xf>
    <xf numFmtId="0" fontId="64" fillId="0" borderId="13" xfId="88" applyFont="1" applyFill="1" applyBorder="1" applyAlignment="1" applyProtection="1">
      <alignment horizontal="center" vertical="center" wrapText="1"/>
    </xf>
    <xf numFmtId="0" fontId="2" fillId="0" borderId="14" xfId="88" applyFont="1" applyFill="1" applyBorder="1" applyAlignment="1" applyProtection="1">
      <alignment horizontal="left" vertical="center" wrapText="1" indent="1"/>
    </xf>
    <xf numFmtId="0" fontId="2" fillId="0" borderId="15" xfId="88" applyFont="1" applyFill="1" applyBorder="1" applyAlignment="1" applyProtection="1">
      <alignment horizontal="left" vertical="center" wrapText="1" indent="1"/>
    </xf>
    <xf numFmtId="0" fontId="2" fillId="0" borderId="15" xfId="88" applyFont="1" applyFill="1" applyBorder="1" applyAlignment="1" applyProtection="1">
      <alignment horizontal="left" vertical="center" wrapText="1" indent="8"/>
    </xf>
    <xf numFmtId="0" fontId="19" fillId="0" borderId="14" xfId="88" applyFont="1" applyFill="1" applyBorder="1" applyAlignment="1" applyProtection="1">
      <alignment vertical="center" wrapText="1"/>
      <protection locked="0"/>
    </xf>
    <xf numFmtId="0" fontId="19" fillId="0" borderId="15" xfId="88" applyFont="1" applyFill="1" applyBorder="1" applyAlignment="1" applyProtection="1">
      <alignment vertical="center" wrapText="1"/>
      <protection locked="0"/>
    </xf>
    <xf numFmtId="0" fontId="19" fillId="0" borderId="75" xfId="88" applyFont="1" applyFill="1" applyBorder="1" applyAlignment="1" applyProtection="1">
      <alignment vertical="center" wrapText="1"/>
      <protection locked="0"/>
    </xf>
    <xf numFmtId="0" fontId="43" fillId="0" borderId="79" xfId="88" applyFont="1" applyFill="1" applyBorder="1" applyAlignment="1" applyProtection="1">
      <alignment vertical="center" wrapText="1"/>
    </xf>
    <xf numFmtId="0" fontId="64" fillId="0" borderId="16" xfId="88" applyFont="1" applyFill="1" applyBorder="1" applyAlignment="1" applyProtection="1">
      <alignment horizontal="center" vertical="center" wrapText="1"/>
    </xf>
    <xf numFmtId="182" fontId="19" fillId="0" borderId="43" xfId="54" applyNumberFormat="1" applyFont="1" applyFill="1" applyBorder="1" applyAlignment="1" applyProtection="1">
      <alignment horizontal="right" vertical="center" wrapText="1" indent="1"/>
      <protection locked="0"/>
    </xf>
    <xf numFmtId="182" fontId="19" fillId="0" borderId="57" xfId="54" applyNumberFormat="1" applyFont="1" applyFill="1" applyBorder="1" applyAlignment="1" applyProtection="1">
      <alignment horizontal="right" vertical="center" wrapText="1" indent="1"/>
      <protection locked="0"/>
    </xf>
    <xf numFmtId="180" fontId="19" fillId="0" borderId="57" xfId="88" applyNumberFormat="1" applyFont="1" applyFill="1" applyBorder="1" applyAlignment="1" applyProtection="1">
      <alignment horizontal="right" vertical="center" wrapText="1" indent="1"/>
      <protection locked="0"/>
    </xf>
    <xf numFmtId="180" fontId="19" fillId="0" borderId="74" xfId="88" applyNumberFormat="1" applyFont="1" applyFill="1" applyBorder="1" applyAlignment="1" applyProtection="1">
      <alignment horizontal="right" vertical="center" wrapText="1" indent="1"/>
      <protection locked="0"/>
    </xf>
    <xf numFmtId="1" fontId="43" fillId="0" borderId="80" xfId="88" applyNumberFormat="1" applyFont="1" applyFill="1" applyBorder="1" applyAlignment="1" applyProtection="1">
      <alignment vertical="center" wrapText="1"/>
    </xf>
    <xf numFmtId="182" fontId="19" fillId="0" borderId="15" xfId="54" applyNumberFormat="1" applyFont="1" applyFill="1" applyBorder="1" applyAlignment="1" applyProtection="1">
      <alignment horizontal="right" vertical="center" wrapText="1" indent="1"/>
      <protection locked="0"/>
    </xf>
    <xf numFmtId="180" fontId="19" fillId="0" borderId="15" xfId="88" applyNumberFormat="1" applyFont="1" applyFill="1" applyBorder="1" applyAlignment="1" applyProtection="1">
      <alignment horizontal="right" vertical="center" wrapText="1" indent="1"/>
      <protection locked="0"/>
    </xf>
    <xf numFmtId="180" fontId="19" fillId="0" borderId="75" xfId="88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79" xfId="88" applyNumberFormat="1" applyFont="1" applyFill="1" applyBorder="1" applyAlignment="1" applyProtection="1">
      <alignment vertical="center" wrapText="1"/>
    </xf>
    <xf numFmtId="180" fontId="93" fillId="0" borderId="53" xfId="88" applyNumberFormat="1" applyFont="1" applyFill="1" applyBorder="1" applyAlignment="1" applyProtection="1">
      <alignment horizontal="center" vertical="center" wrapText="1"/>
    </xf>
    <xf numFmtId="180" fontId="93" fillId="0" borderId="44" xfId="88" applyNumberFormat="1" applyFont="1" applyFill="1" applyBorder="1" applyAlignment="1" applyProtection="1">
      <alignment horizontal="center" vertical="center" wrapText="1"/>
    </xf>
    <xf numFmtId="180" fontId="93" fillId="0" borderId="13" xfId="88" applyNumberFormat="1" applyFont="1" applyFill="1" applyBorder="1" applyAlignment="1" applyProtection="1">
      <alignment horizontal="center" vertical="center" wrapText="1"/>
    </xf>
    <xf numFmtId="180" fontId="93" fillId="0" borderId="14" xfId="88" applyNumberFormat="1" applyFont="1" applyFill="1" applyBorder="1" applyAlignment="1" applyProtection="1">
      <alignment horizontal="left" vertical="center" wrapText="1" indent="1"/>
    </xf>
    <xf numFmtId="180" fontId="93" fillId="0" borderId="15" xfId="88" applyNumberFormat="1" applyFont="1" applyFill="1" applyBorder="1" applyAlignment="1" applyProtection="1">
      <alignment horizontal="left" vertical="center" wrapText="1" indent="1"/>
    </xf>
    <xf numFmtId="180" fontId="63" fillId="0" borderId="15" xfId="88" applyNumberFormat="1" applyFont="1" applyFill="1" applyBorder="1" applyAlignment="1" applyProtection="1">
      <alignment horizontal="left" vertical="center" wrapText="1" indent="1"/>
    </xf>
    <xf numFmtId="180" fontId="70" fillId="0" borderId="59" xfId="88" applyNumberFormat="1" applyFont="1" applyFill="1" applyBorder="1" applyAlignment="1" applyProtection="1">
      <alignment horizontal="left" vertical="center" wrapText="1" indent="1"/>
      <protection locked="0"/>
    </xf>
    <xf numFmtId="180" fontId="93" fillId="0" borderId="54" xfId="88" applyNumberFormat="1" applyFont="1" applyFill="1" applyBorder="1" applyAlignment="1" applyProtection="1">
      <alignment horizontal="center" vertical="center" wrapText="1"/>
    </xf>
    <xf numFmtId="182" fontId="70" fillId="0" borderId="27" xfId="54" applyNumberFormat="1" applyFont="1" applyFill="1" applyBorder="1" applyAlignment="1" applyProtection="1">
      <alignment horizontal="center" vertical="center" wrapText="1"/>
      <protection locked="0"/>
    </xf>
    <xf numFmtId="182" fontId="44" fillId="0" borderId="17" xfId="54" applyNumberFormat="1" applyFont="1" applyFill="1" applyBorder="1" applyAlignment="1" applyProtection="1">
      <alignment horizontal="center" vertical="center" wrapText="1"/>
      <protection locked="0"/>
    </xf>
    <xf numFmtId="182" fontId="43" fillId="0" borderId="17" xfId="54" applyNumberFormat="1" applyFont="1" applyFill="1" applyBorder="1" applyAlignment="1" applyProtection="1">
      <alignment horizontal="center" vertical="center" wrapText="1"/>
      <protection locked="0"/>
    </xf>
    <xf numFmtId="182" fontId="19" fillId="0" borderId="17" xfId="54" applyNumberFormat="1" applyFont="1" applyFill="1" applyBorder="1" applyAlignment="1" applyProtection="1">
      <alignment horizontal="center" vertical="center" wrapText="1"/>
      <protection locked="0"/>
    </xf>
    <xf numFmtId="182" fontId="44" fillId="0" borderId="28" xfId="54" applyNumberFormat="1" applyFont="1" applyFill="1" applyBorder="1" applyAlignment="1" applyProtection="1">
      <alignment horizontal="center" vertical="center" wrapText="1"/>
      <protection locked="0"/>
    </xf>
    <xf numFmtId="182" fontId="97" fillId="26" borderId="76" xfId="54" applyNumberFormat="1" applyFont="1" applyFill="1" applyBorder="1" applyAlignment="1" applyProtection="1">
      <alignment horizontal="left" vertical="center" wrapText="1" indent="2"/>
    </xf>
    <xf numFmtId="182" fontId="70" fillId="0" borderId="14" xfId="54" applyNumberFormat="1" applyFont="1" applyFill="1" applyBorder="1" applyAlignment="1" applyProtection="1">
      <alignment vertical="center" wrapText="1"/>
    </xf>
    <xf numFmtId="182" fontId="70" fillId="0" borderId="15" xfId="54" applyNumberFormat="1" applyFont="1" applyFill="1" applyBorder="1" applyAlignment="1" applyProtection="1">
      <alignment vertical="center" wrapText="1"/>
    </xf>
    <xf numFmtId="182" fontId="63" fillId="0" borderId="15" xfId="54" applyNumberFormat="1" applyFont="1" applyFill="1" applyBorder="1" applyAlignment="1" applyProtection="1">
      <alignment vertical="center" wrapText="1"/>
    </xf>
    <xf numFmtId="182" fontId="71" fillId="0" borderId="15" xfId="54" applyNumberFormat="1" applyFont="1" applyFill="1" applyBorder="1" applyAlignment="1" applyProtection="1">
      <alignment vertical="center" wrapText="1"/>
    </xf>
    <xf numFmtId="182" fontId="71" fillId="0" borderId="59" xfId="54" applyNumberFormat="1" applyFont="1" applyFill="1" applyBorder="1" applyAlignment="1" applyProtection="1">
      <alignment vertical="center" wrapText="1"/>
    </xf>
    <xf numFmtId="182" fontId="97" fillId="0" borderId="13" xfId="54" applyNumberFormat="1" applyFont="1" applyFill="1" applyBorder="1" applyAlignment="1" applyProtection="1">
      <alignment vertical="center" wrapText="1"/>
    </xf>
    <xf numFmtId="182" fontId="70" fillId="0" borderId="27" xfId="54" applyNumberFormat="1" applyFont="1" applyFill="1" applyBorder="1" applyAlignment="1" applyProtection="1">
      <alignment vertical="center" wrapText="1"/>
    </xf>
    <xf numFmtId="182" fontId="70" fillId="0" borderId="17" xfId="54" applyNumberFormat="1" applyFont="1" applyFill="1" applyBorder="1" applyAlignment="1" applyProtection="1">
      <alignment vertical="center" wrapText="1"/>
    </xf>
    <xf numFmtId="182" fontId="63" fillId="0" borderId="17" xfId="54" applyNumberFormat="1" applyFont="1" applyFill="1" applyBorder="1" applyAlignment="1" applyProtection="1">
      <alignment vertical="center" wrapText="1"/>
    </xf>
    <xf numFmtId="182" fontId="71" fillId="0" borderId="17" xfId="54" applyNumberFormat="1" applyFont="1" applyFill="1" applyBorder="1" applyAlignment="1" applyProtection="1">
      <alignment vertical="center" wrapText="1"/>
    </xf>
    <xf numFmtId="182" fontId="70" fillId="0" borderId="28" xfId="54" applyNumberFormat="1" applyFont="1" applyFill="1" applyBorder="1" applyAlignment="1" applyProtection="1">
      <alignment vertical="center" wrapText="1"/>
      <protection locked="0"/>
    </xf>
    <xf numFmtId="182" fontId="97" fillId="0" borderId="54" xfId="54" applyNumberFormat="1" applyFont="1" applyFill="1" applyBorder="1" applyAlignment="1" applyProtection="1">
      <alignment vertical="center" wrapText="1"/>
    </xf>
    <xf numFmtId="182" fontId="70" fillId="0" borderId="81" xfId="54" applyNumberFormat="1" applyFont="1" applyFill="1" applyBorder="1" applyAlignment="1" applyProtection="1">
      <alignment vertical="center" wrapText="1"/>
    </xf>
    <xf numFmtId="182" fontId="70" fillId="0" borderId="59" xfId="54" applyNumberFormat="1" applyFont="1" applyFill="1" applyBorder="1" applyAlignment="1" applyProtection="1">
      <alignment vertical="center" wrapText="1"/>
      <protection locked="0"/>
    </xf>
    <xf numFmtId="182" fontId="70" fillId="0" borderId="43" xfId="54" applyNumberFormat="1" applyFont="1" applyFill="1" applyBorder="1" applyAlignment="1" applyProtection="1">
      <alignment vertical="center" wrapText="1"/>
    </xf>
    <xf numFmtId="182" fontId="70" fillId="0" borderId="57" xfId="54" applyNumberFormat="1" applyFont="1" applyFill="1" applyBorder="1" applyAlignment="1" applyProtection="1">
      <alignment vertical="center" wrapText="1"/>
    </xf>
    <xf numFmtId="182" fontId="63" fillId="0" borderId="57" xfId="54" applyNumberFormat="1" applyFont="1" applyFill="1" applyBorder="1" applyAlignment="1" applyProtection="1">
      <alignment vertical="center" wrapText="1"/>
    </xf>
    <xf numFmtId="182" fontId="71" fillId="0" borderId="57" xfId="54" applyNumberFormat="1" applyFont="1" applyFill="1" applyBorder="1" applyAlignment="1" applyProtection="1">
      <alignment vertical="center" wrapText="1"/>
    </xf>
    <xf numFmtId="182" fontId="70" fillId="0" borderId="45" xfId="54" applyNumberFormat="1" applyFont="1" applyFill="1" applyBorder="1" applyAlignment="1" applyProtection="1">
      <alignment vertical="center" wrapText="1"/>
    </xf>
    <xf numFmtId="182" fontId="97" fillId="0" borderId="16" xfId="54" applyNumberFormat="1" applyFont="1" applyFill="1" applyBorder="1" applyAlignment="1" applyProtection="1">
      <alignment vertical="center" wrapText="1"/>
    </xf>
    <xf numFmtId="180" fontId="93" fillId="0" borderId="16" xfId="88" applyNumberFormat="1" applyFont="1" applyFill="1" applyBorder="1" applyAlignment="1" applyProtection="1">
      <alignment horizontal="center" vertical="center" wrapText="1"/>
    </xf>
    <xf numFmtId="0" fontId="71" fillId="0" borderId="14" xfId="87" applyFont="1" applyFill="1" applyBorder="1" applyAlignment="1" applyProtection="1">
      <alignment horizontal="center" vertical="center"/>
    </xf>
    <xf numFmtId="182" fontId="71" fillId="0" borderId="77" xfId="54" applyNumberFormat="1" applyFont="1" applyFill="1" applyBorder="1" applyAlignment="1" applyProtection="1">
      <protection locked="0"/>
    </xf>
    <xf numFmtId="182" fontId="71" fillId="0" borderId="27" xfId="54" applyNumberFormat="1" applyFont="1" applyFill="1" applyBorder="1" applyAlignment="1" applyProtection="1">
      <protection locked="0"/>
    </xf>
    <xf numFmtId="0" fontId="71" fillId="0" borderId="13" xfId="87" applyFont="1" applyFill="1" applyBorder="1" applyAlignment="1" applyProtection="1">
      <alignment horizontal="center" vertical="center"/>
    </xf>
    <xf numFmtId="0" fontId="71" fillId="0" borderId="34" xfId="87" applyFont="1" applyFill="1" applyBorder="1" applyAlignment="1" applyProtection="1">
      <alignment horizontal="left"/>
    </xf>
    <xf numFmtId="182" fontId="71" fillId="0" borderId="43" xfId="54" applyNumberFormat="1" applyFont="1" applyFill="1" applyBorder="1" applyAlignment="1" applyProtection="1">
      <protection locked="0"/>
    </xf>
    <xf numFmtId="0" fontId="71" fillId="0" borderId="59" xfId="87" applyFont="1" applyFill="1" applyBorder="1" applyAlignment="1" applyProtection="1">
      <alignment horizontal="center" vertical="center"/>
    </xf>
    <xf numFmtId="182" fontId="71" fillId="0" borderId="59" xfId="54" applyNumberFormat="1" applyFont="1" applyFill="1" applyBorder="1" applyProtection="1">
      <protection locked="0"/>
    </xf>
    <xf numFmtId="0" fontId="68" fillId="0" borderId="10" xfId="87" applyFont="1" applyFill="1" applyBorder="1" applyAlignment="1" applyProtection="1"/>
    <xf numFmtId="0" fontId="68" fillId="0" borderId="76" xfId="87" applyFont="1" applyFill="1" applyBorder="1" applyAlignment="1" applyProtection="1"/>
    <xf numFmtId="0" fontId="68" fillId="0" borderId="54" xfId="87" applyFont="1" applyFill="1" applyBorder="1" applyAlignment="1" applyProtection="1"/>
    <xf numFmtId="182" fontId="63" fillId="0" borderId="13" xfId="54" applyNumberFormat="1" applyFont="1" applyFill="1" applyBorder="1" applyProtection="1"/>
    <xf numFmtId="0" fontId="43" fillId="0" borderId="82" xfId="79" applyFont="1" applyBorder="1" applyAlignment="1">
      <alignment horizontal="center" vertical="center" wrapText="1"/>
    </xf>
    <xf numFmtId="0" fontId="63" fillId="0" borderId="36" xfId="79" applyFont="1" applyBorder="1" applyAlignment="1">
      <alignment horizontal="center"/>
    </xf>
    <xf numFmtId="49" fontId="19" fillId="0" borderId="36" xfId="79" applyNumberFormat="1" applyFont="1" applyBorder="1" applyAlignment="1">
      <alignment horizontal="right"/>
    </xf>
    <xf numFmtId="49" fontId="19" fillId="0" borderId="83" xfId="79" applyNumberFormat="1" applyFont="1" applyBorder="1" applyAlignment="1">
      <alignment horizontal="right"/>
    </xf>
    <xf numFmtId="3" fontId="19" fillId="0" borderId="57" xfId="79" applyNumberFormat="1" applyFont="1" applyBorder="1"/>
    <xf numFmtId="3" fontId="19" fillId="0" borderId="57" xfId="79" applyNumberFormat="1" applyFont="1" applyFill="1" applyBorder="1" applyAlignment="1" applyProtection="1">
      <alignment vertical="center" wrapText="1"/>
      <protection locked="0"/>
    </xf>
    <xf numFmtId="3" fontId="19" fillId="0" borderId="74" xfId="79" applyNumberFormat="1" applyFont="1" applyBorder="1"/>
    <xf numFmtId="0" fontId="19" fillId="0" borderId="15" xfId="79" applyFont="1" applyBorder="1"/>
    <xf numFmtId="0" fontId="19" fillId="0" borderId="15" xfId="79" applyFont="1" applyBorder="1" applyAlignment="1">
      <alignment vertical="center" wrapText="1"/>
    </xf>
    <xf numFmtId="0" fontId="19" fillId="0" borderId="59" xfId="79" applyFont="1" applyBorder="1"/>
    <xf numFmtId="0" fontId="19" fillId="0" borderId="75" xfId="79" applyFont="1" applyBorder="1"/>
    <xf numFmtId="0" fontId="43" fillId="0" borderId="58" xfId="79" applyFont="1" applyBorder="1" applyAlignment="1">
      <alignment horizontal="center" vertical="center" wrapText="1"/>
    </xf>
    <xf numFmtId="0" fontId="19" fillId="0" borderId="14" xfId="79" applyFont="1" applyBorder="1"/>
    <xf numFmtId="3" fontId="19" fillId="0" borderId="43" xfId="79" applyNumberFormat="1" applyFont="1" applyBorder="1"/>
    <xf numFmtId="0" fontId="63" fillId="0" borderId="13" xfId="79" applyFont="1" applyBorder="1" applyAlignment="1">
      <alignment horizontal="center"/>
    </xf>
    <xf numFmtId="0" fontId="63" fillId="0" borderId="16" xfId="79" applyFont="1" applyBorder="1" applyAlignment="1">
      <alignment horizontal="center"/>
    </xf>
    <xf numFmtId="0" fontId="43" fillId="0" borderId="79" xfId="79" applyFont="1" applyBorder="1" applyAlignment="1">
      <alignment horizontal="left"/>
    </xf>
    <xf numFmtId="3" fontId="41" fillId="0" borderId="83" xfId="85" applyNumberFormat="1" applyFont="1" applyBorder="1" applyAlignment="1">
      <alignment horizontal="right"/>
    </xf>
    <xf numFmtId="0" fontId="41" fillId="27" borderId="70" xfId="85" applyFont="1" applyFill="1" applyBorder="1" applyAlignment="1">
      <alignment horizontal="right"/>
    </xf>
    <xf numFmtId="3" fontId="41" fillId="27" borderId="76" xfId="85" applyNumberFormat="1" applyFont="1" applyFill="1" applyBorder="1" applyAlignment="1">
      <alignment horizontal="right"/>
    </xf>
    <xf numFmtId="0" fontId="41" fillId="0" borderId="23" xfId="85" applyFont="1" applyBorder="1" applyAlignment="1">
      <alignment horizontal="center"/>
    </xf>
    <xf numFmtId="0" fontId="41" fillId="0" borderId="56" xfId="85" applyFont="1" applyBorder="1" applyAlignment="1">
      <alignment horizontal="center"/>
    </xf>
    <xf numFmtId="0" fontId="45" fillId="27" borderId="53" xfId="85" applyFont="1" applyFill="1" applyBorder="1" applyAlignment="1">
      <alignment horizontal="center"/>
    </xf>
    <xf numFmtId="0" fontId="45" fillId="0" borderId="18" xfId="85" applyFont="1" applyBorder="1" applyAlignment="1">
      <alignment horizontal="right"/>
    </xf>
    <xf numFmtId="0" fontId="45" fillId="0" borderId="58" xfId="85" applyFont="1" applyBorder="1"/>
    <xf numFmtId="0" fontId="41" fillId="0" borderId="14" xfId="85" applyFont="1" applyBorder="1" applyAlignment="1">
      <alignment horizontal="left"/>
    </xf>
    <xf numFmtId="0" fontId="41" fillId="0" borderId="59" xfId="85" applyFont="1" applyBorder="1" applyAlignment="1">
      <alignment horizontal="left"/>
    </xf>
    <xf numFmtId="0" fontId="41" fillId="27" borderId="13" xfId="85" applyFont="1" applyFill="1" applyBorder="1" applyAlignment="1">
      <alignment horizontal="left"/>
    </xf>
    <xf numFmtId="0" fontId="45" fillId="0" borderId="15" xfId="85" applyFont="1" applyBorder="1" applyAlignment="1">
      <alignment horizontal="center"/>
    </xf>
    <xf numFmtId="0" fontId="45" fillId="0" borderId="59" xfId="85" applyFont="1" applyBorder="1" applyAlignment="1">
      <alignment horizontal="center"/>
    </xf>
    <xf numFmtId="0" fontId="45" fillId="27" borderId="13" xfId="85" applyFont="1" applyFill="1" applyBorder="1" applyAlignment="1">
      <alignment horizontal="center"/>
    </xf>
    <xf numFmtId="0" fontId="46" fillId="0" borderId="45" xfId="0" applyFont="1" applyBorder="1" applyAlignment="1">
      <alignment wrapText="1"/>
    </xf>
    <xf numFmtId="0" fontId="41" fillId="0" borderId="53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3" fontId="41" fillId="0" borderId="16" xfId="0" applyNumberFormat="1" applyFont="1" applyBorder="1" applyAlignment="1">
      <alignment horizontal="right" wrapText="1"/>
    </xf>
    <xf numFmtId="0" fontId="41" fillId="0" borderId="56" xfId="0" applyFont="1" applyBorder="1" applyAlignment="1">
      <alignment wrapText="1"/>
    </xf>
    <xf numFmtId="0" fontId="41" fillId="0" borderId="59" xfId="0" applyFont="1" applyBorder="1" applyAlignment="1">
      <alignment wrapText="1"/>
    </xf>
    <xf numFmtId="3" fontId="41" fillId="0" borderId="45" xfId="0" applyNumberFormat="1" applyFont="1" applyBorder="1" applyAlignment="1">
      <alignment horizontal="right" wrapText="1"/>
    </xf>
    <xf numFmtId="3" fontId="41" fillId="0" borderId="59" xfId="0" applyNumberFormat="1" applyFont="1" applyBorder="1" applyAlignment="1">
      <alignment horizontal="right" wrapText="1"/>
    </xf>
    <xf numFmtId="0" fontId="54" fillId="0" borderId="44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57" fillId="0" borderId="59" xfId="78" applyFont="1" applyBorder="1" applyAlignment="1">
      <alignment horizontal="left" wrapText="1"/>
    </xf>
    <xf numFmtId="3" fontId="51" fillId="0" borderId="33" xfId="78" applyNumberFormat="1" applyFont="1" applyBorder="1"/>
    <xf numFmtId="3" fontId="58" fillId="0" borderId="59" xfId="78" applyNumberFormat="1" applyFont="1" applyBorder="1"/>
    <xf numFmtId="0" fontId="84" fillId="0" borderId="53" xfId="78" applyFont="1" applyBorder="1" applyAlignment="1">
      <alignment horizontal="center"/>
    </xf>
    <xf numFmtId="0" fontId="78" fillId="0" borderId="13" xfId="78" applyFont="1" applyBorder="1" applyAlignment="1">
      <alignment horizontal="left"/>
    </xf>
    <xf numFmtId="3" fontId="59" fillId="0" borderId="70" xfId="78" applyNumberFormat="1" applyFont="1" applyBorder="1"/>
    <xf numFmtId="3" fontId="59" fillId="0" borderId="11" xfId="78" applyNumberFormat="1" applyFont="1" applyBorder="1"/>
    <xf numFmtId="3" fontId="59" fillId="0" borderId="76" xfId="78" applyNumberFormat="1" applyFont="1" applyBorder="1"/>
    <xf numFmtId="3" fontId="78" fillId="0" borderId="13" xfId="78" applyNumberFormat="1" applyFont="1" applyBorder="1"/>
    <xf numFmtId="0" fontId="51" fillId="0" borderId="59" xfId="78" applyFont="1" applyBorder="1" applyAlignment="1">
      <alignment horizontal="left" wrapText="1"/>
    </xf>
    <xf numFmtId="0" fontId="2" fillId="0" borderId="77" xfId="78" applyFont="1" applyBorder="1"/>
    <xf numFmtId="0" fontId="51" fillId="0" borderId="38" xfId="78" applyFont="1" applyBorder="1"/>
    <xf numFmtId="0" fontId="51" fillId="0" borderId="26" xfId="78" applyFont="1" applyBorder="1"/>
    <xf numFmtId="0" fontId="51" fillId="0" borderId="77" xfId="78" applyFont="1" applyBorder="1"/>
    <xf numFmtId="49" fontId="19" fillId="0" borderId="83" xfId="79" applyNumberFormat="1" applyBorder="1"/>
    <xf numFmtId="3" fontId="43" fillId="0" borderId="13" xfId="79" applyNumberFormat="1" applyFont="1" applyBorder="1"/>
    <xf numFmtId="0" fontId="56" fillId="0" borderId="84" xfId="77" applyFont="1" applyBorder="1" applyAlignment="1">
      <alignment vertical="center"/>
    </xf>
    <xf numFmtId="3" fontId="52" fillId="0" borderId="68" xfId="77" applyNumberFormat="1" applyFont="1" applyFill="1" applyBorder="1" applyAlignment="1">
      <alignment vertical="center"/>
    </xf>
    <xf numFmtId="3" fontId="52" fillId="0" borderId="32" xfId="77" applyNumberFormat="1" applyFont="1" applyFill="1" applyBorder="1" applyAlignment="1">
      <alignment vertical="center"/>
    </xf>
    <xf numFmtId="3" fontId="52" fillId="0" borderId="49" xfId="77" applyNumberFormat="1" applyFont="1" applyFill="1" applyBorder="1" applyAlignment="1">
      <alignment vertical="center"/>
    </xf>
    <xf numFmtId="3" fontId="52" fillId="0" borderId="85" xfId="77" applyNumberFormat="1" applyFont="1" applyFill="1" applyBorder="1" applyAlignment="1">
      <alignment vertical="center"/>
    </xf>
    <xf numFmtId="3" fontId="52" fillId="0" borderId="86" xfId="80" applyNumberFormat="1" applyFont="1" applyFill="1" applyBorder="1"/>
    <xf numFmtId="3" fontId="52" fillId="0" borderId="87" xfId="80" applyNumberFormat="1" applyFont="1" applyFill="1" applyBorder="1"/>
    <xf numFmtId="3" fontId="52" fillId="0" borderId="88" xfId="80" applyNumberFormat="1" applyFont="1" applyFill="1" applyBorder="1"/>
    <xf numFmtId="3" fontId="52" fillId="0" borderId="89" xfId="80" applyNumberFormat="1" applyFont="1" applyFill="1" applyBorder="1"/>
    <xf numFmtId="0" fontId="52" fillId="27" borderId="53" xfId="77" applyFont="1" applyFill="1" applyBorder="1" applyAlignment="1">
      <alignment vertical="center"/>
    </xf>
    <xf numFmtId="3" fontId="52" fillId="27" borderId="90" xfId="80" applyNumberFormat="1" applyFont="1" applyFill="1" applyBorder="1"/>
    <xf numFmtId="3" fontId="52" fillId="27" borderId="53" xfId="80" applyNumberFormat="1" applyFont="1" applyFill="1" applyBorder="1"/>
    <xf numFmtId="3" fontId="52" fillId="27" borderId="16" xfId="80" applyNumberFormat="1" applyFont="1" applyFill="1" applyBorder="1"/>
    <xf numFmtId="3" fontId="52" fillId="27" borderId="13" xfId="80" applyNumberFormat="1" applyFont="1" applyFill="1" applyBorder="1"/>
    <xf numFmtId="0" fontId="2" fillId="0" borderId="56" xfId="77" applyFont="1" applyBorder="1" applyAlignment="1">
      <alignment vertical="center"/>
    </xf>
    <xf numFmtId="3" fontId="51" fillId="0" borderId="35" xfId="77" applyNumberFormat="1" applyFont="1" applyFill="1" applyBorder="1" applyAlignment="1">
      <alignment vertical="center"/>
    </xf>
    <xf numFmtId="4" fontId="51" fillId="0" borderId="33" xfId="77" applyNumberFormat="1" applyFont="1" applyFill="1" applyBorder="1" applyAlignment="1">
      <alignment vertical="center"/>
    </xf>
    <xf numFmtId="3" fontId="51" fillId="0" borderId="69" xfId="80" applyNumberFormat="1" applyFont="1" applyFill="1" applyBorder="1"/>
    <xf numFmtId="3" fontId="51" fillId="0" borderId="42" xfId="77" applyNumberFormat="1" applyFont="1" applyFill="1" applyBorder="1" applyAlignment="1">
      <alignment vertical="center"/>
    </xf>
    <xf numFmtId="3" fontId="51" fillId="0" borderId="33" xfId="77" applyNumberFormat="1" applyFont="1" applyFill="1" applyBorder="1" applyAlignment="1">
      <alignment vertical="center"/>
    </xf>
    <xf numFmtId="3" fontId="52" fillId="27" borderId="54" xfId="80" applyNumberFormat="1" applyFont="1" applyFill="1" applyBorder="1"/>
    <xf numFmtId="169" fontId="51" fillId="0" borderId="84" xfId="77" applyNumberFormat="1" applyFont="1" applyBorder="1" applyAlignment="1">
      <alignment vertical="center"/>
    </xf>
    <xf numFmtId="3" fontId="51" fillId="0" borderId="69" xfId="77" applyNumberFormat="1" applyFont="1" applyFill="1" applyBorder="1" applyAlignment="1">
      <alignment vertical="center"/>
    </xf>
    <xf numFmtId="169" fontId="52" fillId="27" borderId="53" xfId="80" applyNumberFormat="1" applyFont="1" applyFill="1" applyBorder="1"/>
    <xf numFmtId="3" fontId="52" fillId="27" borderId="16" xfId="77" applyNumberFormat="1" applyFont="1" applyFill="1" applyBorder="1" applyAlignment="1">
      <alignment vertical="center"/>
    </xf>
    <xf numFmtId="0" fontId="52" fillId="27" borderId="13" xfId="86" applyFont="1" applyFill="1" applyBorder="1"/>
    <xf numFmtId="169" fontId="52" fillId="27" borderId="54" xfId="80" applyNumberFormat="1" applyFont="1" applyFill="1" applyBorder="1"/>
    <xf numFmtId="0" fontId="81" fillId="24" borderId="44" xfId="80" applyFont="1" applyFill="1" applyBorder="1"/>
    <xf numFmtId="3" fontId="81" fillId="24" borderId="34" xfId="80" applyNumberFormat="1" applyFont="1" applyFill="1" applyBorder="1"/>
    <xf numFmtId="0" fontId="81" fillId="24" borderId="26" xfId="86" applyFont="1" applyFill="1" applyBorder="1"/>
    <xf numFmtId="3" fontId="81" fillId="24" borderId="37" xfId="77" applyNumberFormat="1" applyFont="1" applyFill="1" applyBorder="1" applyAlignment="1">
      <alignment vertical="center"/>
    </xf>
    <xf numFmtId="3" fontId="81" fillId="24" borderId="38" xfId="80" applyNumberFormat="1" applyFont="1" applyFill="1" applyBorder="1"/>
    <xf numFmtId="0" fontId="51" fillId="0" borderId="53" xfId="90" applyFont="1" applyBorder="1"/>
    <xf numFmtId="3" fontId="60" fillId="0" borderId="16" xfId="90" applyNumberFormat="1" applyFont="1" applyBorder="1"/>
    <xf numFmtId="0" fontId="51" fillId="0" borderId="13" xfId="90" applyFont="1" applyBorder="1"/>
    <xf numFmtId="3" fontId="60" fillId="24" borderId="91" xfId="90" applyNumberFormat="1" applyFont="1" applyFill="1" applyBorder="1" applyAlignment="1">
      <alignment vertical="center"/>
    </xf>
    <xf numFmtId="180" fontId="19" fillId="0" borderId="0" xfId="88" applyNumberFormat="1" applyFont="1" applyFill="1" applyAlignment="1" applyProtection="1">
      <alignment horizontal="right" vertical="center"/>
    </xf>
    <xf numFmtId="180" fontId="43" fillId="0" borderId="14" xfId="88" applyNumberFormat="1" applyFont="1" applyFill="1" applyBorder="1" applyAlignment="1" applyProtection="1">
      <alignment horizontal="left" vertical="center" wrapText="1" indent="1"/>
    </xf>
    <xf numFmtId="180" fontId="43" fillId="0" borderId="72" xfId="88" applyNumberFormat="1" applyFont="1" applyFill="1" applyBorder="1" applyAlignment="1" applyProtection="1">
      <alignment horizontal="left" vertical="center" wrapText="1" indent="1"/>
    </xf>
    <xf numFmtId="180" fontId="19" fillId="0" borderId="81" xfId="88" applyNumberFormat="1" applyFill="1" applyBorder="1" applyAlignment="1" applyProtection="1">
      <alignment horizontal="left" vertical="center" wrapText="1" indent="1"/>
    </xf>
    <xf numFmtId="180" fontId="43" fillId="0" borderId="81" xfId="88" applyNumberFormat="1" applyFont="1" applyFill="1" applyBorder="1" applyAlignment="1" applyProtection="1">
      <alignment horizontal="left" vertical="center" wrapText="1" indent="1"/>
    </xf>
    <xf numFmtId="180" fontId="43" fillId="0" borderId="79" xfId="88" applyNumberFormat="1" applyFont="1" applyFill="1" applyBorder="1" applyAlignment="1" applyProtection="1">
      <alignment horizontal="left" vertical="center" wrapText="1" indent="1"/>
    </xf>
    <xf numFmtId="180" fontId="19" fillId="0" borderId="59" xfId="88" applyNumberFormat="1" applyFill="1" applyBorder="1" applyAlignment="1" applyProtection="1">
      <alignment horizontal="left" vertical="center" wrapText="1" indent="1"/>
    </xf>
    <xf numFmtId="180" fontId="70" fillId="0" borderId="45" xfId="88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59" xfId="88" applyNumberFormat="1" applyFont="1" applyFill="1" applyBorder="1" applyAlignment="1" applyProtection="1">
      <alignment horizontal="left" vertical="center" wrapText="1" indent="1"/>
    </xf>
    <xf numFmtId="180" fontId="63" fillId="0" borderId="59" xfId="88" applyNumberFormat="1" applyFont="1" applyFill="1" applyBorder="1" applyAlignment="1" applyProtection="1">
      <alignment horizontal="left" vertical="center" wrapText="1" indent="1"/>
    </xf>
    <xf numFmtId="180" fontId="63" fillId="0" borderId="45" xfId="88" applyNumberFormat="1" applyFont="1" applyFill="1" applyBorder="1" applyAlignment="1" applyProtection="1">
      <alignment horizontal="right" vertical="center" wrapText="1" indent="1"/>
    </xf>
    <xf numFmtId="180" fontId="63" fillId="0" borderId="58" xfId="88" applyNumberFormat="1" applyFont="1" applyFill="1" applyBorder="1" applyAlignment="1" applyProtection="1">
      <alignment horizontal="left" vertical="center" wrapText="1" indent="1"/>
    </xf>
    <xf numFmtId="180" fontId="63" fillId="0" borderId="92" xfId="88" applyNumberFormat="1" applyFont="1" applyFill="1" applyBorder="1" applyAlignment="1" applyProtection="1">
      <alignment horizontal="right" vertical="center" wrapText="1" indent="1"/>
    </xf>
    <xf numFmtId="180" fontId="43" fillId="0" borderId="80" xfId="88" applyNumberFormat="1" applyFont="1" applyFill="1" applyBorder="1" applyAlignment="1" applyProtection="1">
      <alignment horizontal="right" vertical="center" wrapText="1" indent="1"/>
    </xf>
    <xf numFmtId="180" fontId="70" fillId="0" borderId="59" xfId="88" applyNumberFormat="1" applyFont="1" applyFill="1" applyBorder="1" applyAlignment="1" applyProtection="1">
      <alignment vertical="center" wrapText="1"/>
      <protection locked="0"/>
    </xf>
    <xf numFmtId="0" fontId="42" fillId="0" borderId="0" xfId="85" applyFont="1" applyAlignment="1">
      <alignment horizontal="right"/>
    </xf>
    <xf numFmtId="0" fontId="51" fillId="0" borderId="69" xfId="0" applyFont="1" applyBorder="1"/>
    <xf numFmtId="0" fontId="51" fillId="0" borderId="93" xfId="0" applyFont="1" applyBorder="1"/>
    <xf numFmtId="0" fontId="105" fillId="0" borderId="52" xfId="0" applyFont="1" applyBorder="1"/>
    <xf numFmtId="0" fontId="105" fillId="0" borderId="24" xfId="0" applyFont="1" applyBorder="1"/>
    <xf numFmtId="0" fontId="105" fillId="0" borderId="91" xfId="0" applyFont="1" applyBorder="1"/>
    <xf numFmtId="180" fontId="69" fillId="0" borderId="53" xfId="88" applyNumberFormat="1" applyFont="1" applyFill="1" applyBorder="1" applyAlignment="1" applyProtection="1">
      <alignment horizontal="center" vertical="center"/>
    </xf>
    <xf numFmtId="180" fontId="69" fillId="0" borderId="16" xfId="88" applyNumberFormat="1" applyFont="1" applyFill="1" applyBorder="1" applyAlignment="1" applyProtection="1">
      <alignment horizontal="center" vertical="center"/>
    </xf>
    <xf numFmtId="182" fontId="70" fillId="0" borderId="94" xfId="54" applyNumberFormat="1" applyFont="1" applyFill="1" applyBorder="1" applyAlignment="1" applyProtection="1">
      <alignment vertical="center" wrapText="1"/>
    </xf>
    <xf numFmtId="182" fontId="70" fillId="0" borderId="45" xfId="54" applyNumberFormat="1" applyFont="1" applyFill="1" applyBorder="1" applyAlignment="1" applyProtection="1">
      <alignment vertical="center" wrapText="1"/>
      <protection locked="0"/>
    </xf>
    <xf numFmtId="180" fontId="69" fillId="0" borderId="13" xfId="88" applyNumberFormat="1" applyFont="1" applyFill="1" applyBorder="1" applyAlignment="1" applyProtection="1">
      <alignment horizontal="center" vertical="center"/>
    </xf>
    <xf numFmtId="3" fontId="46" fillId="0" borderId="57" xfId="0" applyNumberFormat="1" applyFont="1" applyBorder="1" applyAlignment="1">
      <alignment wrapText="1"/>
    </xf>
    <xf numFmtId="3" fontId="46" fillId="0" borderId="15" xfId="0" applyNumberFormat="1" applyFont="1" applyBorder="1" applyAlignment="1">
      <alignment wrapText="1"/>
    </xf>
    <xf numFmtId="3" fontId="46" fillId="0" borderId="73" xfId="0" applyNumberFormat="1" applyFont="1" applyFill="1" applyBorder="1" applyAlignment="1">
      <alignment horizontal="right" wrapText="1"/>
    </xf>
    <xf numFmtId="0" fontId="42" fillId="28" borderId="92" xfId="0" applyFont="1" applyFill="1" applyBorder="1" applyAlignment="1">
      <alignment horizontal="center" wrapText="1"/>
    </xf>
    <xf numFmtId="0" fontId="42" fillId="28" borderId="58" xfId="0" applyFont="1" applyFill="1" applyBorder="1" applyAlignment="1">
      <alignment horizontal="center" wrapText="1"/>
    </xf>
    <xf numFmtId="0" fontId="45" fillId="0" borderId="19" xfId="0" applyFont="1" applyBorder="1" applyAlignment="1">
      <alignment wrapText="1"/>
    </xf>
    <xf numFmtId="0" fontId="45" fillId="0" borderId="22" xfId="0" applyFont="1" applyBorder="1" applyAlignment="1">
      <alignment wrapText="1"/>
    </xf>
    <xf numFmtId="0" fontId="51" fillId="0" borderId="20" xfId="0" applyFont="1" applyBorder="1"/>
    <xf numFmtId="0" fontId="41" fillId="0" borderId="0" xfId="0" applyFont="1" applyAlignment="1">
      <alignment horizontal="center" wrapText="1"/>
    </xf>
    <xf numFmtId="0" fontId="18" fillId="29" borderId="0" xfId="90" applyFill="1"/>
    <xf numFmtId="0" fontId="46" fillId="29" borderId="0" xfId="0" applyFont="1" applyFill="1" applyAlignment="1">
      <alignment wrapText="1"/>
    </xf>
    <xf numFmtId="0" fontId="83" fillId="0" borderId="0" xfId="73" applyFont="1"/>
    <xf numFmtId="0" fontId="104" fillId="0" borderId="16" xfId="73" applyFont="1" applyBorder="1" applyAlignment="1">
      <alignment horizontal="center" wrapText="1"/>
    </xf>
    <xf numFmtId="0" fontId="104" fillId="0" borderId="13" xfId="73" applyFont="1" applyBorder="1" applyAlignment="1">
      <alignment horizontal="center" wrapText="1"/>
    </xf>
    <xf numFmtId="0" fontId="104" fillId="0" borderId="53" xfId="73" applyFont="1" applyBorder="1" applyAlignment="1">
      <alignment horizontal="center" wrapText="1"/>
    </xf>
    <xf numFmtId="0" fontId="61" fillId="0" borderId="80" xfId="0" applyFont="1" applyBorder="1" applyAlignment="1">
      <alignment horizontal="center" wrapText="1"/>
    </xf>
    <xf numFmtId="0" fontId="61" fillId="0" borderId="79" xfId="0" applyFont="1" applyBorder="1" applyAlignment="1">
      <alignment horizontal="center" wrapText="1"/>
    </xf>
    <xf numFmtId="0" fontId="61" fillId="0" borderId="95" xfId="0" applyFont="1" applyBorder="1" applyAlignment="1">
      <alignment horizontal="center" wrapText="1"/>
    </xf>
    <xf numFmtId="0" fontId="104" fillId="27" borderId="13" xfId="73" applyFont="1" applyFill="1" applyBorder="1" applyAlignment="1">
      <alignment horizontal="center" wrapText="1"/>
    </xf>
    <xf numFmtId="0" fontId="41" fillId="0" borderId="0" xfId="73" applyFont="1" applyAlignment="1">
      <alignment horizontal="right" wrapText="1"/>
    </xf>
    <xf numFmtId="0" fontId="58" fillId="0" borderId="0" xfId="83" applyFont="1" applyAlignment="1">
      <alignment horizontal="center"/>
    </xf>
    <xf numFmtId="0" fontId="32" fillId="0" borderId="0" xfId="83"/>
    <xf numFmtId="0" fontId="2" fillId="0" borderId="0" xfId="83" applyFont="1"/>
    <xf numFmtId="0" fontId="56" fillId="0" borderId="0" xfId="83" applyFont="1" applyAlignment="1">
      <alignment horizontal="right"/>
    </xf>
    <xf numFmtId="0" fontId="106" fillId="0" borderId="0" xfId="83" applyFont="1"/>
    <xf numFmtId="0" fontId="58" fillId="24" borderId="21" xfId="83" applyFont="1" applyFill="1" applyBorder="1" applyAlignment="1">
      <alignment horizontal="center" vertical="center" wrapText="1"/>
    </xf>
    <xf numFmtId="0" fontId="58" fillId="24" borderId="96" xfId="83" applyFont="1" applyFill="1" applyBorder="1" applyAlignment="1">
      <alignment horizontal="center" vertical="center" wrapText="1"/>
    </xf>
    <xf numFmtId="0" fontId="77" fillId="0" borderId="26" xfId="83" applyFont="1" applyBorder="1" applyAlignment="1">
      <alignment horizontal="center" vertical="distributed"/>
    </xf>
    <xf numFmtId="0" fontId="57" fillId="0" borderId="26" xfId="90" applyFont="1" applyBorder="1" applyAlignment="1">
      <alignment horizontal="left" vertical="center" wrapText="1"/>
    </xf>
    <xf numFmtId="3" fontId="57" fillId="0" borderId="26" xfId="90" applyNumberFormat="1" applyFont="1" applyBorder="1" applyAlignment="1">
      <alignment horizontal="right" vertical="center"/>
    </xf>
    <xf numFmtId="3" fontId="77" fillId="0" borderId="26" xfId="90" applyNumberFormat="1" applyFont="1" applyBorder="1" applyAlignment="1">
      <alignment horizontal="right" vertical="center"/>
    </xf>
    <xf numFmtId="3" fontId="77" fillId="0" borderId="26" xfId="83" applyNumberFormat="1" applyFont="1" applyBorder="1" applyAlignment="1">
      <alignment vertical="distributed"/>
    </xf>
    <xf numFmtId="3" fontId="57" fillId="0" borderId="26" xfId="83" applyNumberFormat="1" applyFont="1" applyBorder="1" applyAlignment="1">
      <alignment vertical="distributed"/>
    </xf>
    <xf numFmtId="0" fontId="58" fillId="0" borderId="19" xfId="83" applyFont="1" applyBorder="1"/>
    <xf numFmtId="0" fontId="60" fillId="0" borderId="19" xfId="83" applyFont="1" applyBorder="1" applyAlignment="1">
      <alignment vertical="distributed"/>
    </xf>
    <xf numFmtId="0" fontId="85" fillId="0" borderId="0" xfId="83" applyFont="1"/>
    <xf numFmtId="0" fontId="32" fillId="0" borderId="0" xfId="83" applyAlignment="1">
      <alignment horizontal="right"/>
    </xf>
    <xf numFmtId="0" fontId="32" fillId="0" borderId="0" xfId="84"/>
    <xf numFmtId="0" fontId="56" fillId="0" borderId="0" xfId="84" applyFont="1" applyAlignment="1">
      <alignment horizontal="right"/>
    </xf>
    <xf numFmtId="0" fontId="46" fillId="0" borderId="19" xfId="84" applyFont="1" applyBorder="1" applyAlignment="1">
      <alignment horizontal="center" vertical="distributed"/>
    </xf>
    <xf numFmtId="0" fontId="2" fillId="0" borderId="19" xfId="81" applyFont="1" applyBorder="1" applyAlignment="1">
      <alignment vertical="distributed"/>
    </xf>
    <xf numFmtId="3" fontId="107" fillId="0" borderId="19" xfId="84" applyNumberFormat="1" applyFont="1" applyBorder="1"/>
    <xf numFmtId="3" fontId="57" fillId="0" borderId="19" xfId="81" applyNumberFormat="1" applyFont="1" applyBorder="1"/>
    <xf numFmtId="0" fontId="56" fillId="0" borderId="19" xfId="81" applyFont="1" applyBorder="1" applyAlignment="1">
      <alignment vertical="distributed"/>
    </xf>
    <xf numFmtId="3" fontId="49" fillId="0" borderId="19" xfId="84" applyNumberFormat="1" applyFont="1" applyBorder="1"/>
    <xf numFmtId="0" fontId="46" fillId="0" borderId="19" xfId="84" applyFont="1" applyBorder="1" applyAlignment="1">
      <alignment horizontal="center"/>
    </xf>
    <xf numFmtId="3" fontId="58" fillId="0" borderId="19" xfId="81" applyNumberFormat="1" applyFont="1" applyBorder="1"/>
    <xf numFmtId="0" fontId="108" fillId="24" borderId="19" xfId="84" applyFont="1" applyFill="1" applyBorder="1"/>
    <xf numFmtId="0" fontId="74" fillId="24" borderId="19" xfId="84" applyFont="1" applyFill="1" applyBorder="1" applyAlignment="1">
      <alignment horizontal="left" vertical="distributed"/>
    </xf>
    <xf numFmtId="3" fontId="74" fillId="24" borderId="19" xfId="84" applyNumberFormat="1" applyFont="1" applyFill="1" applyBorder="1" applyAlignment="1">
      <alignment vertical="distributed"/>
    </xf>
    <xf numFmtId="0" fontId="105" fillId="0" borderId="10" xfId="0" applyFont="1" applyBorder="1"/>
    <xf numFmtId="0" fontId="63" fillId="0" borderId="13" xfId="87" applyFont="1" applyFill="1" applyBorder="1" applyAlignment="1" applyProtection="1">
      <alignment horizontal="center" vertical="center"/>
    </xf>
    <xf numFmtId="0" fontId="43" fillId="0" borderId="11" xfId="87" applyFont="1" applyFill="1" applyBorder="1" applyAlignment="1">
      <alignment horizontal="center" vertical="center"/>
    </xf>
    <xf numFmtId="0" fontId="43" fillId="0" borderId="12" xfId="87" applyFont="1" applyFill="1" applyBorder="1" applyAlignment="1">
      <alignment horizontal="center" vertical="center"/>
    </xf>
    <xf numFmtId="0" fontId="43" fillId="0" borderId="55" xfId="79" applyFont="1" applyBorder="1" applyAlignment="1">
      <alignment horizontal="center" vertical="center" wrapText="1"/>
    </xf>
    <xf numFmtId="0" fontId="63" fillId="0" borderId="53" xfId="79" applyFont="1" applyBorder="1" applyAlignment="1">
      <alignment horizontal="center"/>
    </xf>
    <xf numFmtId="0" fontId="2" fillId="0" borderId="78" xfId="0" applyFont="1" applyBorder="1" applyAlignment="1">
      <alignment horizontal="justify"/>
    </xf>
    <xf numFmtId="0" fontId="2" fillId="0" borderId="50" xfId="0" applyFont="1" applyBorder="1" applyAlignment="1">
      <alignment horizontal="justify"/>
    </xf>
    <xf numFmtId="0" fontId="19" fillId="0" borderId="23" xfId="79" applyFont="1" applyBorder="1" applyAlignment="1">
      <alignment horizontal="left"/>
    </xf>
    <xf numFmtId="180" fontId="44" fillId="0" borderId="23" xfId="79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97" xfId="79" applyNumberFormat="1" applyFont="1" applyFill="1" applyBorder="1" applyAlignment="1" applyProtection="1">
      <alignment horizontal="left" vertical="center" wrapText="1" indent="1"/>
      <protection locked="0"/>
    </xf>
    <xf numFmtId="0" fontId="43" fillId="0" borderId="53" xfId="79" applyFont="1" applyBorder="1" applyAlignment="1">
      <alignment horizontal="left"/>
    </xf>
    <xf numFmtId="3" fontId="19" fillId="0" borderId="14" xfId="79" applyNumberFormat="1" applyFont="1" applyBorder="1"/>
    <xf numFmtId="3" fontId="19" fillId="0" borderId="59" xfId="79" applyNumberFormat="1" applyFont="1" applyBorder="1"/>
    <xf numFmtId="3" fontId="19" fillId="0" borderId="15" xfId="79" applyNumberFormat="1" applyFont="1" applyFill="1" applyBorder="1" applyAlignment="1" applyProtection="1">
      <alignment vertical="center" wrapText="1"/>
      <protection locked="0"/>
    </xf>
    <xf numFmtId="3" fontId="19" fillId="0" borderId="15" xfId="79" applyNumberFormat="1" applyFont="1" applyBorder="1"/>
    <xf numFmtId="3" fontId="19" fillId="0" borderId="75" xfId="79" applyNumberFormat="1" applyFont="1" applyFill="1" applyBorder="1" applyAlignment="1" applyProtection="1">
      <alignment vertical="center" wrapText="1"/>
      <protection locked="0"/>
    </xf>
    <xf numFmtId="3" fontId="43" fillId="0" borderId="79" xfId="79" applyNumberFormat="1" applyFont="1" applyBorder="1"/>
    <xf numFmtId="0" fontId="19" fillId="0" borderId="23" xfId="79" applyFont="1" applyBorder="1" applyAlignment="1">
      <alignment horizontal="left" wrapText="1"/>
    </xf>
    <xf numFmtId="0" fontId="18" fillId="0" borderId="0" xfId="90" applyFill="1"/>
    <xf numFmtId="0" fontId="18" fillId="0" borderId="0" xfId="90" applyFill="1" applyAlignment="1">
      <alignment horizontal="right"/>
    </xf>
    <xf numFmtId="0" fontId="41" fillId="0" borderId="0" xfId="0" applyFont="1" applyFill="1" applyAlignment="1">
      <alignment horizontal="right"/>
    </xf>
    <xf numFmtId="0" fontId="45" fillId="0" borderId="0" xfId="73" applyFont="1" applyFill="1" applyAlignment="1">
      <alignment horizontal="right" wrapText="1"/>
    </xf>
    <xf numFmtId="0" fontId="0" fillId="0" borderId="0" xfId="0" applyFill="1"/>
    <xf numFmtId="0" fontId="41" fillId="0" borderId="0" xfId="0" applyFont="1" applyFill="1" applyAlignment="1">
      <alignment horizontal="right" wrapText="1"/>
    </xf>
    <xf numFmtId="0" fontId="51" fillId="0" borderId="0" xfId="90" applyFont="1" applyFill="1"/>
    <xf numFmtId="0" fontId="51" fillId="0" borderId="0" xfId="90" applyFont="1" applyFill="1" applyAlignment="1">
      <alignment horizontal="right"/>
    </xf>
    <xf numFmtId="0" fontId="83" fillId="0" borderId="0" xfId="90" applyFont="1" applyFill="1"/>
    <xf numFmtId="0" fontId="2" fillId="0" borderId="0" xfId="90" applyFont="1" applyFill="1"/>
    <xf numFmtId="0" fontId="2" fillId="0" borderId="0" xfId="90" applyFont="1" applyFill="1" applyAlignment="1"/>
    <xf numFmtId="0" fontId="56" fillId="0" borderId="0" xfId="88" applyFont="1" applyFill="1" applyAlignment="1">
      <alignment horizontal="center" wrapText="1"/>
    </xf>
    <xf numFmtId="0" fontId="19" fillId="0" borderId="0" xfId="79" applyFill="1"/>
    <xf numFmtId="0" fontId="19" fillId="0" borderId="0" xfId="79" applyFont="1" applyFill="1" applyBorder="1" applyAlignment="1">
      <alignment horizontal="center"/>
    </xf>
    <xf numFmtId="0" fontId="19" fillId="0" borderId="0" xfId="79" applyFont="1" applyFill="1" applyBorder="1" applyAlignment="1">
      <alignment horizontal="right"/>
    </xf>
    <xf numFmtId="0" fontId="45" fillId="0" borderId="0" xfId="85" applyFont="1" applyFill="1"/>
    <xf numFmtId="0" fontId="46" fillId="0" borderId="0" xfId="85" applyFont="1" applyFill="1" applyAlignment="1">
      <alignment horizontal="right"/>
    </xf>
    <xf numFmtId="0" fontId="32" fillId="0" borderId="0" xfId="85" applyFill="1"/>
    <xf numFmtId="0" fontId="32" fillId="0" borderId="0" xfId="84" applyFill="1"/>
    <xf numFmtId="0" fontId="54" fillId="0" borderId="55" xfId="0" applyFont="1" applyBorder="1" applyAlignment="1">
      <alignment wrapText="1"/>
    </xf>
    <xf numFmtId="0" fontId="54" fillId="0" borderId="58" xfId="0" applyFont="1" applyBorder="1" applyAlignment="1">
      <alignment wrapText="1"/>
    </xf>
    <xf numFmtId="3" fontId="74" fillId="0" borderId="92" xfId="0" applyNumberFormat="1" applyFont="1" applyBorder="1" applyAlignment="1">
      <alignment horizontal="right" wrapText="1"/>
    </xf>
    <xf numFmtId="0" fontId="45" fillId="0" borderId="36" xfId="0" applyFont="1" applyBorder="1" applyAlignment="1">
      <alignment wrapText="1"/>
    </xf>
    <xf numFmtId="0" fontId="51" fillId="0" borderId="81" xfId="0" applyFont="1" applyBorder="1"/>
    <xf numFmtId="0" fontId="51" fillId="0" borderId="15" xfId="0" applyFont="1" applyBorder="1"/>
    <xf numFmtId="0" fontId="0" fillId="0" borderId="94" xfId="0" applyBorder="1"/>
    <xf numFmtId="0" fontId="0" fillId="0" borderId="57" xfId="0" applyBorder="1"/>
    <xf numFmtId="0" fontId="0" fillId="0" borderId="81" xfId="0" applyBorder="1"/>
    <xf numFmtId="0" fontId="0" fillId="0" borderId="15" xfId="0" applyBorder="1"/>
    <xf numFmtId="0" fontId="51" fillId="0" borderId="59" xfId="0" applyFont="1" applyBorder="1"/>
    <xf numFmtId="0" fontId="0" fillId="0" borderId="59" xfId="0" applyBorder="1"/>
    <xf numFmtId="0" fontId="0" fillId="0" borderId="45" xfId="0" applyBorder="1"/>
    <xf numFmtId="0" fontId="105" fillId="0" borderId="76" xfId="0" applyFont="1" applyBorder="1"/>
    <xf numFmtId="0" fontId="105" fillId="0" borderId="13" xfId="0" applyFont="1" applyBorder="1"/>
    <xf numFmtId="0" fontId="105" fillId="0" borderId="16" xfId="0" applyFont="1" applyBorder="1"/>
    <xf numFmtId="180" fontId="69" fillId="0" borderId="70" xfId="88" applyNumberFormat="1" applyFont="1" applyFill="1" applyBorder="1" applyAlignment="1" applyProtection="1">
      <alignment horizontal="centerContinuous" vertical="center" wrapText="1"/>
    </xf>
    <xf numFmtId="180" fontId="69" fillId="0" borderId="54" xfId="88" applyNumberFormat="1" applyFont="1" applyFill="1" applyBorder="1" applyAlignment="1" applyProtection="1">
      <alignment horizontal="center" vertical="center" wrapText="1"/>
    </xf>
    <xf numFmtId="180" fontId="63" fillId="0" borderId="54" xfId="88" applyNumberFormat="1" applyFont="1" applyFill="1" applyBorder="1" applyAlignment="1" applyProtection="1">
      <alignment horizontal="center" vertical="center" wrapText="1"/>
    </xf>
    <xf numFmtId="180" fontId="70" fillId="0" borderId="27" xfId="88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28" xfId="88" applyNumberFormat="1" applyFont="1" applyFill="1" applyBorder="1" applyAlignment="1" applyProtection="1">
      <alignment horizontal="right" vertical="center" wrapText="1" indent="1"/>
      <protection locked="0"/>
    </xf>
    <xf numFmtId="180" fontId="63" fillId="0" borderId="54" xfId="88" applyNumberFormat="1" applyFont="1" applyFill="1" applyBorder="1" applyAlignment="1" applyProtection="1">
      <alignment horizontal="right" vertical="center" wrapText="1" indent="1"/>
    </xf>
    <xf numFmtId="180" fontId="72" fillId="0" borderId="0" xfId="88" applyNumberFormat="1" applyFont="1" applyFill="1" applyBorder="1" applyAlignment="1" applyProtection="1">
      <alignment horizontal="right" vertical="center" wrapText="1" indent="1"/>
    </xf>
    <xf numFmtId="180" fontId="71" fillId="0" borderId="17" xfId="88" applyNumberFormat="1" applyFont="1" applyFill="1" applyBorder="1" applyAlignment="1" applyProtection="1">
      <alignment horizontal="right" vertical="center" wrapText="1" indent="1"/>
      <protection locked="0"/>
    </xf>
    <xf numFmtId="180" fontId="71" fillId="0" borderId="0" xfId="88" applyNumberFormat="1" applyFont="1" applyFill="1" applyBorder="1" applyAlignment="1" applyProtection="1">
      <alignment horizontal="right" vertical="center" wrapText="1" indent="1"/>
      <protection locked="0"/>
    </xf>
    <xf numFmtId="180" fontId="72" fillId="0" borderId="17" xfId="88" applyNumberFormat="1" applyFont="1" applyFill="1" applyBorder="1" applyAlignment="1" applyProtection="1">
      <alignment horizontal="right" vertical="center" wrapText="1" indent="1"/>
    </xf>
    <xf numFmtId="180" fontId="71" fillId="0" borderId="45" xfId="88" applyNumberFormat="1" applyFont="1" applyFill="1" applyBorder="1" applyAlignment="1" applyProtection="1">
      <alignment horizontal="right" vertical="center" wrapText="1" indent="1"/>
      <protection locked="0"/>
    </xf>
    <xf numFmtId="180" fontId="63" fillId="0" borderId="28" xfId="88" applyNumberFormat="1" applyFont="1" applyFill="1" applyBorder="1" applyAlignment="1" applyProtection="1">
      <alignment horizontal="right" vertical="center" wrapText="1" indent="1"/>
    </xf>
    <xf numFmtId="180" fontId="43" fillId="0" borderId="54" xfId="88" applyNumberFormat="1" applyFont="1" applyFill="1" applyBorder="1" applyAlignment="1" applyProtection="1">
      <alignment horizontal="right" vertical="center" wrapText="1" indent="1"/>
    </xf>
    <xf numFmtId="180" fontId="43" fillId="0" borderId="98" xfId="88" applyNumberFormat="1" applyFont="1" applyFill="1" applyBorder="1" applyAlignment="1" applyProtection="1">
      <alignment horizontal="right" vertical="center" wrapText="1" indent="1"/>
    </xf>
    <xf numFmtId="180" fontId="70" fillId="0" borderId="14" xfId="88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15" xfId="88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59" xfId="88" applyNumberFormat="1" applyFont="1" applyFill="1" applyBorder="1" applyAlignment="1" applyProtection="1">
      <alignment horizontal="right" vertical="center" wrapText="1" indent="1"/>
      <protection locked="0"/>
    </xf>
    <xf numFmtId="180" fontId="63" fillId="0" borderId="13" xfId="88" applyNumberFormat="1" applyFont="1" applyFill="1" applyBorder="1" applyAlignment="1" applyProtection="1">
      <alignment horizontal="right" vertical="center" wrapText="1" indent="1"/>
    </xf>
    <xf numFmtId="180" fontId="72" fillId="0" borderId="72" xfId="88" applyNumberFormat="1" applyFont="1" applyFill="1" applyBorder="1" applyAlignment="1" applyProtection="1">
      <alignment horizontal="right" vertical="center" wrapText="1" indent="1"/>
    </xf>
    <xf numFmtId="180" fontId="71" fillId="0" borderId="15" xfId="88" applyNumberFormat="1" applyFont="1" applyFill="1" applyBorder="1" applyAlignment="1" applyProtection="1">
      <alignment horizontal="right" vertical="center" wrapText="1" indent="1"/>
      <protection locked="0"/>
    </xf>
    <xf numFmtId="180" fontId="71" fillId="0" borderId="72" xfId="88" applyNumberFormat="1" applyFont="1" applyFill="1" applyBorder="1" applyAlignment="1" applyProtection="1">
      <alignment horizontal="right" vertical="center" wrapText="1" indent="1"/>
      <protection locked="0"/>
    </xf>
    <xf numFmtId="180" fontId="72" fillId="0" borderId="15" xfId="88" applyNumberFormat="1" applyFont="1" applyFill="1" applyBorder="1" applyAlignment="1" applyProtection="1">
      <alignment horizontal="right" vertical="center" wrapText="1" indent="1"/>
    </xf>
    <xf numFmtId="180" fontId="71" fillId="0" borderId="59" xfId="88" applyNumberFormat="1" applyFont="1" applyFill="1" applyBorder="1" applyAlignment="1" applyProtection="1">
      <alignment horizontal="right" vertical="center" wrapText="1" indent="1"/>
      <protection locked="0"/>
    </xf>
    <xf numFmtId="180" fontId="63" fillId="0" borderId="59" xfId="88" applyNumberFormat="1" applyFont="1" applyFill="1" applyBorder="1" applyAlignment="1" applyProtection="1">
      <alignment horizontal="right" vertical="center" wrapText="1" indent="1"/>
    </xf>
    <xf numFmtId="180" fontId="43" fillId="0" borderId="13" xfId="88" applyNumberFormat="1" applyFont="1" applyFill="1" applyBorder="1" applyAlignment="1" applyProtection="1">
      <alignment horizontal="right" vertical="center" wrapText="1" indent="1"/>
    </xf>
    <xf numFmtId="180" fontId="43" fillId="0" borderId="79" xfId="88" applyNumberFormat="1" applyFont="1" applyFill="1" applyBorder="1" applyAlignment="1" applyProtection="1">
      <alignment horizontal="right" vertical="center" wrapText="1" indent="1"/>
    </xf>
    <xf numFmtId="180" fontId="70" fillId="0" borderId="0" xfId="88" applyNumberFormat="1" applyFont="1" applyFill="1" applyBorder="1" applyAlignment="1" applyProtection="1">
      <alignment horizontal="right" vertical="center" wrapText="1" indent="1"/>
      <protection locked="0"/>
    </xf>
    <xf numFmtId="180" fontId="72" fillId="0" borderId="27" xfId="88" applyNumberFormat="1" applyFont="1" applyFill="1" applyBorder="1" applyAlignment="1" applyProtection="1">
      <alignment horizontal="right" vertical="center" wrapText="1" indent="1"/>
    </xf>
    <xf numFmtId="180" fontId="71" fillId="0" borderId="27" xfId="88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72" xfId="88" applyNumberFormat="1" applyFont="1" applyFill="1" applyBorder="1" applyAlignment="1" applyProtection="1">
      <alignment horizontal="right" vertical="center" wrapText="1" indent="1"/>
      <protection locked="0"/>
    </xf>
    <xf numFmtId="180" fontId="72" fillId="0" borderId="14" xfId="88" applyNumberFormat="1" applyFont="1" applyFill="1" applyBorder="1" applyAlignment="1" applyProtection="1">
      <alignment horizontal="right" vertical="center" wrapText="1" indent="1"/>
    </xf>
    <xf numFmtId="180" fontId="71" fillId="0" borderId="14" xfId="88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59" xfId="79" applyNumberFormat="1" applyFont="1" applyFill="1" applyBorder="1" applyAlignment="1" applyProtection="1">
      <alignment vertical="center" wrapText="1"/>
      <protection locked="0"/>
    </xf>
    <xf numFmtId="0" fontId="2" fillId="0" borderId="14" xfId="90" applyFont="1" applyBorder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45" fillId="0" borderId="98" xfId="0" applyFont="1" applyBorder="1" applyAlignment="1">
      <alignment horizontal="left" wrapText="1"/>
    </xf>
    <xf numFmtId="0" fontId="18" fillId="0" borderId="0" xfId="90" applyAlignment="1">
      <alignment horizontal="right"/>
    </xf>
    <xf numFmtId="0" fontId="2" fillId="0" borderId="98" xfId="90" applyFont="1" applyBorder="1" applyAlignment="1">
      <alignment horizontal="right"/>
    </xf>
    <xf numFmtId="0" fontId="58" fillId="24" borderId="13" xfId="90" applyFont="1" applyFill="1" applyBorder="1" applyAlignment="1">
      <alignment horizontal="center" vertical="center"/>
    </xf>
    <xf numFmtId="0" fontId="58" fillId="24" borderId="13" xfId="90" applyFont="1" applyFill="1" applyBorder="1" applyAlignment="1">
      <alignment horizontal="center" vertical="center" wrapText="1"/>
    </xf>
    <xf numFmtId="0" fontId="58" fillId="24" borderId="76" xfId="90" applyFont="1" applyFill="1" applyBorder="1" applyAlignment="1">
      <alignment horizontal="center" vertical="center" wrapText="1"/>
    </xf>
    <xf numFmtId="0" fontId="52" fillId="0" borderId="44" xfId="90" applyFont="1" applyBorder="1" applyAlignment="1">
      <alignment horizontal="left" vertical="center"/>
    </xf>
    <xf numFmtId="0" fontId="52" fillId="0" borderId="27" xfId="90" applyFont="1" applyBorder="1" applyAlignment="1">
      <alignment horizontal="left" vertical="center"/>
    </xf>
    <xf numFmtId="0" fontId="52" fillId="0" borderId="43" xfId="90" applyFont="1" applyBorder="1" applyAlignment="1">
      <alignment horizontal="left" vertical="center"/>
    </xf>
    <xf numFmtId="3" fontId="57" fillId="0" borderId="36" xfId="90" applyNumberFormat="1" applyFont="1" applyBorder="1" applyAlignment="1">
      <alignment vertical="center"/>
    </xf>
    <xf numFmtId="0" fontId="58" fillId="0" borderId="22" xfId="90" applyFont="1" applyBorder="1" applyAlignment="1">
      <alignment horizontal="center"/>
    </xf>
    <xf numFmtId="0" fontId="58" fillId="0" borderId="19" xfId="90" applyFont="1" applyBorder="1"/>
    <xf numFmtId="3" fontId="57" fillId="0" borderId="36" xfId="82" applyNumberFormat="1" applyFont="1" applyBorder="1" applyAlignment="1">
      <alignment horizontal="right"/>
    </xf>
    <xf numFmtId="0" fontId="78" fillId="0" borderId="22" xfId="82" applyFont="1" applyBorder="1" applyAlignment="1">
      <alignment horizontal="center"/>
    </xf>
    <xf numFmtId="0" fontId="57" fillId="0" borderId="19" xfId="82" applyFont="1" applyBorder="1" applyAlignment="1">
      <alignment horizontal="left" vertical="top"/>
    </xf>
    <xf numFmtId="3" fontId="57" fillId="0" borderId="36" xfId="90" applyNumberFormat="1" applyFont="1" applyBorder="1" applyAlignment="1">
      <alignment horizontal="right" vertical="center"/>
    </xf>
    <xf numFmtId="0" fontId="57" fillId="0" borderId="21" xfId="90" applyFont="1" applyBorder="1" applyAlignment="1">
      <alignment horizontal="left" vertical="center" wrapText="1"/>
    </xf>
    <xf numFmtId="3" fontId="78" fillId="0" borderId="36" xfId="90" applyNumberFormat="1" applyFont="1" applyBorder="1" applyAlignment="1">
      <alignment horizontal="right" vertical="center"/>
    </xf>
    <xf numFmtId="3" fontId="78" fillId="0" borderId="36" xfId="90" applyNumberFormat="1" applyFont="1" applyBorder="1" applyAlignment="1">
      <alignment vertical="center"/>
    </xf>
    <xf numFmtId="3" fontId="58" fillId="0" borderId="36" xfId="90" applyNumberFormat="1" applyFont="1" applyBorder="1" applyAlignment="1">
      <alignment horizontal="right" vertical="center"/>
    </xf>
    <xf numFmtId="0" fontId="58" fillId="0" borderId="23" xfId="90" applyFont="1" applyBorder="1" applyAlignment="1">
      <alignment horizontal="left"/>
    </xf>
    <xf numFmtId="3" fontId="58" fillId="0" borderId="36" xfId="90" applyNumberFormat="1" applyFont="1" applyBorder="1" applyAlignment="1">
      <alignment vertical="center"/>
    </xf>
    <xf numFmtId="3" fontId="80" fillId="24" borderId="20" xfId="90" applyNumberFormat="1" applyFont="1" applyFill="1" applyBorder="1" applyAlignment="1">
      <alignment horizontal="right" vertical="center"/>
    </xf>
    <xf numFmtId="3" fontId="80" fillId="24" borderId="36" xfId="90" applyNumberFormat="1" applyFont="1" applyFill="1" applyBorder="1"/>
    <xf numFmtId="3" fontId="77" fillId="0" borderId="36" xfId="90" applyNumberFormat="1" applyFont="1" applyBorder="1" applyAlignment="1">
      <alignment vertical="center"/>
    </xf>
    <xf numFmtId="3" fontId="77" fillId="0" borderId="19" xfId="90" applyNumberFormat="1" applyFont="1" applyBorder="1"/>
    <xf numFmtId="3" fontId="77" fillId="0" borderId="36" xfId="90" applyNumberFormat="1" applyFont="1" applyBorder="1"/>
    <xf numFmtId="3" fontId="77" fillId="0" borderId="20" xfId="90" applyNumberFormat="1" applyFont="1" applyBorder="1"/>
    <xf numFmtId="3" fontId="78" fillId="0" borderId="36" xfId="90" applyNumberFormat="1" applyFont="1" applyBorder="1"/>
    <xf numFmtId="0" fontId="52" fillId="0" borderId="23" xfId="90" applyFont="1" applyBorder="1" applyAlignment="1">
      <alignment horizontal="left" vertical="center"/>
    </xf>
    <xf numFmtId="0" fontId="52" fillId="0" borderId="18" xfId="90" applyFont="1" applyBorder="1" applyAlignment="1">
      <alignment horizontal="left" vertical="center"/>
    </xf>
    <xf numFmtId="0" fontId="57" fillId="0" borderId="19" xfId="90" applyFont="1" applyBorder="1" applyAlignment="1">
      <alignment vertical="center"/>
    </xf>
    <xf numFmtId="0" fontId="57" fillId="0" borderId="18" xfId="90" applyFont="1" applyBorder="1" applyAlignment="1">
      <alignment horizontal="left" vertical="center" wrapText="1"/>
    </xf>
    <xf numFmtId="3" fontId="81" fillId="24" borderId="20" xfId="90" applyNumberFormat="1" applyFont="1" applyFill="1" applyBorder="1" applyAlignment="1">
      <alignment vertical="center"/>
    </xf>
    <xf numFmtId="0" fontId="58" fillId="0" borderId="56" xfId="90" applyFont="1" applyBorder="1" applyAlignment="1">
      <alignment horizontal="center" vertical="center"/>
    </xf>
    <xf numFmtId="0" fontId="58" fillId="0" borderId="42" xfId="90" applyFont="1" applyBorder="1" applyAlignment="1">
      <alignment horizontal="center" vertical="center"/>
    </xf>
    <xf numFmtId="3" fontId="58" fillId="0" borderId="33" xfId="90" applyNumberFormat="1" applyFont="1" applyBorder="1" applyAlignment="1">
      <alignment horizontal="right" vertical="center"/>
    </xf>
    <xf numFmtId="3" fontId="58" fillId="0" borderId="83" xfId="90" applyNumberFormat="1" applyFont="1" applyBorder="1" applyAlignment="1">
      <alignment horizontal="right" vertical="center"/>
    </xf>
    <xf numFmtId="3" fontId="58" fillId="0" borderId="69" xfId="90" applyNumberFormat="1" applyFont="1" applyBorder="1" applyAlignment="1">
      <alignment horizontal="right" vertical="center"/>
    </xf>
    <xf numFmtId="0" fontId="58" fillId="0" borderId="28" xfId="90" applyFont="1" applyBorder="1" applyAlignment="1">
      <alignment horizontal="center" vertical="center"/>
    </xf>
    <xf numFmtId="3" fontId="58" fillId="0" borderId="83" xfId="90" applyNumberFormat="1" applyFont="1" applyBorder="1" applyAlignment="1">
      <alignment vertical="center"/>
    </xf>
    <xf numFmtId="3" fontId="58" fillId="0" borderId="33" xfId="90" applyNumberFormat="1" applyFont="1" applyBorder="1" applyAlignment="1">
      <alignment vertical="center"/>
    </xf>
    <xf numFmtId="3" fontId="58" fillId="0" borderId="69" xfId="90" applyNumberFormat="1" applyFont="1" applyBorder="1" applyAlignment="1">
      <alignment vertical="center"/>
    </xf>
    <xf numFmtId="0" fontId="60" fillId="24" borderId="10" xfId="90" applyFont="1" applyFill="1" applyBorder="1" applyAlignment="1">
      <alignment horizontal="left" vertical="center"/>
    </xf>
    <xf numFmtId="0" fontId="60" fillId="24" borderId="11" xfId="90" applyFont="1" applyFill="1" applyBorder="1" applyAlignment="1">
      <alignment horizontal="left" vertical="center"/>
    </xf>
    <xf numFmtId="3" fontId="60" fillId="24" borderId="11" xfId="90" applyNumberFormat="1" applyFont="1" applyFill="1" applyBorder="1" applyAlignment="1">
      <alignment vertical="center"/>
    </xf>
    <xf numFmtId="3" fontId="60" fillId="24" borderId="12" xfId="90" applyNumberFormat="1" applyFont="1" applyFill="1" applyBorder="1" applyAlignment="1">
      <alignment vertical="center"/>
    </xf>
    <xf numFmtId="3" fontId="60" fillId="24" borderId="76" xfId="90" applyNumberFormat="1" applyFont="1" applyFill="1" applyBorder="1" applyAlignment="1">
      <alignment vertical="center"/>
    </xf>
    <xf numFmtId="3" fontId="41" fillId="0" borderId="15" xfId="0" applyNumberFormat="1" applyFont="1" applyBorder="1" applyAlignment="1">
      <alignment wrapText="1"/>
    </xf>
    <xf numFmtId="14" fontId="58" fillId="24" borderId="16" xfId="90" applyNumberFormat="1" applyFont="1" applyFill="1" applyBorder="1" applyAlignment="1">
      <alignment horizontal="center" vertical="center" wrapText="1"/>
    </xf>
    <xf numFmtId="180" fontId="71" fillId="0" borderId="99" xfId="88" applyNumberFormat="1" applyFont="1" applyFill="1" applyBorder="1" applyAlignment="1" applyProtection="1">
      <alignment horizontal="right" vertical="center" wrapText="1" indent="1"/>
      <protection locked="0"/>
    </xf>
    <xf numFmtId="180" fontId="63" fillId="0" borderId="100" xfId="88" applyNumberFormat="1" applyFont="1" applyFill="1" applyBorder="1" applyAlignment="1" applyProtection="1">
      <alignment horizontal="right" vertical="center" wrapText="1" indent="1"/>
    </xf>
    <xf numFmtId="180" fontId="71" fillId="0" borderId="75" xfId="88" applyNumberFormat="1" applyFont="1" applyFill="1" applyBorder="1" applyAlignment="1" applyProtection="1">
      <alignment horizontal="right" vertical="center" wrapText="1" indent="1"/>
      <protection locked="0"/>
    </xf>
    <xf numFmtId="180" fontId="63" fillId="0" borderId="58" xfId="88" applyNumberFormat="1" applyFont="1" applyFill="1" applyBorder="1" applyAlignment="1" applyProtection="1">
      <alignment horizontal="right" vertical="center" wrapText="1" indent="1"/>
    </xf>
    <xf numFmtId="0" fontId="2" fillId="0" borderId="23" xfId="0" applyFont="1" applyBorder="1" applyAlignment="1">
      <alignment horizontal="justify"/>
    </xf>
    <xf numFmtId="0" fontId="2" fillId="0" borderId="0" xfId="79" applyFont="1" applyAlignment="1">
      <alignment horizontal="left" vertical="center"/>
    </xf>
    <xf numFmtId="0" fontId="19" fillId="0" borderId="0" xfId="90" applyFont="1" applyFill="1"/>
    <xf numFmtId="0" fontId="43" fillId="0" borderId="0" xfId="88" applyFont="1" applyFill="1" applyAlignment="1">
      <alignment horizontal="center" wrapText="1"/>
    </xf>
    <xf numFmtId="180" fontId="19" fillId="0" borderId="0" xfId="88" applyNumberFormat="1" applyFont="1" applyFill="1" applyAlignment="1" applyProtection="1">
      <alignment horizontal="center" vertical="center" wrapText="1"/>
    </xf>
    <xf numFmtId="0" fontId="60" fillId="24" borderId="10" xfId="90" applyFont="1" applyFill="1" applyBorder="1" applyAlignment="1">
      <alignment horizontal="left" vertical="center"/>
    </xf>
    <xf numFmtId="0" fontId="60" fillId="24" borderId="11" xfId="90" applyFont="1" applyFill="1" applyBorder="1" applyAlignment="1">
      <alignment horizontal="left" vertical="center"/>
    </xf>
    <xf numFmtId="0" fontId="59" fillId="0" borderId="22" xfId="90" applyFont="1" applyBorder="1" applyAlignment="1">
      <alignment horizontal="left" vertical="center"/>
    </xf>
    <xf numFmtId="0" fontId="59" fillId="0" borderId="19" xfId="90" applyFont="1" applyBorder="1" applyAlignment="1">
      <alignment horizontal="left" vertical="center"/>
    </xf>
    <xf numFmtId="0" fontId="52" fillId="0" borderId="23" xfId="90" applyFont="1" applyBorder="1" applyAlignment="1">
      <alignment horizontal="left" vertical="center"/>
    </xf>
    <xf numFmtId="0" fontId="52" fillId="0" borderId="18" xfId="90" applyFont="1" applyBorder="1" applyAlignment="1">
      <alignment horizontal="left" vertical="center"/>
    </xf>
    <xf numFmtId="0" fontId="78" fillId="0" borderId="23" xfId="90" applyFont="1" applyBorder="1" applyAlignment="1">
      <alignment horizontal="left" vertical="center"/>
    </xf>
    <xf numFmtId="0" fontId="78" fillId="0" borderId="18" xfId="90" applyFont="1" applyBorder="1" applyAlignment="1">
      <alignment horizontal="left" vertical="center"/>
    </xf>
    <xf numFmtId="0" fontId="80" fillId="24" borderId="23" xfId="90" applyFont="1" applyFill="1" applyBorder="1" applyAlignment="1">
      <alignment horizontal="left" vertical="center"/>
    </xf>
    <xf numFmtId="0" fontId="80" fillId="24" borderId="18" xfId="90" applyFont="1" applyFill="1" applyBorder="1" applyAlignment="1">
      <alignment horizontal="left" vertical="center"/>
    </xf>
    <xf numFmtId="0" fontId="80" fillId="24" borderId="22" xfId="90" applyFont="1" applyFill="1" applyBorder="1" applyAlignment="1">
      <alignment horizontal="left" vertical="center"/>
    </xf>
    <xf numFmtId="0" fontId="80" fillId="24" borderId="19" xfId="90" applyFont="1" applyFill="1" applyBorder="1" applyAlignment="1">
      <alignment horizontal="left" vertical="center"/>
    </xf>
    <xf numFmtId="0" fontId="52" fillId="0" borderId="22" xfId="90" applyFont="1" applyBorder="1" applyAlignment="1">
      <alignment horizontal="left" vertical="center"/>
    </xf>
    <xf numFmtId="0" fontId="79" fillId="0" borderId="19" xfId="90" applyFont="1" applyBorder="1" applyAlignment="1">
      <alignment horizontal="left" vertical="center"/>
    </xf>
    <xf numFmtId="0" fontId="52" fillId="0" borderId="19" xfId="90" applyFont="1" applyBorder="1" applyAlignment="1">
      <alignment horizontal="left" vertical="center"/>
    </xf>
    <xf numFmtId="0" fontId="60" fillId="0" borderId="0" xfId="90" applyFont="1" applyAlignment="1">
      <alignment horizontal="center"/>
    </xf>
    <xf numFmtId="0" fontId="0" fillId="0" borderId="0" xfId="0"/>
    <xf numFmtId="0" fontId="52" fillId="0" borderId="78" xfId="90" applyFont="1" applyBorder="1" applyAlignment="1">
      <alignment horizontal="left" vertical="center"/>
    </xf>
    <xf numFmtId="0" fontId="52" fillId="0" borderId="101" xfId="90" applyFont="1" applyBorder="1" applyAlignment="1">
      <alignment horizontal="left" vertical="center"/>
    </xf>
    <xf numFmtId="0" fontId="52" fillId="0" borderId="94" xfId="90" applyFont="1" applyBorder="1" applyAlignment="1">
      <alignment horizontal="left" vertical="center"/>
    </xf>
    <xf numFmtId="0" fontId="78" fillId="0" borderId="23" xfId="90" applyFont="1" applyBorder="1" applyAlignment="1">
      <alignment horizontal="left"/>
    </xf>
    <xf numFmtId="0" fontId="78" fillId="0" borderId="18" xfId="90" applyFont="1" applyBorder="1" applyAlignment="1">
      <alignment horizontal="left"/>
    </xf>
    <xf numFmtId="0" fontId="45" fillId="0" borderId="98" xfId="0" applyFont="1" applyFill="1" applyBorder="1" applyAlignment="1">
      <alignment horizontal="left" wrapText="1"/>
    </xf>
    <xf numFmtId="0" fontId="78" fillId="0" borderId="17" xfId="90" applyFont="1" applyBorder="1" applyAlignment="1">
      <alignment horizontal="left" vertical="center"/>
    </xf>
    <xf numFmtId="0" fontId="2" fillId="0" borderId="98" xfId="90" applyFont="1" applyFill="1" applyBorder="1" applyAlignment="1">
      <alignment horizontal="right"/>
    </xf>
    <xf numFmtId="0" fontId="52" fillId="0" borderId="44" xfId="90" applyFont="1" applyFill="1" applyBorder="1" applyAlignment="1">
      <alignment horizontal="left" vertical="center"/>
    </xf>
    <xf numFmtId="0" fontId="52" fillId="0" borderId="27" xfId="90" applyFont="1" applyFill="1" applyBorder="1" applyAlignment="1">
      <alignment horizontal="left" vertical="center"/>
    </xf>
    <xf numFmtId="0" fontId="52" fillId="0" borderId="43" xfId="90" applyFont="1" applyFill="1" applyBorder="1" applyAlignment="1">
      <alignment horizontal="left" vertical="center"/>
    </xf>
    <xf numFmtId="0" fontId="60" fillId="24" borderId="52" xfId="90" applyFont="1" applyFill="1" applyBorder="1" applyAlignment="1">
      <alignment horizontal="left" vertical="center"/>
    </xf>
    <xf numFmtId="0" fontId="60" fillId="24" borderId="24" xfId="90" applyFont="1" applyFill="1" applyBorder="1" applyAlignment="1">
      <alignment horizontal="left" vertical="center"/>
    </xf>
    <xf numFmtId="0" fontId="52" fillId="0" borderId="22" xfId="90" applyFont="1" applyFill="1" applyBorder="1" applyAlignment="1">
      <alignment horizontal="left" vertical="center"/>
    </xf>
    <xf numFmtId="0" fontId="52" fillId="0" borderId="19" xfId="90" applyFont="1" applyFill="1" applyBorder="1" applyAlignment="1">
      <alignment horizontal="left" vertical="center"/>
    </xf>
    <xf numFmtId="0" fontId="52" fillId="0" borderId="18" xfId="90" applyFont="1" applyFill="1" applyBorder="1" applyAlignment="1">
      <alignment horizontal="left" vertical="center"/>
    </xf>
    <xf numFmtId="0" fontId="59" fillId="0" borderId="18" xfId="90" applyFont="1" applyFill="1" applyBorder="1" applyAlignment="1">
      <alignment horizontal="left" vertical="center"/>
    </xf>
    <xf numFmtId="0" fontId="59" fillId="0" borderId="19" xfId="90" applyFont="1" applyFill="1" applyBorder="1" applyAlignment="1">
      <alignment horizontal="left" vertical="center"/>
    </xf>
    <xf numFmtId="0" fontId="52" fillId="0" borderId="17" xfId="90" applyFont="1" applyFill="1" applyBorder="1" applyAlignment="1">
      <alignment horizontal="left" vertical="center"/>
    </xf>
    <xf numFmtId="0" fontId="80" fillId="24" borderId="36" xfId="90" applyFont="1" applyFill="1" applyBorder="1" applyAlignment="1">
      <alignment horizontal="left" vertical="center"/>
    </xf>
    <xf numFmtId="0" fontId="79" fillId="0" borderId="19" xfId="90" applyFont="1" applyFill="1" applyBorder="1" applyAlignment="1">
      <alignment horizontal="left" vertical="center"/>
    </xf>
    <xf numFmtId="0" fontId="78" fillId="0" borderId="17" xfId="90" applyFont="1" applyBorder="1" applyAlignment="1">
      <alignment horizontal="left"/>
    </xf>
    <xf numFmtId="0" fontId="53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right" wrapText="1"/>
    </xf>
    <xf numFmtId="0" fontId="46" fillId="0" borderId="0" xfId="0" applyFont="1" applyBorder="1" applyAlignment="1">
      <alignment horizontal="right" wrapText="1"/>
    </xf>
    <xf numFmtId="0" fontId="45" fillId="0" borderId="51" xfId="0" applyFont="1" applyBorder="1" applyAlignment="1">
      <alignment wrapText="1"/>
    </xf>
    <xf numFmtId="0" fontId="45" fillId="0" borderId="102" xfId="0" applyFont="1" applyBorder="1" applyAlignment="1">
      <alignment wrapText="1"/>
    </xf>
    <xf numFmtId="0" fontId="51" fillId="0" borderId="35" xfId="0" applyFont="1" applyBorder="1" applyAlignment="1"/>
    <xf numFmtId="0" fontId="51" fillId="0" borderId="33" xfId="0" applyFont="1" applyBorder="1" applyAlignment="1"/>
    <xf numFmtId="0" fontId="45" fillId="0" borderId="22" xfId="0" applyFont="1" applyBorder="1" applyAlignment="1">
      <alignment wrapText="1"/>
    </xf>
    <xf numFmtId="0" fontId="0" fillId="0" borderId="19" xfId="0" applyBorder="1" applyAlignment="1">
      <alignment wrapText="1"/>
    </xf>
    <xf numFmtId="0" fontId="42" fillId="0" borderId="0" xfId="0" applyFont="1" applyFill="1" applyAlignment="1">
      <alignment horizontal="right" wrapText="1"/>
    </xf>
    <xf numFmtId="0" fontId="45" fillId="0" borderId="0" xfId="0" applyFont="1" applyAlignment="1">
      <alignment horizontal="left" wrapText="1"/>
    </xf>
    <xf numFmtId="0" fontId="45" fillId="0" borderId="0" xfId="73" applyFont="1" applyFill="1" applyAlignment="1">
      <alignment horizontal="right" wrapText="1"/>
    </xf>
    <xf numFmtId="0" fontId="104" fillId="27" borderId="13" xfId="73" applyFont="1" applyFill="1" applyBorder="1" applyAlignment="1">
      <alignment horizontal="center" wrapText="1"/>
    </xf>
    <xf numFmtId="0" fontId="47" fillId="27" borderId="13" xfId="0" applyFont="1" applyFill="1" applyBorder="1" applyAlignment="1">
      <alignment horizontal="center" wrapText="1"/>
    </xf>
    <xf numFmtId="0" fontId="0" fillId="27" borderId="13" xfId="0" applyFill="1" applyBorder="1" applyAlignment="1">
      <alignment wrapText="1"/>
    </xf>
    <xf numFmtId="0" fontId="41" fillId="27" borderId="13" xfId="0" applyFont="1" applyFill="1" applyBorder="1" applyAlignment="1">
      <alignment horizontal="center" wrapText="1"/>
    </xf>
    <xf numFmtId="0" fontId="42" fillId="27" borderId="13" xfId="0" applyFont="1" applyFill="1" applyBorder="1" applyAlignment="1">
      <alignment horizontal="center" wrapText="1"/>
    </xf>
    <xf numFmtId="0" fontId="45" fillId="0" borderId="82" xfId="0" applyFont="1" applyBorder="1" applyAlignment="1">
      <alignment wrapText="1"/>
    </xf>
    <xf numFmtId="0" fontId="0" fillId="0" borderId="36" xfId="0" applyBorder="1" applyAlignment="1">
      <alignment wrapText="1"/>
    </xf>
    <xf numFmtId="0" fontId="51" fillId="0" borderId="35" xfId="0" applyFont="1" applyBorder="1"/>
    <xf numFmtId="0" fontId="51" fillId="0" borderId="83" xfId="0" applyFont="1" applyBorder="1"/>
    <xf numFmtId="0" fontId="52" fillId="24" borderId="55" xfId="80" applyFont="1" applyFill="1" applyBorder="1" applyAlignment="1">
      <alignment horizontal="center" vertical="center"/>
    </xf>
    <xf numFmtId="0" fontId="52" fillId="24" borderId="44" xfId="80" applyFont="1" applyFill="1" applyBorder="1" applyAlignment="1">
      <alignment horizontal="center" vertical="center"/>
    </xf>
    <xf numFmtId="0" fontId="52" fillId="24" borderId="78" xfId="80" applyFont="1" applyFill="1" applyBorder="1" applyAlignment="1">
      <alignment horizontal="center" vertical="center"/>
    </xf>
    <xf numFmtId="0" fontId="52" fillId="24" borderId="101" xfId="80" applyFont="1" applyFill="1" applyBorder="1" applyAlignment="1">
      <alignment horizontal="center" vertical="center"/>
    </xf>
    <xf numFmtId="0" fontId="52" fillId="24" borderId="94" xfId="80" applyFont="1" applyFill="1" applyBorder="1" applyAlignment="1">
      <alignment horizontal="center" vertical="center"/>
    </xf>
    <xf numFmtId="0" fontId="58" fillId="0" borderId="0" xfId="90" applyFont="1" applyAlignment="1">
      <alignment horizontal="center"/>
    </xf>
    <xf numFmtId="0" fontId="2" fillId="0" borderId="0" xfId="90" applyFont="1" applyFill="1" applyBorder="1" applyAlignment="1">
      <alignment horizontal="right"/>
    </xf>
    <xf numFmtId="180" fontId="68" fillId="0" borderId="58" xfId="88" applyNumberFormat="1" applyFont="1" applyFill="1" applyBorder="1" applyAlignment="1" applyProtection="1">
      <alignment horizontal="center" vertical="center" wrapText="1"/>
    </xf>
    <xf numFmtId="180" fontId="68" fillId="0" borderId="79" xfId="88" applyNumberFormat="1" applyFont="1" applyFill="1" applyBorder="1" applyAlignment="1" applyProtection="1">
      <alignment horizontal="center" vertical="center" wrapText="1"/>
    </xf>
    <xf numFmtId="180" fontId="73" fillId="0" borderId="0" xfId="88" applyNumberFormat="1" applyFont="1" applyFill="1" applyBorder="1" applyAlignment="1" applyProtection="1">
      <alignment horizontal="center" vertical="center" wrapText="1"/>
    </xf>
    <xf numFmtId="180" fontId="19" fillId="0" borderId="0" xfId="88" applyNumberFormat="1" applyFont="1" applyFill="1" applyAlignment="1" applyProtection="1">
      <alignment vertical="center"/>
    </xf>
    <xf numFmtId="0" fontId="19" fillId="0" borderId="0" xfId="0" applyFont="1" applyAlignment="1">
      <alignment vertical="center"/>
    </xf>
    <xf numFmtId="180" fontId="68" fillId="0" borderId="81" xfId="88" applyNumberFormat="1" applyFont="1" applyFill="1" applyBorder="1" applyAlignment="1" applyProtection="1">
      <alignment horizontal="center" vertical="center" wrapText="1"/>
    </xf>
    <xf numFmtId="180" fontId="68" fillId="0" borderId="75" xfId="88" applyNumberFormat="1" applyFont="1" applyFill="1" applyBorder="1" applyAlignment="1" applyProtection="1">
      <alignment horizontal="center" vertical="center" wrapText="1"/>
    </xf>
    <xf numFmtId="0" fontId="2" fillId="0" borderId="0" xfId="90" applyFont="1" applyAlignment="1">
      <alignment horizontal="center"/>
    </xf>
    <xf numFmtId="0" fontId="32" fillId="0" borderId="0" xfId="0" applyFont="1" applyAlignment="1">
      <alignment horizontal="center"/>
    </xf>
    <xf numFmtId="0" fontId="19" fillId="0" borderId="100" xfId="88" applyFont="1" applyFill="1" applyBorder="1" applyAlignment="1">
      <alignment horizontal="justify" vertical="center" wrapText="1"/>
    </xf>
    <xf numFmtId="0" fontId="58" fillId="0" borderId="0" xfId="88" applyFont="1" applyAlignment="1">
      <alignment horizontal="center" wrapText="1"/>
    </xf>
    <xf numFmtId="0" fontId="99" fillId="0" borderId="0" xfId="88" applyFont="1" applyAlignment="1">
      <alignment horizontal="right" wrapText="1"/>
    </xf>
    <xf numFmtId="180" fontId="95" fillId="0" borderId="0" xfId="88" applyNumberFormat="1" applyFont="1" applyFill="1" applyAlignment="1" applyProtection="1">
      <alignment horizontal="center" vertical="center" wrapText="1"/>
    </xf>
    <xf numFmtId="180" fontId="97" fillId="0" borderId="10" xfId="88" applyNumberFormat="1" applyFont="1" applyFill="1" applyBorder="1" applyAlignment="1" applyProtection="1">
      <alignment horizontal="left" vertical="center" wrapText="1" indent="2"/>
    </xf>
    <xf numFmtId="180" fontId="97" fillId="0" borderId="11" xfId="88" applyNumberFormat="1" applyFont="1" applyFill="1" applyBorder="1" applyAlignment="1" applyProtection="1">
      <alignment horizontal="left" vertical="center" wrapText="1" indent="2"/>
    </xf>
    <xf numFmtId="180" fontId="69" fillId="0" borderId="93" xfId="88" applyNumberFormat="1" applyFont="1" applyFill="1" applyBorder="1" applyAlignment="1" applyProtection="1">
      <alignment horizontal="center" vertical="center"/>
    </xf>
    <xf numFmtId="180" fontId="69" fillId="0" borderId="45" xfId="88" applyNumberFormat="1" applyFont="1" applyFill="1" applyBorder="1" applyAlignment="1" applyProtection="1">
      <alignment horizontal="center" vertical="center"/>
    </xf>
    <xf numFmtId="180" fontId="69" fillId="0" borderId="103" xfId="88" applyNumberFormat="1" applyFont="1" applyFill="1" applyBorder="1" applyAlignment="1" applyProtection="1">
      <alignment horizontal="center" vertical="center"/>
    </xf>
    <xf numFmtId="180" fontId="69" fillId="0" borderId="104" xfId="88" applyNumberFormat="1" applyFont="1" applyFill="1" applyBorder="1" applyAlignment="1" applyProtection="1">
      <alignment horizontal="center" vertical="center"/>
    </xf>
    <xf numFmtId="180" fontId="69" fillId="0" borderId="78" xfId="88" applyNumberFormat="1" applyFont="1" applyFill="1" applyBorder="1" applyAlignment="1" applyProtection="1">
      <alignment horizontal="center" vertical="center" wrapText="1"/>
    </xf>
    <xf numFmtId="180" fontId="69" fillId="0" borderId="56" xfId="88" applyNumberFormat="1" applyFont="1" applyFill="1" applyBorder="1" applyAlignment="1" applyProtection="1">
      <alignment horizontal="center" vertical="center" wrapText="1"/>
    </xf>
    <xf numFmtId="180" fontId="69" fillId="0" borderId="81" xfId="88" applyNumberFormat="1" applyFont="1" applyFill="1" applyBorder="1" applyAlignment="1" applyProtection="1">
      <alignment horizontal="center" vertical="center"/>
    </xf>
    <xf numFmtId="180" fontId="69" fillId="0" borderId="59" xfId="88" applyNumberFormat="1" applyFont="1" applyFill="1" applyBorder="1" applyAlignment="1" applyProtection="1">
      <alignment horizontal="center" vertical="center"/>
    </xf>
    <xf numFmtId="180" fontId="69" fillId="0" borderId="101" xfId="88" applyNumberFormat="1" applyFont="1" applyFill="1" applyBorder="1" applyAlignment="1" applyProtection="1">
      <alignment horizontal="center" vertical="center" wrapText="1"/>
    </xf>
    <xf numFmtId="180" fontId="69" fillId="0" borderId="28" xfId="88" applyNumberFormat="1" applyFont="1" applyFill="1" applyBorder="1" applyAlignment="1" applyProtection="1">
      <alignment horizontal="center" vertical="center"/>
    </xf>
    <xf numFmtId="180" fontId="69" fillId="0" borderId="81" xfId="88" applyNumberFormat="1" applyFont="1" applyFill="1" applyBorder="1" applyAlignment="1" applyProtection="1">
      <alignment horizontal="center" vertical="center" wrapText="1"/>
    </xf>
    <xf numFmtId="180" fontId="69" fillId="0" borderId="59" xfId="88" applyNumberFormat="1" applyFont="1" applyFill="1" applyBorder="1" applyAlignment="1" applyProtection="1">
      <alignment horizontal="center" vertical="center" wrapText="1"/>
    </xf>
    <xf numFmtId="0" fontId="19" fillId="0" borderId="0" xfId="88" applyFont="1" applyFill="1" applyAlignment="1">
      <alignment horizontal="left" vertical="center"/>
    </xf>
    <xf numFmtId="0" fontId="19" fillId="0" borderId="0" xfId="0" applyFont="1" applyAlignment="1">
      <alignment horizontal="left"/>
    </xf>
    <xf numFmtId="180" fontId="71" fillId="0" borderId="98" xfId="88" applyNumberFormat="1" applyFont="1" applyFill="1" applyBorder="1" applyAlignment="1">
      <alignment horizontal="right" vertical="center" wrapText="1"/>
    </xf>
    <xf numFmtId="0" fontId="100" fillId="0" borderId="0" xfId="88" applyFont="1" applyAlignment="1">
      <alignment horizontal="right" wrapText="1"/>
    </xf>
    <xf numFmtId="180" fontId="67" fillId="0" borderId="50" xfId="88" applyNumberFormat="1" applyFont="1" applyFill="1" applyBorder="1" applyAlignment="1" applyProtection="1">
      <alignment horizontal="center" textRotation="180" wrapText="1"/>
    </xf>
    <xf numFmtId="180" fontId="97" fillId="0" borderId="0" xfId="87" applyNumberFormat="1" applyFont="1" applyFill="1" applyBorder="1" applyAlignment="1" applyProtection="1">
      <alignment horizontal="left" vertical="center"/>
    </xf>
    <xf numFmtId="0" fontId="43" fillId="0" borderId="93" xfId="87" applyFont="1" applyFill="1" applyBorder="1" applyAlignment="1">
      <alignment horizontal="center" vertical="center" wrapText="1"/>
    </xf>
    <xf numFmtId="0" fontId="43" fillId="0" borderId="69" xfId="87" applyFont="1" applyFill="1" applyBorder="1" applyAlignment="1">
      <alignment horizontal="center" vertical="center" wrapText="1"/>
    </xf>
    <xf numFmtId="0" fontId="92" fillId="0" borderId="56" xfId="88" applyFont="1" applyBorder="1" applyAlignment="1">
      <alignment horizontal="left" wrapText="1"/>
    </xf>
    <xf numFmtId="0" fontId="92" fillId="0" borderId="28" xfId="88" applyFont="1" applyBorder="1" applyAlignment="1">
      <alignment horizontal="left" wrapText="1"/>
    </xf>
    <xf numFmtId="0" fontId="92" fillId="0" borderId="45" xfId="88" applyFont="1" applyBorder="1" applyAlignment="1">
      <alignment horizontal="left" wrapText="1"/>
    </xf>
    <xf numFmtId="180" fontId="66" fillId="0" borderId="0" xfId="87" applyNumberFormat="1" applyFont="1" applyFill="1" applyBorder="1" applyAlignment="1" applyProtection="1">
      <alignment horizontal="center" vertical="center" wrapText="1"/>
    </xf>
    <xf numFmtId="0" fontId="63" fillId="0" borderId="10" xfId="87" applyFont="1" applyFill="1" applyBorder="1" applyAlignment="1" applyProtection="1">
      <alignment horizontal="center" vertical="center" wrapText="1"/>
    </xf>
    <xf numFmtId="0" fontId="63" fillId="0" borderId="12" xfId="87" applyFont="1" applyFill="1" applyBorder="1" applyAlignment="1" applyProtection="1">
      <alignment horizontal="center" vertical="center" wrapText="1"/>
    </xf>
    <xf numFmtId="0" fontId="56" fillId="0" borderId="0" xfId="88" applyFont="1" applyAlignment="1">
      <alignment horizontal="right" wrapText="1"/>
    </xf>
    <xf numFmtId="180" fontId="19" fillId="0" borderId="0" xfId="88" applyNumberFormat="1" applyFont="1" applyFill="1" applyBorder="1" applyAlignment="1">
      <alignment horizontal="right" vertical="center" wrapText="1"/>
    </xf>
    <xf numFmtId="182" fontId="71" fillId="0" borderId="22" xfId="54" applyNumberFormat="1" applyFont="1" applyFill="1" applyBorder="1" applyAlignment="1" applyProtection="1">
      <alignment horizontal="center"/>
      <protection locked="0"/>
    </xf>
    <xf numFmtId="182" fontId="71" fillId="0" borderId="20" xfId="54" applyNumberFormat="1" applyFont="1" applyFill="1" applyBorder="1" applyAlignment="1" applyProtection="1">
      <alignment horizontal="center"/>
      <protection locked="0"/>
    </xf>
    <xf numFmtId="0" fontId="63" fillId="0" borderId="10" xfId="87" applyFont="1" applyFill="1" applyBorder="1" applyAlignment="1" applyProtection="1">
      <alignment horizontal="center" vertical="center"/>
    </xf>
    <xf numFmtId="0" fontId="63" fillId="0" borderId="11" xfId="87" applyFont="1" applyFill="1" applyBorder="1" applyAlignment="1" applyProtection="1">
      <alignment horizontal="center" vertical="center"/>
    </xf>
    <xf numFmtId="0" fontId="63" fillId="0" borderId="12" xfId="87" applyFont="1" applyFill="1" applyBorder="1" applyAlignment="1" applyProtection="1">
      <alignment horizontal="center" vertical="center"/>
    </xf>
    <xf numFmtId="0" fontId="43" fillId="0" borderId="10" xfId="87" applyFont="1" applyFill="1" applyBorder="1" applyAlignment="1" applyProtection="1">
      <alignment horizontal="center" vertical="center" wrapText="1"/>
    </xf>
    <xf numFmtId="0" fontId="43" fillId="0" borderId="11" xfId="87" applyFont="1" applyFill="1" applyBorder="1" applyAlignment="1" applyProtection="1">
      <alignment horizontal="center" vertical="center" wrapText="1"/>
    </xf>
    <xf numFmtId="0" fontId="43" fillId="0" borderId="12" xfId="87" applyFont="1" applyFill="1" applyBorder="1" applyAlignment="1" applyProtection="1">
      <alignment horizontal="center" vertical="center" wrapText="1"/>
    </xf>
    <xf numFmtId="182" fontId="71" fillId="0" borderId="34" xfId="54" applyNumberFormat="1" applyFont="1" applyFill="1" applyBorder="1" applyAlignment="1" applyProtection="1">
      <alignment horizontal="center"/>
      <protection locked="0"/>
    </xf>
    <xf numFmtId="182" fontId="71" fillId="0" borderId="37" xfId="54" applyNumberFormat="1" applyFont="1" applyFill="1" applyBorder="1" applyAlignment="1" applyProtection="1">
      <alignment horizontal="center"/>
      <protection locked="0"/>
    </xf>
    <xf numFmtId="0" fontId="71" fillId="0" borderId="34" xfId="87" applyFont="1" applyFill="1" applyBorder="1" applyAlignment="1" applyProtection="1">
      <alignment horizontal="center"/>
      <protection locked="0"/>
    </xf>
    <xf numFmtId="0" fontId="71" fillId="0" borderId="26" xfId="87" applyFont="1" applyFill="1" applyBorder="1" applyAlignment="1" applyProtection="1">
      <alignment horizontal="center"/>
      <protection locked="0"/>
    </xf>
    <xf numFmtId="0" fontId="71" fillId="0" borderId="37" xfId="87" applyFont="1" applyFill="1" applyBorder="1" applyAlignment="1" applyProtection="1">
      <alignment horizontal="center"/>
      <protection locked="0"/>
    </xf>
    <xf numFmtId="0" fontId="71" fillId="0" borderId="22" xfId="87" applyFont="1" applyFill="1" applyBorder="1" applyAlignment="1" applyProtection="1">
      <alignment horizontal="center"/>
      <protection locked="0"/>
    </xf>
    <xf numFmtId="0" fontId="71" fillId="0" borderId="19" xfId="87" applyFont="1" applyFill="1" applyBorder="1" applyAlignment="1" applyProtection="1">
      <alignment horizontal="center"/>
      <protection locked="0"/>
    </xf>
    <xf numFmtId="0" fontId="71" fillId="0" borderId="20" xfId="87" applyFont="1" applyFill="1" applyBorder="1" applyAlignment="1" applyProtection="1">
      <alignment horizontal="center"/>
      <protection locked="0"/>
    </xf>
    <xf numFmtId="0" fontId="70" fillId="0" borderId="100" xfId="87" applyFont="1" applyFill="1" applyBorder="1" applyAlignment="1">
      <alignment horizontal="center" vertical="center" wrapText="1"/>
    </xf>
    <xf numFmtId="0" fontId="71" fillId="0" borderId="13" xfId="87" applyFont="1" applyFill="1" applyBorder="1" applyAlignment="1" applyProtection="1">
      <alignment horizontal="center" vertical="center"/>
    </xf>
    <xf numFmtId="0" fontId="92" fillId="0" borderId="22" xfId="88" applyFont="1" applyBorder="1" applyAlignment="1">
      <alignment horizontal="left" wrapText="1"/>
    </xf>
    <xf numFmtId="0" fontId="92" fillId="0" borderId="19" xfId="88" applyFont="1" applyBorder="1" applyAlignment="1">
      <alignment horizontal="left" wrapText="1"/>
    </xf>
    <xf numFmtId="0" fontId="92" fillId="0" borderId="20" xfId="88" applyFont="1" applyBorder="1" applyAlignment="1">
      <alignment horizontal="left" wrapText="1"/>
    </xf>
    <xf numFmtId="0" fontId="43" fillId="0" borderId="102" xfId="87" applyFont="1" applyFill="1" applyBorder="1" applyAlignment="1">
      <alignment horizontal="center" vertical="center" wrapText="1"/>
    </xf>
    <xf numFmtId="0" fontId="43" fillId="0" borderId="33" xfId="87" applyFont="1" applyFill="1" applyBorder="1" applyAlignment="1">
      <alignment horizontal="center" vertical="center" wrapText="1"/>
    </xf>
    <xf numFmtId="0" fontId="97" fillId="0" borderId="0" xfId="87" applyFont="1" applyFill="1" applyAlignment="1">
      <alignment horizontal="left" wrapText="1"/>
    </xf>
    <xf numFmtId="0" fontId="63" fillId="0" borderId="13" xfId="87" applyFont="1" applyFill="1" applyBorder="1" applyAlignment="1" applyProtection="1">
      <alignment horizontal="center" vertical="center" wrapText="1"/>
    </xf>
    <xf numFmtId="182" fontId="63" fillId="0" borderId="10" xfId="54" applyNumberFormat="1" applyFont="1" applyFill="1" applyBorder="1" applyAlignment="1" applyProtection="1">
      <alignment horizontal="center"/>
    </xf>
    <xf numFmtId="182" fontId="63" fillId="0" borderId="12" xfId="54" applyNumberFormat="1" applyFont="1" applyFill="1" applyBorder="1" applyAlignment="1" applyProtection="1">
      <alignment horizontal="center"/>
    </xf>
    <xf numFmtId="182" fontId="71" fillId="0" borderId="35" xfId="54" applyNumberFormat="1" applyFont="1" applyFill="1" applyBorder="1" applyAlignment="1" applyProtection="1">
      <alignment horizontal="center"/>
      <protection locked="0"/>
    </xf>
    <xf numFmtId="182" fontId="71" fillId="0" borderId="69" xfId="54" applyNumberFormat="1" applyFont="1" applyFill="1" applyBorder="1" applyAlignment="1" applyProtection="1">
      <alignment horizontal="center"/>
      <protection locked="0"/>
    </xf>
    <xf numFmtId="0" fontId="71" fillId="0" borderId="35" xfId="87" applyFont="1" applyFill="1" applyBorder="1" applyAlignment="1" applyProtection="1">
      <alignment horizontal="center"/>
      <protection locked="0"/>
    </xf>
    <xf numFmtId="0" fontId="71" fillId="0" borderId="33" xfId="87" applyFont="1" applyFill="1" applyBorder="1" applyAlignment="1" applyProtection="1">
      <alignment horizontal="center"/>
      <protection locked="0"/>
    </xf>
    <xf numFmtId="0" fontId="71" fillId="0" borderId="69" xfId="87" applyFont="1" applyFill="1" applyBorder="1" applyAlignment="1" applyProtection="1">
      <alignment horizontal="center"/>
      <protection locked="0"/>
    </xf>
    <xf numFmtId="0" fontId="43" fillId="0" borderId="51" xfId="87" applyFont="1" applyFill="1" applyBorder="1" applyAlignment="1">
      <alignment horizontal="center" vertical="center" wrapText="1"/>
    </xf>
    <xf numFmtId="0" fontId="43" fillId="0" borderId="35" xfId="87" applyFont="1" applyFill="1" applyBorder="1" applyAlignment="1">
      <alignment horizontal="center" vertical="center" wrapText="1"/>
    </xf>
    <xf numFmtId="0" fontId="63" fillId="0" borderId="11" xfId="87" applyFont="1" applyFill="1" applyBorder="1" applyAlignment="1" applyProtection="1">
      <alignment horizontal="center" vertical="center" wrapText="1"/>
    </xf>
    <xf numFmtId="0" fontId="43" fillId="0" borderId="82" xfId="87" applyFont="1" applyFill="1" applyBorder="1" applyAlignment="1">
      <alignment horizontal="center" vertical="center" wrapText="1"/>
    </xf>
    <xf numFmtId="0" fontId="43" fillId="0" borderId="101" xfId="87" applyFont="1" applyFill="1" applyBorder="1" applyAlignment="1">
      <alignment horizontal="center" vertical="center" wrapText="1"/>
    </xf>
    <xf numFmtId="0" fontId="43" fillId="0" borderId="105" xfId="87" applyFont="1" applyFill="1" applyBorder="1" applyAlignment="1">
      <alignment horizontal="center" vertical="center" wrapText="1"/>
    </xf>
    <xf numFmtId="0" fontId="103" fillId="0" borderId="0" xfId="79" applyFont="1" applyAlignment="1">
      <alignment horizontal="center"/>
    </xf>
    <xf numFmtId="0" fontId="0" fillId="0" borderId="0" xfId="0" applyAlignment="1"/>
    <xf numFmtId="0" fontId="58" fillId="0" borderId="0" xfId="85" applyFont="1" applyAlignment="1">
      <alignment horizontal="center"/>
    </xf>
    <xf numFmtId="0" fontId="104" fillId="0" borderId="53" xfId="85" applyFont="1" applyFill="1" applyBorder="1" applyAlignment="1">
      <alignment horizontal="center" vertical="center" wrapText="1"/>
    </xf>
    <xf numFmtId="0" fontId="41" fillId="25" borderId="13" xfId="85" applyFont="1" applyFill="1" applyBorder="1" applyAlignment="1">
      <alignment horizontal="center" vertical="center" wrapText="1"/>
    </xf>
    <xf numFmtId="0" fontId="41" fillId="25" borderId="16" xfId="85" applyFont="1" applyFill="1" applyBorder="1" applyAlignment="1">
      <alignment horizontal="center" vertical="center" wrapText="1"/>
    </xf>
    <xf numFmtId="0" fontId="41" fillId="25" borderId="55" xfId="85" applyFont="1" applyFill="1" applyBorder="1" applyAlignment="1">
      <alignment horizontal="center" vertical="center" wrapText="1"/>
    </xf>
    <xf numFmtId="0" fontId="41" fillId="25" borderId="50" xfId="85" applyFont="1" applyFill="1" applyBorder="1" applyAlignment="1">
      <alignment horizontal="center" vertical="center" wrapText="1"/>
    </xf>
    <xf numFmtId="0" fontId="41" fillId="25" borderId="95" xfId="85" applyFont="1" applyFill="1" applyBorder="1" applyAlignment="1">
      <alignment horizontal="center" vertical="center" wrapText="1"/>
    </xf>
    <xf numFmtId="0" fontId="58" fillId="24" borderId="21" xfId="83" applyFont="1" applyFill="1" applyBorder="1" applyAlignment="1">
      <alignment horizontal="center" vertical="center" wrapText="1"/>
    </xf>
    <xf numFmtId="0" fontId="58" fillId="24" borderId="96" xfId="83" applyFont="1" applyFill="1" applyBorder="1" applyAlignment="1">
      <alignment horizontal="center" vertical="center" wrapText="1"/>
    </xf>
    <xf numFmtId="0" fontId="58" fillId="24" borderId="110" xfId="83" applyFont="1" applyFill="1" applyBorder="1" applyAlignment="1">
      <alignment horizontal="center" vertical="center" wrapText="1"/>
    </xf>
    <xf numFmtId="0" fontId="58" fillId="24" borderId="111" xfId="83" applyFont="1" applyFill="1" applyBorder="1" applyAlignment="1">
      <alignment horizontal="center" vertical="center" wrapText="1"/>
    </xf>
    <xf numFmtId="0" fontId="58" fillId="0" borderId="0" xfId="83" applyFont="1" applyAlignment="1">
      <alignment horizontal="center"/>
    </xf>
    <xf numFmtId="0" fontId="45" fillId="0" borderId="0" xfId="0" applyFont="1" applyFill="1" applyAlignment="1">
      <alignment horizontal="left" wrapText="1"/>
    </xf>
    <xf numFmtId="0" fontId="0" fillId="0" borderId="0" xfId="0" applyFill="1"/>
    <xf numFmtId="0" fontId="106" fillId="0" borderId="0" xfId="83" applyFont="1" applyAlignment="1">
      <alignment horizontal="center"/>
    </xf>
    <xf numFmtId="0" fontId="58" fillId="24" borderId="106" xfId="83" applyFont="1" applyFill="1" applyBorder="1" applyAlignment="1">
      <alignment horizontal="center" vertical="center" wrapText="1"/>
    </xf>
    <xf numFmtId="0" fontId="58" fillId="24" borderId="107" xfId="83" applyFont="1" applyFill="1" applyBorder="1" applyAlignment="1">
      <alignment horizontal="center" vertical="center" wrapText="1"/>
    </xf>
    <xf numFmtId="0" fontId="58" fillId="24" borderId="108" xfId="83" applyFont="1" applyFill="1" applyBorder="1" applyAlignment="1">
      <alignment horizontal="center" vertical="center" wrapText="1"/>
    </xf>
    <xf numFmtId="0" fontId="58" fillId="24" borderId="109" xfId="83" applyFont="1" applyFill="1" applyBorder="1" applyAlignment="1">
      <alignment horizontal="center" vertical="center" wrapText="1"/>
    </xf>
    <xf numFmtId="0" fontId="58" fillId="24" borderId="82" xfId="83" applyFont="1" applyFill="1" applyBorder="1" applyAlignment="1">
      <alignment horizontal="center" vertical="center" wrapText="1"/>
    </xf>
    <xf numFmtId="0" fontId="58" fillId="24" borderId="101" xfId="83" applyFont="1" applyFill="1" applyBorder="1" applyAlignment="1">
      <alignment horizontal="center" vertical="center" wrapText="1"/>
    </xf>
    <xf numFmtId="0" fontId="58" fillId="24" borderId="105" xfId="83" applyFont="1" applyFill="1" applyBorder="1" applyAlignment="1">
      <alignment horizontal="center" vertical="center" wrapText="1"/>
    </xf>
    <xf numFmtId="0" fontId="58" fillId="24" borderId="94" xfId="83" applyFont="1" applyFill="1" applyBorder="1" applyAlignment="1">
      <alignment horizontal="center" vertical="center" wrapText="1"/>
    </xf>
    <xf numFmtId="0" fontId="58" fillId="0" borderId="0" xfId="84" applyFont="1" applyAlignment="1">
      <alignment horizontal="center" wrapText="1"/>
    </xf>
    <xf numFmtId="0" fontId="56" fillId="0" borderId="0" xfId="84" applyFont="1" applyAlignment="1">
      <alignment horizontal="right"/>
    </xf>
    <xf numFmtId="0" fontId="0" fillId="0" borderId="98" xfId="0" applyFill="1" applyBorder="1"/>
    <xf numFmtId="0" fontId="2" fillId="0" borderId="27" xfId="84" applyFont="1" applyFill="1" applyBorder="1" applyAlignment="1">
      <alignment horizontal="right"/>
    </xf>
    <xf numFmtId="0" fontId="42" fillId="24" borderId="19" xfId="84" applyFont="1" applyFill="1" applyBorder="1" applyAlignment="1">
      <alignment horizontal="center" vertical="center" wrapText="1"/>
    </xf>
    <xf numFmtId="0" fontId="42" fillId="24" borderId="19" xfId="84" applyFont="1" applyFill="1" applyBorder="1" applyAlignment="1">
      <alignment horizontal="center" vertical="center"/>
    </xf>
    <xf numFmtId="0" fontId="58" fillId="24" borderId="104" xfId="90" applyFont="1" applyFill="1" applyBorder="1" applyAlignment="1">
      <alignment horizontal="center" vertical="center" wrapText="1"/>
    </xf>
    <xf numFmtId="0" fontId="58" fillId="24" borderId="21" xfId="90" applyFont="1" applyFill="1" applyBorder="1" applyAlignment="1">
      <alignment horizontal="center" vertical="center" wrapText="1"/>
    </xf>
    <xf numFmtId="0" fontId="58" fillId="24" borderId="26" xfId="90" applyFont="1" applyFill="1" applyBorder="1" applyAlignment="1">
      <alignment horizontal="center" vertical="center" wrapText="1"/>
    </xf>
    <xf numFmtId="0" fontId="58" fillId="24" borderId="112" xfId="90" applyFont="1" applyFill="1" applyBorder="1" applyAlignment="1">
      <alignment horizontal="center" vertical="center" wrapText="1"/>
    </xf>
    <xf numFmtId="0" fontId="58" fillId="24" borderId="110" xfId="90" applyFont="1" applyFill="1" applyBorder="1" applyAlignment="1">
      <alignment horizontal="center" vertical="center" wrapText="1"/>
    </xf>
    <xf numFmtId="0" fontId="58" fillId="24" borderId="37" xfId="90" applyFont="1" applyFill="1" applyBorder="1" applyAlignment="1">
      <alignment horizontal="center" vertical="center" wrapText="1"/>
    </xf>
  </cellXfs>
  <cellStyles count="10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Ezres 4" xfId="57"/>
    <cellStyle name="Ezres 4 2" xfId="58"/>
    <cellStyle name="Figyelmeztetés" xfId="59" builtinId="11" customBuiltin="1"/>
    <cellStyle name="Good" xfId="60"/>
    <cellStyle name="Heading 1" xfId="61"/>
    <cellStyle name="Heading 2" xfId="62"/>
    <cellStyle name="Heading 3" xfId="63"/>
    <cellStyle name="Heading 4" xfId="64"/>
    <cellStyle name="Hivatkozott cella" xfId="65" builtinId="24" customBuiltin="1"/>
    <cellStyle name="Input" xfId="66"/>
    <cellStyle name="Jegyzet" xfId="67" builtinId="10" customBuiltin="1"/>
    <cellStyle name="Jó" xfId="68" builtinId="26" customBuiltin="1"/>
    <cellStyle name="Kimenet" xfId="69" builtinId="21" customBuiltin="1"/>
    <cellStyle name="Linked Cell" xfId="70"/>
    <cellStyle name="Magyarázó szöveg" xfId="71" builtinId="53" customBuiltin="1"/>
    <cellStyle name="Neutral" xfId="72"/>
    <cellStyle name="Normál" xfId="0" builtinId="0"/>
    <cellStyle name="Normál 2" xfId="73"/>
    <cellStyle name="Normál 3" xfId="74"/>
    <cellStyle name="Normál 4" xfId="75"/>
    <cellStyle name="Normál 5" xfId="76"/>
    <cellStyle name="Normál_  3   _2010.évi állami" xfId="77"/>
    <cellStyle name="Normál_11szm" xfId="78"/>
    <cellStyle name="Normál_12.sz.mell.2013.évi fejlesztés" xfId="79"/>
    <cellStyle name="Normál_2004.évi normatívák" xfId="80"/>
    <cellStyle name="Normál_2010.évi tervezett beruházás, felújítás" xfId="81"/>
    <cellStyle name="Normál_3aszm" xfId="82"/>
    <cellStyle name="Normál_5szm" xfId="83"/>
    <cellStyle name="Normál_6szm" xfId="84"/>
    <cellStyle name="Normál_7szm" xfId="85"/>
    <cellStyle name="Normál_költségvetés módosítás I." xfId="86"/>
    <cellStyle name="Normál_KVRENMUNKA" xfId="87"/>
    <cellStyle name="Normál_Másolat eredetijeKVIREND" xfId="88"/>
    <cellStyle name="Normal_tanusitv" xfId="89"/>
    <cellStyle name="Normál_Zalakaros" xfId="90"/>
    <cellStyle name="Note" xfId="91"/>
    <cellStyle name="Output" xfId="92"/>
    <cellStyle name="Összesen" xfId="93" builtinId="25" customBuiltin="1"/>
    <cellStyle name="Rossz" xfId="94" builtinId="27" customBuiltin="1"/>
    <cellStyle name="Semleges" xfId="95" builtinId="28" customBuiltin="1"/>
    <cellStyle name="Számítás" xfId="96" builtinId="22" customBuiltin="1"/>
    <cellStyle name="Százalék 2" xfId="97"/>
    <cellStyle name="Title" xfId="98"/>
    <cellStyle name="Total" xfId="99"/>
    <cellStyle name="Warning Text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="70" zoomScaleNormal="70" workbookViewId="0">
      <selection activeCell="A4" sqref="A4:B4"/>
    </sheetView>
  </sheetViews>
  <sheetFormatPr defaultRowHeight="12.75" x14ac:dyDescent="0.2"/>
  <cols>
    <col min="1" max="1" width="8.5703125" customWidth="1"/>
    <col min="2" max="2" width="41.42578125" customWidth="1"/>
    <col min="3" max="3" width="14.42578125" customWidth="1"/>
    <col min="4" max="4" width="15.85546875" customWidth="1"/>
    <col min="5" max="5" width="13.5703125" customWidth="1"/>
    <col min="6" max="6" width="15.5703125" customWidth="1"/>
    <col min="8" max="8" width="43.42578125" customWidth="1"/>
    <col min="9" max="9" width="14.5703125" customWidth="1"/>
    <col min="10" max="10" width="15.5703125" customWidth="1"/>
    <col min="11" max="11" width="12.5703125" customWidth="1"/>
    <col min="12" max="12" width="16.7109375" customWidth="1"/>
  </cols>
  <sheetData>
    <row r="1" spans="1:12" ht="18.75" x14ac:dyDescent="0.3">
      <c r="A1" s="779" t="s">
        <v>476</v>
      </c>
      <c r="B1" s="779"/>
      <c r="C1" s="779"/>
      <c r="D1" s="779"/>
      <c r="E1" s="779"/>
      <c r="F1" s="779"/>
      <c r="G1" s="779"/>
      <c r="H1" s="779"/>
      <c r="I1" s="779"/>
      <c r="J1" s="779"/>
      <c r="K1" s="780"/>
      <c r="L1" s="780"/>
    </row>
    <row r="2" spans="1:12" ht="18.75" x14ac:dyDescent="0.3">
      <c r="A2" s="779" t="s">
        <v>531</v>
      </c>
      <c r="B2" s="779"/>
      <c r="C2" s="779"/>
      <c r="D2" s="779"/>
      <c r="E2" s="779"/>
      <c r="F2" s="779"/>
      <c r="G2" s="779"/>
      <c r="H2" s="779"/>
      <c r="I2" s="779"/>
      <c r="J2" s="779"/>
      <c r="K2" s="780"/>
      <c r="L2" s="780"/>
    </row>
    <row r="3" spans="1:12" ht="18.75" x14ac:dyDescent="0.3">
      <c r="A3" s="153"/>
      <c r="B3" s="153"/>
      <c r="C3" s="153"/>
      <c r="D3" s="153"/>
      <c r="E3" s="153"/>
      <c r="F3" s="153"/>
      <c r="G3" s="153"/>
      <c r="H3" s="154"/>
      <c r="I3" s="154"/>
      <c r="J3" s="152"/>
    </row>
    <row r="4" spans="1:12" ht="19.5" thickBot="1" x14ac:dyDescent="0.35">
      <c r="A4" s="786" t="s">
        <v>617</v>
      </c>
      <c r="B4" s="786"/>
      <c r="C4" s="704"/>
      <c r="D4" s="153"/>
      <c r="E4" s="153"/>
      <c r="F4" s="153"/>
      <c r="G4" s="153"/>
      <c r="H4" s="154"/>
      <c r="I4" s="154"/>
      <c r="J4" s="152"/>
    </row>
    <row r="5" spans="1:12" ht="14.45" customHeight="1" thickBot="1" x14ac:dyDescent="0.3">
      <c r="A5" s="786" t="s">
        <v>618</v>
      </c>
      <c r="B5" s="786"/>
      <c r="C5" s="705"/>
      <c r="D5" s="23"/>
      <c r="E5" s="23"/>
      <c r="F5" s="23"/>
      <c r="G5" s="23"/>
      <c r="H5" s="706"/>
      <c r="J5" s="707"/>
      <c r="L5" s="707" t="s">
        <v>466</v>
      </c>
    </row>
    <row r="6" spans="1:12" ht="54.95" customHeight="1" thickBot="1" x14ac:dyDescent="0.25">
      <c r="A6" s="239"/>
      <c r="B6" s="708" t="s">
        <v>306</v>
      </c>
      <c r="C6" s="709" t="s">
        <v>592</v>
      </c>
      <c r="D6" s="754" t="s">
        <v>609</v>
      </c>
      <c r="E6" s="710" t="s">
        <v>608</v>
      </c>
      <c r="F6" s="709" t="s">
        <v>607</v>
      </c>
      <c r="G6" s="239"/>
      <c r="H6" s="708" t="s">
        <v>306</v>
      </c>
      <c r="I6" s="709" t="s">
        <v>592</v>
      </c>
      <c r="J6" s="754" t="s">
        <v>609</v>
      </c>
      <c r="K6" s="710" t="s">
        <v>608</v>
      </c>
      <c r="L6" s="709" t="s">
        <v>607</v>
      </c>
    </row>
    <row r="7" spans="1:12" ht="14.25" x14ac:dyDescent="0.2">
      <c r="A7" s="711" t="s">
        <v>307</v>
      </c>
      <c r="B7" s="712"/>
      <c r="C7" s="712"/>
      <c r="D7" s="712"/>
      <c r="E7" s="712"/>
      <c r="F7" s="713"/>
      <c r="G7" s="781" t="s">
        <v>308</v>
      </c>
      <c r="H7" s="782"/>
      <c r="I7" s="782"/>
      <c r="J7" s="782"/>
      <c r="K7" s="782"/>
      <c r="L7" s="783"/>
    </row>
    <row r="8" spans="1:12" ht="15.75" x14ac:dyDescent="0.25">
      <c r="A8" s="77" t="s">
        <v>99</v>
      </c>
      <c r="B8" s="29" t="s">
        <v>309</v>
      </c>
      <c r="C8" s="714"/>
      <c r="D8" s="30"/>
      <c r="E8" s="714"/>
      <c r="F8" s="58"/>
      <c r="G8" s="715" t="s">
        <v>99</v>
      </c>
      <c r="H8" s="716" t="s">
        <v>309</v>
      </c>
      <c r="I8" s="714"/>
      <c r="J8" s="30"/>
      <c r="K8" s="714"/>
      <c r="L8" s="58"/>
    </row>
    <row r="9" spans="1:12" ht="15.75" x14ac:dyDescent="0.25">
      <c r="A9" s="77"/>
      <c r="B9" s="38" t="s">
        <v>310</v>
      </c>
      <c r="C9" s="717">
        <v>18354132</v>
      </c>
      <c r="D9" s="47">
        <v>18354132</v>
      </c>
      <c r="E9" s="717">
        <v>888588</v>
      </c>
      <c r="F9" s="59">
        <v>19242720</v>
      </c>
      <c r="G9" s="718"/>
      <c r="H9" s="38" t="s">
        <v>344</v>
      </c>
      <c r="I9" s="714">
        <v>7572000</v>
      </c>
      <c r="J9" s="30">
        <v>7572000</v>
      </c>
      <c r="K9" s="714">
        <v>813588</v>
      </c>
      <c r="L9" s="58">
        <v>8385588</v>
      </c>
    </row>
    <row r="10" spans="1:12" ht="31.5" x14ac:dyDescent="0.25">
      <c r="A10" s="77"/>
      <c r="B10" s="719" t="s">
        <v>311</v>
      </c>
      <c r="C10" s="720">
        <v>4490000</v>
      </c>
      <c r="D10" s="37">
        <v>4022269</v>
      </c>
      <c r="E10" s="720">
        <v>0</v>
      </c>
      <c r="F10" s="60">
        <v>4022269</v>
      </c>
      <c r="G10" s="715"/>
      <c r="H10" s="721" t="s">
        <v>345</v>
      </c>
      <c r="I10" s="714">
        <v>1150000</v>
      </c>
      <c r="J10" s="30">
        <v>1150000</v>
      </c>
      <c r="K10" s="714">
        <v>75000</v>
      </c>
      <c r="L10" s="58">
        <v>1225000</v>
      </c>
    </row>
    <row r="11" spans="1:12" ht="15.75" x14ac:dyDescent="0.25">
      <c r="A11" s="77"/>
      <c r="B11" s="38" t="s">
        <v>312</v>
      </c>
      <c r="C11" s="720">
        <v>563000</v>
      </c>
      <c r="D11" s="37">
        <v>563000</v>
      </c>
      <c r="E11" s="720">
        <v>0</v>
      </c>
      <c r="F11" s="60">
        <v>563000</v>
      </c>
      <c r="G11" s="715"/>
      <c r="H11" s="38" t="s">
        <v>346</v>
      </c>
      <c r="I11" s="714">
        <v>11300000</v>
      </c>
      <c r="J11" s="30">
        <v>11300000</v>
      </c>
      <c r="K11" s="714">
        <v>-720939</v>
      </c>
      <c r="L11" s="58">
        <v>10579061</v>
      </c>
    </row>
    <row r="12" spans="1:12" ht="15.75" x14ac:dyDescent="0.25">
      <c r="A12" s="77"/>
      <c r="B12" s="38" t="s">
        <v>313</v>
      </c>
      <c r="C12" s="720">
        <v>0</v>
      </c>
      <c r="D12" s="37">
        <v>0</v>
      </c>
      <c r="E12" s="720">
        <v>0</v>
      </c>
      <c r="F12" s="60">
        <v>0</v>
      </c>
      <c r="G12" s="715"/>
      <c r="H12" s="38" t="s">
        <v>347</v>
      </c>
      <c r="I12" s="714">
        <v>900000</v>
      </c>
      <c r="J12" s="30">
        <v>900000</v>
      </c>
      <c r="K12" s="714">
        <v>200000</v>
      </c>
      <c r="L12" s="58">
        <v>1100000</v>
      </c>
    </row>
    <row r="13" spans="1:12" ht="15.75" x14ac:dyDescent="0.25">
      <c r="A13" s="77"/>
      <c r="B13" s="50"/>
      <c r="C13" s="722"/>
      <c r="D13" s="49"/>
      <c r="E13" s="722"/>
      <c r="F13" s="61"/>
      <c r="G13" s="715"/>
      <c r="H13" s="38" t="s">
        <v>348</v>
      </c>
      <c r="I13" s="714">
        <v>1750000</v>
      </c>
      <c r="J13" s="30">
        <v>1282269</v>
      </c>
      <c r="K13" s="714">
        <v>520939</v>
      </c>
      <c r="L13" s="58">
        <v>1803208</v>
      </c>
    </row>
    <row r="14" spans="1:12" ht="15.75" x14ac:dyDescent="0.25">
      <c r="A14" s="77"/>
      <c r="B14" s="36"/>
      <c r="C14" s="720"/>
      <c r="D14" s="37"/>
      <c r="E14" s="720"/>
      <c r="F14" s="60"/>
      <c r="G14" s="715"/>
      <c r="H14" s="38" t="s">
        <v>314</v>
      </c>
      <c r="I14" s="714">
        <v>0</v>
      </c>
      <c r="J14" s="30">
        <v>0</v>
      </c>
      <c r="K14" s="714">
        <v>0</v>
      </c>
      <c r="L14" s="58">
        <v>0</v>
      </c>
    </row>
    <row r="15" spans="1:12" ht="15.75" x14ac:dyDescent="0.25">
      <c r="A15" s="770" t="s">
        <v>315</v>
      </c>
      <c r="B15" s="771"/>
      <c r="C15" s="722">
        <f>SUM(C9:C14)</f>
        <v>23407132</v>
      </c>
      <c r="D15" s="49">
        <f>SUM(D9:D14)</f>
        <v>22939401</v>
      </c>
      <c r="E15" s="49">
        <f>SUM(E9:E14)</f>
        <v>888588</v>
      </c>
      <c r="F15" s="61">
        <f>SUM(F9:F14)</f>
        <v>23827989</v>
      </c>
      <c r="G15" s="784" t="s">
        <v>316</v>
      </c>
      <c r="H15" s="785"/>
      <c r="I15" s="723">
        <f>SUM(I9:I14)</f>
        <v>22672000</v>
      </c>
      <c r="J15" s="53">
        <f>SUM(J9:J14)</f>
        <v>22204269</v>
      </c>
      <c r="K15" s="53">
        <f>SUM(K9:K14)</f>
        <v>888588</v>
      </c>
      <c r="L15" s="66">
        <f>SUM(L9:L14)</f>
        <v>23092857</v>
      </c>
    </row>
    <row r="16" spans="1:12" ht="15.75" x14ac:dyDescent="0.25">
      <c r="A16" s="78"/>
      <c r="B16" s="40"/>
      <c r="C16" s="724"/>
      <c r="D16" s="35"/>
      <c r="E16" s="724"/>
      <c r="F16" s="62"/>
      <c r="G16" s="725"/>
      <c r="H16" s="51"/>
      <c r="I16" s="726"/>
      <c r="J16" s="39"/>
      <c r="K16" s="726"/>
      <c r="L16" s="65"/>
    </row>
    <row r="17" spans="1:12" ht="15.75" x14ac:dyDescent="0.2">
      <c r="A17" s="770" t="s">
        <v>339</v>
      </c>
      <c r="B17" s="771"/>
      <c r="C17" s="722">
        <v>0</v>
      </c>
      <c r="D17" s="49">
        <v>0</v>
      </c>
      <c r="E17" s="722">
        <v>0</v>
      </c>
      <c r="F17" s="61">
        <v>0</v>
      </c>
      <c r="G17" s="770" t="s">
        <v>343</v>
      </c>
      <c r="H17" s="771"/>
      <c r="I17" s="723">
        <v>727085</v>
      </c>
      <c r="J17" s="53">
        <v>727085</v>
      </c>
      <c r="K17" s="723">
        <v>0</v>
      </c>
      <c r="L17" s="66">
        <v>727085</v>
      </c>
    </row>
    <row r="18" spans="1:12" ht="15.75" x14ac:dyDescent="0.2">
      <c r="A18" s="79"/>
      <c r="B18" s="36"/>
      <c r="C18" s="720"/>
      <c r="D18" s="37"/>
      <c r="E18" s="720"/>
      <c r="F18" s="60"/>
      <c r="G18" s="79"/>
      <c r="H18" s="36"/>
      <c r="I18" s="726"/>
      <c r="J18" s="39"/>
      <c r="K18" s="726"/>
      <c r="L18" s="65"/>
    </row>
    <row r="19" spans="1:12" ht="17.25" x14ac:dyDescent="0.3">
      <c r="A19" s="774" t="s">
        <v>317</v>
      </c>
      <c r="B19" s="775"/>
      <c r="C19" s="170">
        <f>C15+C17</f>
        <v>23407132</v>
      </c>
      <c r="D19" s="166">
        <f>D15+D17</f>
        <v>22939401</v>
      </c>
      <c r="E19" s="166">
        <f>E15+E17</f>
        <v>888588</v>
      </c>
      <c r="F19" s="727">
        <f>F15+F17</f>
        <v>23827989</v>
      </c>
      <c r="G19" s="774" t="s">
        <v>318</v>
      </c>
      <c r="H19" s="775" t="s">
        <v>318</v>
      </c>
      <c r="I19" s="728">
        <f>I15+I17</f>
        <v>23399085</v>
      </c>
      <c r="J19" s="167">
        <f>J15+J17</f>
        <v>22931354</v>
      </c>
      <c r="K19" s="167">
        <f>K15+K17</f>
        <v>888588</v>
      </c>
      <c r="L19" s="168">
        <f>L15+L17</f>
        <v>23819942</v>
      </c>
    </row>
    <row r="20" spans="1:12" ht="17.25" x14ac:dyDescent="0.3">
      <c r="A20" s="164"/>
      <c r="B20" s="165"/>
      <c r="C20" s="170"/>
      <c r="D20" s="166"/>
      <c r="E20" s="170"/>
      <c r="F20" s="727"/>
      <c r="G20" s="164"/>
      <c r="H20" s="165"/>
      <c r="I20" s="728"/>
      <c r="J20" s="167"/>
      <c r="K20" s="728"/>
      <c r="L20" s="168"/>
    </row>
    <row r="21" spans="1:12" ht="15.75" x14ac:dyDescent="0.25">
      <c r="A21" s="776" t="s">
        <v>319</v>
      </c>
      <c r="B21" s="777"/>
      <c r="C21" s="33"/>
      <c r="D21" s="33"/>
      <c r="E21" s="729"/>
      <c r="F21" s="64"/>
      <c r="G21" s="776" t="s">
        <v>338</v>
      </c>
      <c r="H21" s="777"/>
      <c r="I21" s="730"/>
      <c r="J21" s="730"/>
      <c r="K21" s="731"/>
      <c r="L21" s="732"/>
    </row>
    <row r="22" spans="1:12" ht="15.75" x14ac:dyDescent="0.25">
      <c r="A22" s="776" t="s">
        <v>320</v>
      </c>
      <c r="B22" s="778"/>
      <c r="C22" s="33"/>
      <c r="D22" s="33"/>
      <c r="E22" s="729"/>
      <c r="F22" s="64"/>
      <c r="G22" s="776" t="s">
        <v>321</v>
      </c>
      <c r="H22" s="778"/>
      <c r="I22" s="730"/>
      <c r="J22" s="730"/>
      <c r="K22" s="731"/>
      <c r="L22" s="732"/>
    </row>
    <row r="23" spans="1:12" ht="15.75" x14ac:dyDescent="0.25">
      <c r="A23" s="77" t="s">
        <v>99</v>
      </c>
      <c r="B23" s="43" t="s">
        <v>309</v>
      </c>
      <c r="C23" s="30"/>
      <c r="D23" s="30"/>
      <c r="E23" s="714"/>
      <c r="F23" s="58"/>
      <c r="G23" s="77" t="s">
        <v>99</v>
      </c>
      <c r="H23" s="716" t="s">
        <v>309</v>
      </c>
      <c r="I23" s="30"/>
      <c r="J23" s="30"/>
      <c r="K23" s="714"/>
      <c r="L23" s="58"/>
    </row>
    <row r="24" spans="1:12" ht="15.75" x14ac:dyDescent="0.2">
      <c r="A24" s="81"/>
      <c r="B24" s="34" t="s">
        <v>322</v>
      </c>
      <c r="C24" s="30">
        <v>0</v>
      </c>
      <c r="D24" s="30">
        <v>51338937</v>
      </c>
      <c r="E24" s="714">
        <v>0</v>
      </c>
      <c r="F24" s="58">
        <v>51338937</v>
      </c>
      <c r="G24" s="77"/>
      <c r="H24" s="38" t="s">
        <v>323</v>
      </c>
      <c r="I24" s="714">
        <v>8929288</v>
      </c>
      <c r="J24" s="30">
        <v>60268225</v>
      </c>
      <c r="K24" s="714">
        <v>3477489</v>
      </c>
      <c r="L24" s="58">
        <v>63745714</v>
      </c>
    </row>
    <row r="25" spans="1:12" ht="15.75" x14ac:dyDescent="0.2">
      <c r="A25" s="81"/>
      <c r="B25" s="34" t="s">
        <v>324</v>
      </c>
      <c r="C25" s="30">
        <v>0</v>
      </c>
      <c r="D25" s="30">
        <v>0</v>
      </c>
      <c r="E25" s="714">
        <v>0</v>
      </c>
      <c r="F25" s="58">
        <v>0</v>
      </c>
      <c r="G25" s="77"/>
      <c r="H25" s="38" t="s">
        <v>325</v>
      </c>
      <c r="I25" s="714">
        <v>16000000</v>
      </c>
      <c r="J25" s="30">
        <v>16000000</v>
      </c>
      <c r="K25" s="714">
        <v>0</v>
      </c>
      <c r="L25" s="58">
        <v>16000000</v>
      </c>
    </row>
    <row r="26" spans="1:12" ht="15.75" x14ac:dyDescent="0.2">
      <c r="A26" s="81"/>
      <c r="B26" s="34" t="s">
        <v>326</v>
      </c>
      <c r="C26" s="30">
        <v>0</v>
      </c>
      <c r="D26" s="30">
        <v>0</v>
      </c>
      <c r="E26" s="714">
        <v>0</v>
      </c>
      <c r="F26" s="58">
        <v>0</v>
      </c>
      <c r="G26" s="77"/>
      <c r="H26" s="38" t="s">
        <v>327</v>
      </c>
      <c r="I26" s="714">
        <v>0</v>
      </c>
      <c r="J26" s="30">
        <v>0</v>
      </c>
      <c r="K26" s="714">
        <v>0</v>
      </c>
      <c r="L26" s="58">
        <v>0</v>
      </c>
    </row>
    <row r="27" spans="1:12" ht="15.75" x14ac:dyDescent="0.2">
      <c r="A27" s="81"/>
      <c r="B27" s="34" t="s">
        <v>328</v>
      </c>
      <c r="C27" s="30">
        <v>0</v>
      </c>
      <c r="D27" s="30">
        <v>0</v>
      </c>
      <c r="E27" s="714">
        <v>3477489</v>
      </c>
      <c r="F27" s="58">
        <v>3477489</v>
      </c>
      <c r="G27" s="77"/>
      <c r="H27" s="38" t="s">
        <v>329</v>
      </c>
      <c r="I27" s="714">
        <v>0</v>
      </c>
      <c r="J27" s="30">
        <v>0</v>
      </c>
      <c r="K27" s="714">
        <v>0</v>
      </c>
      <c r="L27" s="58">
        <v>0</v>
      </c>
    </row>
    <row r="28" spans="1:12" ht="15.75" x14ac:dyDescent="0.25">
      <c r="A28" s="81"/>
      <c r="B28" s="52"/>
      <c r="C28" s="71"/>
      <c r="D28" s="71"/>
      <c r="E28" s="733"/>
      <c r="F28" s="72"/>
      <c r="G28" s="77"/>
      <c r="H28" s="38" t="s">
        <v>462</v>
      </c>
      <c r="I28" s="714"/>
      <c r="J28" s="30">
        <v>0</v>
      </c>
      <c r="K28" s="714">
        <v>0</v>
      </c>
      <c r="L28" s="58"/>
    </row>
    <row r="29" spans="1:12" ht="15.75" x14ac:dyDescent="0.2">
      <c r="A29" s="82" t="s">
        <v>330</v>
      </c>
      <c r="B29" s="76"/>
      <c r="C29" s="49">
        <f>SUM(C24:C28)</f>
        <v>0</v>
      </c>
      <c r="D29" s="49">
        <f>SUM(D24:D28)</f>
        <v>51338937</v>
      </c>
      <c r="E29" s="49">
        <f>SUM(E24:E28)</f>
        <v>3477489</v>
      </c>
      <c r="F29" s="61">
        <f>SUM(F24:F28)</f>
        <v>54816426</v>
      </c>
      <c r="G29" s="766" t="s">
        <v>331</v>
      </c>
      <c r="H29" s="767"/>
      <c r="I29" s="723">
        <f>SUM(I24:I28)</f>
        <v>24929288</v>
      </c>
      <c r="J29" s="53">
        <f>SUM(J24:J28)</f>
        <v>76268225</v>
      </c>
      <c r="K29" s="53">
        <f>SUM(K24:K28)</f>
        <v>3477489</v>
      </c>
      <c r="L29" s="66">
        <f>SUM(L24:L28)</f>
        <v>79745714</v>
      </c>
    </row>
    <row r="30" spans="1:12" ht="15.75" x14ac:dyDescent="0.2">
      <c r="A30" s="83"/>
      <c r="B30" s="45"/>
      <c r="C30" s="35"/>
      <c r="D30" s="35"/>
      <c r="E30" s="724"/>
      <c r="F30" s="62"/>
      <c r="G30" s="734"/>
      <c r="H30" s="735"/>
      <c r="I30" s="726"/>
      <c r="J30" s="39"/>
      <c r="K30" s="726"/>
      <c r="L30" s="65"/>
    </row>
    <row r="31" spans="1:12" ht="15.75" x14ac:dyDescent="0.2">
      <c r="A31" s="82" t="s">
        <v>340</v>
      </c>
      <c r="B31" s="45"/>
      <c r="C31" s="35"/>
      <c r="D31" s="35"/>
      <c r="E31" s="724"/>
      <c r="F31" s="62"/>
      <c r="G31" s="768" t="s">
        <v>332</v>
      </c>
      <c r="H31" s="769"/>
      <c r="I31" s="726"/>
      <c r="J31" s="39"/>
      <c r="K31" s="726"/>
      <c r="L31" s="65"/>
    </row>
    <row r="32" spans="1:12" ht="15.75" x14ac:dyDescent="0.2">
      <c r="A32" s="77" t="s">
        <v>99</v>
      </c>
      <c r="B32" s="43" t="s">
        <v>309</v>
      </c>
      <c r="C32" s="35"/>
      <c r="D32" s="35"/>
      <c r="E32" s="724"/>
      <c r="F32" s="62"/>
      <c r="G32" s="77" t="s">
        <v>99</v>
      </c>
      <c r="H32" s="43" t="s">
        <v>309</v>
      </c>
      <c r="I32" s="714"/>
      <c r="J32" s="30"/>
      <c r="K32" s="714"/>
      <c r="L32" s="58"/>
    </row>
    <row r="33" spans="1:12" ht="15.75" x14ac:dyDescent="0.2">
      <c r="A33" s="81"/>
      <c r="B33" s="736" t="s">
        <v>341</v>
      </c>
      <c r="C33" s="30">
        <v>24921241</v>
      </c>
      <c r="D33" s="30">
        <v>24921241</v>
      </c>
      <c r="E33" s="714">
        <v>0</v>
      </c>
      <c r="F33" s="58">
        <v>24921241</v>
      </c>
      <c r="G33" s="77"/>
      <c r="H33" s="38"/>
      <c r="I33" s="729"/>
      <c r="J33" s="33"/>
      <c r="K33" s="729"/>
      <c r="L33" s="64"/>
    </row>
    <row r="34" spans="1:12" ht="31.5" x14ac:dyDescent="0.2">
      <c r="A34" s="77"/>
      <c r="B34" s="737" t="s">
        <v>470</v>
      </c>
      <c r="C34" s="30">
        <v>0</v>
      </c>
      <c r="D34" s="30">
        <v>0</v>
      </c>
      <c r="E34" s="714">
        <v>0</v>
      </c>
      <c r="F34" s="58">
        <v>0</v>
      </c>
      <c r="G34" s="77"/>
      <c r="H34" s="172" t="s">
        <v>471</v>
      </c>
      <c r="I34" s="714">
        <v>0</v>
      </c>
      <c r="J34" s="30">
        <v>0</v>
      </c>
      <c r="K34" s="714">
        <v>0</v>
      </c>
      <c r="L34" s="58">
        <v>0</v>
      </c>
    </row>
    <row r="35" spans="1:12" ht="15.75" x14ac:dyDescent="0.2">
      <c r="A35" s="81"/>
      <c r="B35" s="46"/>
      <c r="C35" s="37"/>
      <c r="D35" s="37"/>
      <c r="E35" s="720"/>
      <c r="F35" s="60"/>
      <c r="G35" s="77"/>
      <c r="H35" s="36"/>
      <c r="I35" s="714"/>
      <c r="J35" s="30"/>
      <c r="K35" s="714"/>
      <c r="L35" s="58"/>
    </row>
    <row r="36" spans="1:12" ht="15.75" x14ac:dyDescent="0.2">
      <c r="A36" s="770" t="s">
        <v>333</v>
      </c>
      <c r="B36" s="771"/>
      <c r="C36" s="49">
        <f>SUM(C33:C35)</f>
        <v>24921241</v>
      </c>
      <c r="D36" s="49">
        <f>SUM(D33:D35)</f>
        <v>24921241</v>
      </c>
      <c r="E36" s="49">
        <f>SUM(E33:E35)</f>
        <v>0</v>
      </c>
      <c r="F36" s="61">
        <f>SUM(F33:F35)</f>
        <v>24921241</v>
      </c>
      <c r="G36" s="770" t="s">
        <v>332</v>
      </c>
      <c r="H36" s="771"/>
      <c r="I36" s="723">
        <f>SUM(I34:I35)</f>
        <v>0</v>
      </c>
      <c r="J36" s="53">
        <f>SUM(J34:J35)</f>
        <v>0</v>
      </c>
      <c r="K36" s="53">
        <f>SUM(K34:K35)</f>
        <v>0</v>
      </c>
      <c r="L36" s="66">
        <f>SUM(L34:L35)</f>
        <v>0</v>
      </c>
    </row>
    <row r="37" spans="1:12" ht="15.75" x14ac:dyDescent="0.2">
      <c r="A37" s="84"/>
      <c r="B37" s="57"/>
      <c r="C37" s="35"/>
      <c r="D37" s="35"/>
      <c r="E37" s="724"/>
      <c r="F37" s="62"/>
      <c r="G37" s="84"/>
      <c r="H37" s="70"/>
      <c r="I37" s="726"/>
      <c r="J37" s="39"/>
      <c r="K37" s="726"/>
      <c r="L37" s="65"/>
    </row>
    <row r="38" spans="1:12" ht="17.25" x14ac:dyDescent="0.3">
      <c r="A38" s="772" t="s">
        <v>334</v>
      </c>
      <c r="B38" s="773"/>
      <c r="C38" s="171">
        <f>C29+C36</f>
        <v>24921241</v>
      </c>
      <c r="D38" s="171">
        <f>D29+D36</f>
        <v>76260178</v>
      </c>
      <c r="E38" s="171">
        <f>E29+E36</f>
        <v>3477489</v>
      </c>
      <c r="F38" s="738">
        <f>F29+F36</f>
        <v>79737667</v>
      </c>
      <c r="G38" s="772" t="s">
        <v>342</v>
      </c>
      <c r="H38" s="773"/>
      <c r="I38" s="728">
        <f>I29+I36</f>
        <v>24929288</v>
      </c>
      <c r="J38" s="167">
        <f>J29+J36</f>
        <v>76268225</v>
      </c>
      <c r="K38" s="167">
        <f>K29+K36</f>
        <v>3477489</v>
      </c>
      <c r="L38" s="168">
        <f>L29+L36</f>
        <v>79745714</v>
      </c>
    </row>
    <row r="39" spans="1:12" ht="16.5" thickBot="1" x14ac:dyDescent="0.25">
      <c r="A39" s="739"/>
      <c r="B39" s="740"/>
      <c r="C39" s="741"/>
      <c r="D39" s="741"/>
      <c r="E39" s="742"/>
      <c r="F39" s="743"/>
      <c r="G39" s="739"/>
      <c r="H39" s="744"/>
      <c r="I39" s="745"/>
      <c r="J39" s="746"/>
      <c r="K39" s="745"/>
      <c r="L39" s="747"/>
    </row>
    <row r="40" spans="1:12" ht="19.5" thickBot="1" x14ac:dyDescent="0.25">
      <c r="A40" s="764" t="s">
        <v>335</v>
      </c>
      <c r="B40" s="765"/>
      <c r="C40" s="750">
        <f>C19+C38</f>
        <v>48328373</v>
      </c>
      <c r="D40" s="750">
        <f>D19+D38</f>
        <v>99199579</v>
      </c>
      <c r="E40" s="750">
        <f>E19+E38</f>
        <v>4366077</v>
      </c>
      <c r="F40" s="751">
        <f>F19+F38</f>
        <v>103565656</v>
      </c>
      <c r="G40" s="748"/>
      <c r="H40" s="749" t="s">
        <v>336</v>
      </c>
      <c r="I40" s="752">
        <f>I19+I38</f>
        <v>48328373</v>
      </c>
      <c r="J40" s="750">
        <f>J19+J38</f>
        <v>99199579</v>
      </c>
      <c r="K40" s="750">
        <f>K19+K38</f>
        <v>4366077</v>
      </c>
      <c r="L40" s="751">
        <f>L19+L38</f>
        <v>103565656</v>
      </c>
    </row>
  </sheetData>
  <mergeCells count="22">
    <mergeCell ref="A1:L1"/>
    <mergeCell ref="A2:L2"/>
    <mergeCell ref="G7:L7"/>
    <mergeCell ref="A15:B15"/>
    <mergeCell ref="G15:H15"/>
    <mergeCell ref="A17:B17"/>
    <mergeCell ref="G17:H17"/>
    <mergeCell ref="A5:B5"/>
    <mergeCell ref="A4:B4"/>
    <mergeCell ref="A19:B19"/>
    <mergeCell ref="G19:H19"/>
    <mergeCell ref="A21:B21"/>
    <mergeCell ref="G21:H21"/>
    <mergeCell ref="A22:B22"/>
    <mergeCell ref="G22:H22"/>
    <mergeCell ref="A40:B40"/>
    <mergeCell ref="G29:H29"/>
    <mergeCell ref="G31:H31"/>
    <mergeCell ref="A36:B36"/>
    <mergeCell ref="G36:H36"/>
    <mergeCell ref="A38:B38"/>
    <mergeCell ref="G38:H38"/>
  </mergeCells>
  <pageMargins left="0.7" right="0.7" top="0.75" bottom="0.75" header="0.3" footer="0.3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9"/>
  <sheetViews>
    <sheetView zoomScale="80" zoomScaleNormal="100" zoomScaleSheetLayoutView="90" workbookViewId="0">
      <selection activeCell="A3" sqref="A3"/>
    </sheetView>
  </sheetViews>
  <sheetFormatPr defaultRowHeight="12.75" x14ac:dyDescent="0.2"/>
  <cols>
    <col min="1" max="1" width="3" style="110" customWidth="1"/>
    <col min="2" max="2" width="33.5703125" style="110" customWidth="1"/>
    <col min="3" max="3" width="12" style="110" bestFit="1" customWidth="1"/>
    <col min="4" max="4" width="10.5703125" style="110" bestFit="1" customWidth="1"/>
    <col min="5" max="5" width="11.42578125" style="110" customWidth="1"/>
    <col min="6" max="6" width="11" style="110" bestFit="1" customWidth="1"/>
    <col min="7" max="7" width="11.5703125" style="110" customWidth="1"/>
    <col min="8" max="8" width="10.85546875" style="110" customWidth="1"/>
    <col min="9" max="9" width="10.7109375" style="110" customWidth="1"/>
    <col min="10" max="10" width="10.5703125" style="110" bestFit="1" customWidth="1"/>
    <col min="11" max="12" width="12.28515625" style="110" bestFit="1" customWidth="1"/>
    <col min="13" max="13" width="11" style="110" customWidth="1"/>
    <col min="14" max="14" width="11.28515625" style="110" customWidth="1"/>
    <col min="15" max="15" width="14" style="110" customWidth="1"/>
    <col min="16" max="16384" width="9.140625" style="110"/>
  </cols>
  <sheetData>
    <row r="1" spans="1:20" s="151" customFormat="1" ht="15.75" x14ac:dyDescent="0.25">
      <c r="A1" s="830" t="s">
        <v>558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157"/>
      <c r="Q1" s="157"/>
      <c r="R1" s="157"/>
      <c r="S1" s="157"/>
      <c r="T1" s="157"/>
    </row>
    <row r="2" spans="1:20" s="151" customFormat="1" ht="15.75" x14ac:dyDescent="0.25">
      <c r="A2" s="839" t="s">
        <v>624</v>
      </c>
      <c r="B2" s="840"/>
      <c r="C2" s="840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7"/>
      <c r="Q2" s="157"/>
      <c r="R2" s="157"/>
      <c r="S2" s="157"/>
      <c r="T2" s="157"/>
    </row>
    <row r="3" spans="1:20" s="644" customFormat="1" ht="13.5" thickBot="1" x14ac:dyDescent="0.25">
      <c r="A3" s="635" t="s">
        <v>584</v>
      </c>
      <c r="C3" s="645"/>
      <c r="D3" s="645"/>
      <c r="N3" s="831" t="s">
        <v>466</v>
      </c>
      <c r="O3" s="831"/>
    </row>
    <row r="4" spans="1:20" ht="28.35" customHeight="1" thickBot="1" x14ac:dyDescent="0.25">
      <c r="A4" s="353" t="s">
        <v>389</v>
      </c>
      <c r="B4" s="361" t="s">
        <v>197</v>
      </c>
      <c r="C4" s="358" t="s">
        <v>390</v>
      </c>
      <c r="D4" s="357" t="s">
        <v>391</v>
      </c>
      <c r="E4" s="357" t="s">
        <v>392</v>
      </c>
      <c r="F4" s="357" t="s">
        <v>393</v>
      </c>
      <c r="G4" s="357" t="s">
        <v>394</v>
      </c>
      <c r="H4" s="357" t="s">
        <v>395</v>
      </c>
      <c r="I4" s="357" t="s">
        <v>396</v>
      </c>
      <c r="J4" s="357" t="s">
        <v>397</v>
      </c>
      <c r="K4" s="357" t="s">
        <v>398</v>
      </c>
      <c r="L4" s="357" t="s">
        <v>399</v>
      </c>
      <c r="M4" s="357" t="s">
        <v>400</v>
      </c>
      <c r="N4" s="366" t="s">
        <v>401</v>
      </c>
      <c r="O4" s="361" t="s">
        <v>387</v>
      </c>
    </row>
    <row r="5" spans="1:20" ht="28.35" customHeight="1" x14ac:dyDescent="0.25">
      <c r="A5" s="354"/>
      <c r="B5" s="362" t="s">
        <v>402</v>
      </c>
      <c r="C5" s="359"/>
      <c r="D5" s="356">
        <f>C25</f>
        <v>24362493</v>
      </c>
      <c r="E5" s="356">
        <f t="shared" ref="E5:N5" si="0">D25</f>
        <v>24530834</v>
      </c>
      <c r="F5" s="356">
        <f t="shared" si="0"/>
        <v>24699175</v>
      </c>
      <c r="G5" s="356">
        <f t="shared" si="0"/>
        <v>76206453</v>
      </c>
      <c r="H5" s="356">
        <f t="shared" si="0"/>
        <v>76334794</v>
      </c>
      <c r="I5" s="356">
        <f t="shared" si="0"/>
        <v>34367260</v>
      </c>
      <c r="J5" s="356">
        <f t="shared" si="0"/>
        <v>34523601</v>
      </c>
      <c r="K5" s="356">
        <f t="shared" si="0"/>
        <v>34263264</v>
      </c>
      <c r="L5" s="356">
        <f t="shared" si="0"/>
        <v>34431605</v>
      </c>
      <c r="M5" s="356">
        <f t="shared" si="0"/>
        <v>5227112</v>
      </c>
      <c r="N5" s="367">
        <f t="shared" si="0"/>
        <v>4080831</v>
      </c>
      <c r="O5" s="369"/>
    </row>
    <row r="6" spans="1:20" ht="22.5" customHeight="1" x14ac:dyDescent="0.25">
      <c r="A6" s="355" t="s">
        <v>106</v>
      </c>
      <c r="B6" s="363" t="s">
        <v>30</v>
      </c>
      <c r="C6" s="360">
        <v>46917</v>
      </c>
      <c r="D6" s="360">
        <v>46917</v>
      </c>
      <c r="E6" s="360">
        <v>46917</v>
      </c>
      <c r="F6" s="360">
        <v>46917</v>
      </c>
      <c r="G6" s="360">
        <v>46917</v>
      </c>
      <c r="H6" s="360">
        <v>46917</v>
      </c>
      <c r="I6" s="360">
        <v>46917</v>
      </c>
      <c r="J6" s="360">
        <v>46917</v>
      </c>
      <c r="K6" s="360">
        <v>46917</v>
      </c>
      <c r="L6" s="360">
        <v>46917</v>
      </c>
      <c r="M6" s="360">
        <v>46917</v>
      </c>
      <c r="N6" s="360">
        <v>46913</v>
      </c>
      <c r="O6" s="370">
        <f t="shared" ref="O6:O13" si="1">SUM(C6:N6)</f>
        <v>563000</v>
      </c>
    </row>
    <row r="7" spans="1:20" ht="21.75" customHeight="1" x14ac:dyDescent="0.25">
      <c r="A7" s="355" t="s">
        <v>107</v>
      </c>
      <c r="B7" s="363" t="s">
        <v>17</v>
      </c>
      <c r="C7" s="360">
        <v>374163</v>
      </c>
      <c r="D7" s="360">
        <v>374167</v>
      </c>
      <c r="E7" s="360">
        <v>374167</v>
      </c>
      <c r="F7" s="360">
        <v>374167</v>
      </c>
      <c r="G7" s="360">
        <v>374167</v>
      </c>
      <c r="H7" s="360">
        <v>374167</v>
      </c>
      <c r="I7" s="360">
        <v>374167</v>
      </c>
      <c r="J7" s="360">
        <v>374167</v>
      </c>
      <c r="K7" s="360">
        <v>374167</v>
      </c>
      <c r="L7" s="360">
        <v>374167</v>
      </c>
      <c r="M7" s="360">
        <v>18000</v>
      </c>
      <c r="N7" s="360">
        <v>262603</v>
      </c>
      <c r="O7" s="370">
        <f t="shared" si="1"/>
        <v>4022269</v>
      </c>
    </row>
    <row r="8" spans="1:20" ht="34.5" customHeight="1" x14ac:dyDescent="0.25">
      <c r="A8" s="355" t="s">
        <v>108</v>
      </c>
      <c r="B8" s="363" t="s">
        <v>461</v>
      </c>
      <c r="C8" s="360">
        <v>1514761</v>
      </c>
      <c r="D8" s="360">
        <v>1514761</v>
      </c>
      <c r="E8" s="360">
        <v>1514761</v>
      </c>
      <c r="F8" s="360">
        <v>1514761</v>
      </c>
      <c r="G8" s="360">
        <v>1514761</v>
      </c>
      <c r="H8" s="360">
        <v>1514761</v>
      </c>
      <c r="I8" s="360">
        <v>1514761</v>
      </c>
      <c r="J8" s="360">
        <v>1514761</v>
      </c>
      <c r="K8" s="360">
        <v>1514761</v>
      </c>
      <c r="L8" s="360">
        <v>1514761</v>
      </c>
      <c r="M8" s="360">
        <v>1514761</v>
      </c>
      <c r="N8" s="360">
        <v>1514761</v>
      </c>
      <c r="O8" s="370">
        <f t="shared" si="1"/>
        <v>18177132</v>
      </c>
    </row>
    <row r="9" spans="1:20" ht="28.35" customHeight="1" x14ac:dyDescent="0.25">
      <c r="A9" s="355" t="s">
        <v>109</v>
      </c>
      <c r="B9" s="364" t="s">
        <v>464</v>
      </c>
      <c r="C9" s="360">
        <v>88799</v>
      </c>
      <c r="D9" s="360">
        <v>88799</v>
      </c>
      <c r="E9" s="360">
        <v>88799</v>
      </c>
      <c r="F9" s="360">
        <v>88799</v>
      </c>
      <c r="G9" s="360">
        <v>88799</v>
      </c>
      <c r="H9" s="360">
        <v>88799</v>
      </c>
      <c r="I9" s="360">
        <v>88799</v>
      </c>
      <c r="J9" s="360">
        <v>88799</v>
      </c>
      <c r="K9" s="360">
        <v>88799</v>
      </c>
      <c r="L9" s="360">
        <v>88799</v>
      </c>
      <c r="M9" s="360">
        <v>88799</v>
      </c>
      <c r="N9" s="360">
        <v>88799</v>
      </c>
      <c r="O9" s="370">
        <f t="shared" si="1"/>
        <v>1065588</v>
      </c>
    </row>
    <row r="10" spans="1:20" ht="33.75" customHeight="1" x14ac:dyDescent="0.25">
      <c r="A10" s="355" t="s">
        <v>110</v>
      </c>
      <c r="B10" s="364" t="s">
        <v>460</v>
      </c>
      <c r="C10" s="360">
        <v>0</v>
      </c>
      <c r="D10" s="360">
        <v>0</v>
      </c>
      <c r="E10" s="360">
        <v>0</v>
      </c>
      <c r="F10" s="360">
        <v>0</v>
      </c>
      <c r="G10" s="360">
        <v>0</v>
      </c>
      <c r="H10" s="360">
        <v>0</v>
      </c>
      <c r="I10" s="360">
        <v>0</v>
      </c>
      <c r="J10" s="360">
        <v>0</v>
      </c>
      <c r="K10" s="360">
        <v>0</v>
      </c>
      <c r="L10" s="360">
        <v>0</v>
      </c>
      <c r="M10" s="360">
        <v>0</v>
      </c>
      <c r="N10" s="360">
        <v>0</v>
      </c>
      <c r="O10" s="370">
        <f t="shared" si="1"/>
        <v>0</v>
      </c>
    </row>
    <row r="11" spans="1:20" ht="33.75" customHeight="1" x14ac:dyDescent="0.25">
      <c r="A11" s="355" t="s">
        <v>111</v>
      </c>
      <c r="B11" s="364" t="s">
        <v>465</v>
      </c>
      <c r="C11" s="360">
        <v>0</v>
      </c>
      <c r="D11" s="360">
        <v>0</v>
      </c>
      <c r="E11" s="360">
        <v>0</v>
      </c>
      <c r="F11" s="360">
        <v>51338937</v>
      </c>
      <c r="G11" s="360">
        <v>0</v>
      </c>
      <c r="H11" s="360">
        <v>0</v>
      </c>
      <c r="I11" s="360">
        <v>0</v>
      </c>
      <c r="J11" s="360">
        <v>0</v>
      </c>
      <c r="K11" s="360">
        <v>0</v>
      </c>
      <c r="L11" s="360">
        <v>0</v>
      </c>
      <c r="M11" s="360">
        <v>0</v>
      </c>
      <c r="N11" s="360">
        <v>0</v>
      </c>
      <c r="O11" s="370">
        <f>SUM(C11:N11)</f>
        <v>51338937</v>
      </c>
    </row>
    <row r="12" spans="1:20" ht="33.75" customHeight="1" x14ac:dyDescent="0.25">
      <c r="A12" s="355" t="s">
        <v>112</v>
      </c>
      <c r="B12" s="497" t="s">
        <v>188</v>
      </c>
      <c r="C12" s="360">
        <v>0</v>
      </c>
      <c r="D12" s="360">
        <v>0</v>
      </c>
      <c r="E12" s="360">
        <v>0</v>
      </c>
      <c r="F12" s="360">
        <v>0</v>
      </c>
      <c r="G12" s="360">
        <v>0</v>
      </c>
      <c r="H12" s="360">
        <v>0</v>
      </c>
      <c r="I12" s="360">
        <v>0</v>
      </c>
      <c r="J12" s="360">
        <v>3477489</v>
      </c>
      <c r="K12" s="360">
        <v>0</v>
      </c>
      <c r="L12" s="360">
        <v>0</v>
      </c>
      <c r="M12" s="360">
        <v>0</v>
      </c>
      <c r="N12" s="360">
        <v>0</v>
      </c>
      <c r="O12" s="370">
        <f>SUM(C12:N12)</f>
        <v>3477489</v>
      </c>
    </row>
    <row r="13" spans="1:20" ht="28.35" customHeight="1" thickBot="1" x14ac:dyDescent="0.3">
      <c r="A13" s="355" t="s">
        <v>113</v>
      </c>
      <c r="B13" s="497" t="s">
        <v>403</v>
      </c>
      <c r="C13" s="360">
        <v>24921241</v>
      </c>
      <c r="D13" s="489">
        <v>0</v>
      </c>
      <c r="E13" s="489">
        <v>0</v>
      </c>
      <c r="F13" s="489">
        <v>0</v>
      </c>
      <c r="G13" s="489">
        <v>0</v>
      </c>
      <c r="H13" s="489">
        <v>0</v>
      </c>
      <c r="I13" s="489">
        <v>0</v>
      </c>
      <c r="J13" s="489">
        <v>0</v>
      </c>
      <c r="K13" s="489">
        <v>0</v>
      </c>
      <c r="L13" s="489">
        <v>0</v>
      </c>
      <c r="M13" s="489">
        <v>0</v>
      </c>
      <c r="N13" s="489">
        <v>0</v>
      </c>
      <c r="O13" s="490">
        <f t="shared" si="1"/>
        <v>24921241</v>
      </c>
    </row>
    <row r="14" spans="1:20" s="149" customFormat="1" ht="28.35" customHeight="1" thickBot="1" x14ac:dyDescent="0.3">
      <c r="A14" s="491"/>
      <c r="B14" s="492" t="s">
        <v>404</v>
      </c>
      <c r="C14" s="493">
        <f t="shared" ref="C14:O14" si="2">SUM(C6:C13)</f>
        <v>26945881</v>
      </c>
      <c r="D14" s="494">
        <f t="shared" si="2"/>
        <v>2024644</v>
      </c>
      <c r="E14" s="494">
        <f t="shared" si="2"/>
        <v>2024644</v>
      </c>
      <c r="F14" s="494">
        <f t="shared" si="2"/>
        <v>53363581</v>
      </c>
      <c r="G14" s="494">
        <f t="shared" si="2"/>
        <v>2024644</v>
      </c>
      <c r="H14" s="494">
        <f t="shared" si="2"/>
        <v>2024644</v>
      </c>
      <c r="I14" s="494">
        <f t="shared" si="2"/>
        <v>2024644</v>
      </c>
      <c r="J14" s="494">
        <f t="shared" si="2"/>
        <v>5502133</v>
      </c>
      <c r="K14" s="494">
        <f t="shared" si="2"/>
        <v>2024644</v>
      </c>
      <c r="L14" s="494">
        <f t="shared" si="2"/>
        <v>2024644</v>
      </c>
      <c r="M14" s="494">
        <f t="shared" si="2"/>
        <v>1668477</v>
      </c>
      <c r="N14" s="495">
        <f t="shared" si="2"/>
        <v>1913076</v>
      </c>
      <c r="O14" s="496">
        <f t="shared" si="2"/>
        <v>103565656</v>
      </c>
    </row>
    <row r="15" spans="1:20" ht="28.35" customHeight="1" x14ac:dyDescent="0.25">
      <c r="A15" s="498"/>
      <c r="B15" s="362" t="s">
        <v>105</v>
      </c>
      <c r="C15" s="499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1"/>
      <c r="O15" s="369"/>
    </row>
    <row r="16" spans="1:20" ht="28.35" customHeight="1" x14ac:dyDescent="0.25">
      <c r="A16" s="355" t="s">
        <v>114</v>
      </c>
      <c r="B16" s="365" t="s">
        <v>56</v>
      </c>
      <c r="C16" s="360">
        <v>698799</v>
      </c>
      <c r="D16" s="360">
        <v>698799</v>
      </c>
      <c r="E16" s="360">
        <v>698799</v>
      </c>
      <c r="F16" s="360">
        <v>698799</v>
      </c>
      <c r="G16" s="360">
        <v>698799</v>
      </c>
      <c r="H16" s="360">
        <v>698799</v>
      </c>
      <c r="I16" s="360">
        <v>698799</v>
      </c>
      <c r="J16" s="360">
        <v>698799</v>
      </c>
      <c r="K16" s="360">
        <v>698799</v>
      </c>
      <c r="L16" s="360">
        <v>698799</v>
      </c>
      <c r="M16" s="360">
        <v>698799</v>
      </c>
      <c r="N16" s="360">
        <v>698799</v>
      </c>
      <c r="O16" s="370">
        <f t="shared" ref="O16:O22" si="3">SUM(C16:N16)</f>
        <v>8385588</v>
      </c>
    </row>
    <row r="17" spans="1:15" ht="28.35" customHeight="1" x14ac:dyDescent="0.25">
      <c r="A17" s="355" t="s">
        <v>205</v>
      </c>
      <c r="B17" s="365" t="s">
        <v>405</v>
      </c>
      <c r="C17" s="360">
        <v>102083</v>
      </c>
      <c r="D17" s="360">
        <v>102083</v>
      </c>
      <c r="E17" s="360">
        <v>102083</v>
      </c>
      <c r="F17" s="360">
        <v>102083</v>
      </c>
      <c r="G17" s="360">
        <v>102083</v>
      </c>
      <c r="H17" s="360">
        <v>102083</v>
      </c>
      <c r="I17" s="360">
        <v>102083</v>
      </c>
      <c r="J17" s="360">
        <v>102083</v>
      </c>
      <c r="K17" s="360">
        <v>102083</v>
      </c>
      <c r="L17" s="360">
        <v>102083</v>
      </c>
      <c r="M17" s="360">
        <v>102083</v>
      </c>
      <c r="N17" s="360">
        <v>102087</v>
      </c>
      <c r="O17" s="370">
        <f t="shared" si="3"/>
        <v>1225000</v>
      </c>
    </row>
    <row r="18" spans="1:15" ht="28.35" customHeight="1" x14ac:dyDescent="0.25">
      <c r="A18" s="355" t="s">
        <v>206</v>
      </c>
      <c r="B18" s="365" t="s">
        <v>71</v>
      </c>
      <c r="C18" s="360">
        <v>881588</v>
      </c>
      <c r="D18" s="360">
        <v>881588</v>
      </c>
      <c r="E18" s="360">
        <v>881588</v>
      </c>
      <c r="F18" s="360">
        <v>881588</v>
      </c>
      <c r="G18" s="360">
        <v>881588</v>
      </c>
      <c r="H18" s="360">
        <v>881588</v>
      </c>
      <c r="I18" s="360">
        <v>881588</v>
      </c>
      <c r="J18" s="360">
        <v>881588</v>
      </c>
      <c r="K18" s="360">
        <v>881588</v>
      </c>
      <c r="L18" s="360">
        <v>881588</v>
      </c>
      <c r="M18" s="360">
        <v>881588</v>
      </c>
      <c r="N18" s="360">
        <v>881593</v>
      </c>
      <c r="O18" s="370">
        <f t="shared" si="3"/>
        <v>10579061</v>
      </c>
    </row>
    <row r="19" spans="1:15" ht="28.35" customHeight="1" x14ac:dyDescent="0.25">
      <c r="A19" s="355" t="s">
        <v>207</v>
      </c>
      <c r="B19" s="363" t="s">
        <v>87</v>
      </c>
      <c r="C19" s="360">
        <v>28000</v>
      </c>
      <c r="D19" s="360">
        <v>28000</v>
      </c>
      <c r="E19" s="360">
        <v>28000</v>
      </c>
      <c r="F19" s="360">
        <v>28000</v>
      </c>
      <c r="G19" s="360">
        <v>68000</v>
      </c>
      <c r="H19" s="360">
        <v>28000</v>
      </c>
      <c r="I19" s="360">
        <v>40000</v>
      </c>
      <c r="J19" s="360">
        <v>230000</v>
      </c>
      <c r="K19" s="360">
        <v>28000</v>
      </c>
      <c r="L19" s="360">
        <v>28000</v>
      </c>
      <c r="M19" s="360">
        <v>253000</v>
      </c>
      <c r="N19" s="360">
        <v>313000</v>
      </c>
      <c r="O19" s="370">
        <f t="shared" si="3"/>
        <v>1100000</v>
      </c>
    </row>
    <row r="20" spans="1:15" ht="31.5" customHeight="1" x14ac:dyDescent="0.25">
      <c r="A20" s="355" t="s">
        <v>208</v>
      </c>
      <c r="B20" s="363" t="s">
        <v>303</v>
      </c>
      <c r="C20" s="360">
        <v>145833</v>
      </c>
      <c r="D20" s="360">
        <v>145833</v>
      </c>
      <c r="E20" s="360">
        <v>145833</v>
      </c>
      <c r="F20" s="360">
        <v>145833</v>
      </c>
      <c r="G20" s="360">
        <v>145833</v>
      </c>
      <c r="H20" s="360">
        <v>145833</v>
      </c>
      <c r="I20" s="360">
        <v>145833</v>
      </c>
      <c r="J20" s="360">
        <v>0</v>
      </c>
      <c r="K20" s="360">
        <v>145833</v>
      </c>
      <c r="L20" s="360">
        <v>115605</v>
      </c>
      <c r="M20" s="360">
        <v>0</v>
      </c>
      <c r="N20" s="360">
        <v>520939</v>
      </c>
      <c r="O20" s="370">
        <f t="shared" si="3"/>
        <v>1803208</v>
      </c>
    </row>
    <row r="21" spans="1:15" ht="28.35" customHeight="1" x14ac:dyDescent="0.25">
      <c r="A21" s="355" t="s">
        <v>211</v>
      </c>
      <c r="B21" s="365" t="s">
        <v>406</v>
      </c>
      <c r="C21" s="360">
        <v>0</v>
      </c>
      <c r="D21" s="360">
        <v>0</v>
      </c>
      <c r="E21" s="360"/>
      <c r="F21" s="360">
        <v>0</v>
      </c>
      <c r="G21" s="360">
        <v>0</v>
      </c>
      <c r="H21" s="360">
        <v>14910000</v>
      </c>
      <c r="I21" s="360">
        <v>0</v>
      </c>
      <c r="J21" s="360">
        <v>0</v>
      </c>
      <c r="K21" s="360">
        <v>0</v>
      </c>
      <c r="L21" s="360">
        <v>1090000</v>
      </c>
      <c r="M21" s="360">
        <v>0</v>
      </c>
      <c r="N21" s="360">
        <v>0</v>
      </c>
      <c r="O21" s="370">
        <f t="shared" si="3"/>
        <v>16000000</v>
      </c>
    </row>
    <row r="22" spans="1:15" ht="28.35" customHeight="1" x14ac:dyDescent="0.25">
      <c r="A22" s="355" t="s">
        <v>214</v>
      </c>
      <c r="B22" s="365" t="s">
        <v>407</v>
      </c>
      <c r="C22" s="360">
        <v>0</v>
      </c>
      <c r="D22" s="360">
        <v>0</v>
      </c>
      <c r="E22" s="360">
        <v>0</v>
      </c>
      <c r="F22" s="360">
        <v>0</v>
      </c>
      <c r="G22" s="360">
        <v>0</v>
      </c>
      <c r="H22" s="360">
        <v>27225875</v>
      </c>
      <c r="I22" s="360">
        <v>0</v>
      </c>
      <c r="J22" s="360">
        <v>3850000</v>
      </c>
      <c r="K22" s="360">
        <v>0</v>
      </c>
      <c r="L22" s="360">
        <v>28313062</v>
      </c>
      <c r="M22" s="360">
        <v>879288</v>
      </c>
      <c r="N22" s="368">
        <v>3477489</v>
      </c>
      <c r="O22" s="370">
        <f t="shared" si="3"/>
        <v>63745714</v>
      </c>
    </row>
    <row r="23" spans="1:15" ht="28.35" customHeight="1" thickBot="1" x14ac:dyDescent="0.3">
      <c r="A23" s="355" t="s">
        <v>217</v>
      </c>
      <c r="B23" s="488" t="s">
        <v>489</v>
      </c>
      <c r="C23" s="360">
        <v>727085</v>
      </c>
      <c r="D23" s="489">
        <v>0</v>
      </c>
      <c r="E23" s="489">
        <v>0</v>
      </c>
      <c r="F23" s="489">
        <v>0</v>
      </c>
      <c r="G23" s="489">
        <v>0</v>
      </c>
      <c r="H23" s="489">
        <v>0</v>
      </c>
      <c r="I23" s="489">
        <v>0</v>
      </c>
      <c r="J23" s="489">
        <v>0</v>
      </c>
      <c r="K23" s="489">
        <v>0</v>
      </c>
      <c r="L23" s="489">
        <v>0</v>
      </c>
      <c r="M23" s="489">
        <v>0</v>
      </c>
      <c r="N23" s="368">
        <v>0</v>
      </c>
      <c r="O23" s="490">
        <f>SUM(C23:N23)</f>
        <v>727085</v>
      </c>
    </row>
    <row r="24" spans="1:15" s="149" customFormat="1" ht="28.35" customHeight="1" thickBot="1" x14ac:dyDescent="0.3">
      <c r="A24" s="491"/>
      <c r="B24" s="492" t="s">
        <v>408</v>
      </c>
      <c r="C24" s="493">
        <f t="shared" ref="C24:O24" si="4">SUM(C16:C23)</f>
        <v>2583388</v>
      </c>
      <c r="D24" s="494">
        <f t="shared" si="4"/>
        <v>1856303</v>
      </c>
      <c r="E24" s="494">
        <f t="shared" si="4"/>
        <v>1856303</v>
      </c>
      <c r="F24" s="494">
        <f t="shared" si="4"/>
        <v>1856303</v>
      </c>
      <c r="G24" s="494">
        <f t="shared" si="4"/>
        <v>1896303</v>
      </c>
      <c r="H24" s="494">
        <f t="shared" si="4"/>
        <v>43992178</v>
      </c>
      <c r="I24" s="494">
        <f t="shared" si="4"/>
        <v>1868303</v>
      </c>
      <c r="J24" s="494">
        <f t="shared" si="4"/>
        <v>5762470</v>
      </c>
      <c r="K24" s="494">
        <f t="shared" si="4"/>
        <v>1856303</v>
      </c>
      <c r="L24" s="494">
        <f t="shared" si="4"/>
        <v>31229137</v>
      </c>
      <c r="M24" s="494">
        <f t="shared" si="4"/>
        <v>2814758</v>
      </c>
      <c r="N24" s="495">
        <f t="shared" si="4"/>
        <v>5993907</v>
      </c>
      <c r="O24" s="496">
        <f t="shared" si="4"/>
        <v>103565656</v>
      </c>
    </row>
    <row r="25" spans="1:15" ht="16.5" thickBot="1" x14ac:dyDescent="0.3">
      <c r="A25" s="371"/>
      <c r="B25" s="372" t="s">
        <v>409</v>
      </c>
      <c r="C25" s="373">
        <f>C14-C24</f>
        <v>24362493</v>
      </c>
      <c r="D25" s="374">
        <f t="shared" ref="D25:N25" si="5">D5+D14-D24</f>
        <v>24530834</v>
      </c>
      <c r="E25" s="374">
        <f t="shared" si="5"/>
        <v>24699175</v>
      </c>
      <c r="F25" s="374">
        <f t="shared" si="5"/>
        <v>76206453</v>
      </c>
      <c r="G25" s="374">
        <f t="shared" si="5"/>
        <v>76334794</v>
      </c>
      <c r="H25" s="374">
        <f t="shared" si="5"/>
        <v>34367260</v>
      </c>
      <c r="I25" s="374">
        <f t="shared" si="5"/>
        <v>34523601</v>
      </c>
      <c r="J25" s="374">
        <f t="shared" si="5"/>
        <v>34263264</v>
      </c>
      <c r="K25" s="374">
        <f t="shared" si="5"/>
        <v>34431605</v>
      </c>
      <c r="L25" s="374">
        <f t="shared" si="5"/>
        <v>5227112</v>
      </c>
      <c r="M25" s="374">
        <f t="shared" si="5"/>
        <v>4080831</v>
      </c>
      <c r="N25" s="375">
        <f t="shared" si="5"/>
        <v>0</v>
      </c>
      <c r="O25" s="376"/>
    </row>
    <row r="27" spans="1:15" x14ac:dyDescent="0.2">
      <c r="C27" s="150"/>
      <c r="E27" s="150"/>
      <c r="F27" s="150"/>
      <c r="I27" s="150"/>
      <c r="J27" s="150"/>
      <c r="K27" s="150"/>
      <c r="N27" s="150"/>
    </row>
    <row r="28" spans="1:15" x14ac:dyDescent="0.2">
      <c r="E28" s="150"/>
      <c r="F28" s="150"/>
      <c r="G28" s="150"/>
      <c r="H28" s="150"/>
      <c r="I28" s="150"/>
      <c r="K28" s="150"/>
      <c r="M28" s="150"/>
    </row>
    <row r="29" spans="1:15" ht="22.5" customHeight="1" x14ac:dyDescent="0.2">
      <c r="B29" s="111"/>
    </row>
  </sheetData>
  <mergeCells count="3">
    <mergeCell ref="A1:O1"/>
    <mergeCell ref="N3:O3"/>
    <mergeCell ref="A2:C2"/>
  </mergeCells>
  <phoneticPr fontId="86" type="noConversion"/>
  <printOptions horizontalCentered="1"/>
  <pageMargins left="0.17" right="0.17" top="0.87899305555555551" bottom="0.19685039370078741" header="0.35433070866141736" footer="0.19685039370078741"/>
  <pageSetup paperSize="9"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33"/>
  <sheetViews>
    <sheetView topLeftCell="A16" zoomScaleNormal="100" workbookViewId="0">
      <selection activeCell="C11" sqref="C11"/>
    </sheetView>
  </sheetViews>
  <sheetFormatPr defaultColWidth="8" defaultRowHeight="12.75" x14ac:dyDescent="0.2"/>
  <cols>
    <col min="1" max="1" width="5" style="129" customWidth="1"/>
    <col min="2" max="2" width="54.140625" style="131" customWidth="1"/>
    <col min="3" max="4" width="15.140625" style="131" customWidth="1"/>
    <col min="5" max="16384" width="8" style="131"/>
  </cols>
  <sheetData>
    <row r="1" spans="1:4" ht="40.5" customHeight="1" x14ac:dyDescent="0.25">
      <c r="A1" s="137"/>
      <c r="B1" s="842" t="s">
        <v>481</v>
      </c>
      <c r="C1" s="842"/>
      <c r="D1" s="842"/>
    </row>
    <row r="2" spans="1:4" ht="15.75" customHeight="1" x14ac:dyDescent="0.25">
      <c r="A2" s="137"/>
      <c r="B2" s="130"/>
      <c r="C2" s="843"/>
      <c r="D2" s="843"/>
    </row>
    <row r="3" spans="1:4" s="132" customFormat="1" ht="15.75" thickBot="1" x14ac:dyDescent="0.25">
      <c r="A3" s="635" t="s">
        <v>585</v>
      </c>
      <c r="B3" s="646"/>
      <c r="C3" s="138"/>
      <c r="D3" s="173" t="s">
        <v>482</v>
      </c>
    </row>
    <row r="4" spans="1:4" s="133" customFormat="1" ht="48" customHeight="1" thickBot="1" x14ac:dyDescent="0.25">
      <c r="A4" s="377" t="s">
        <v>410</v>
      </c>
      <c r="B4" s="382" t="s">
        <v>438</v>
      </c>
      <c r="C4" s="382" t="s">
        <v>439</v>
      </c>
      <c r="D4" s="390" t="s">
        <v>440</v>
      </c>
    </row>
    <row r="5" spans="1:4" s="133" customFormat="1" ht="14.1" customHeight="1" thickBot="1" x14ac:dyDescent="0.25">
      <c r="A5" s="377" t="s">
        <v>99</v>
      </c>
      <c r="B5" s="382" t="s">
        <v>100</v>
      </c>
      <c r="C5" s="382" t="s">
        <v>101</v>
      </c>
      <c r="D5" s="390" t="s">
        <v>102</v>
      </c>
    </row>
    <row r="6" spans="1:4" ht="18" customHeight="1" x14ac:dyDescent="0.2">
      <c r="A6" s="378" t="s">
        <v>106</v>
      </c>
      <c r="B6" s="383" t="s">
        <v>441</v>
      </c>
      <c r="C6" s="396">
        <v>321000</v>
      </c>
      <c r="D6" s="391">
        <v>0</v>
      </c>
    </row>
    <row r="7" spans="1:4" ht="18" customHeight="1" x14ac:dyDescent="0.2">
      <c r="A7" s="379" t="s">
        <v>107</v>
      </c>
      <c r="B7" s="384" t="s">
        <v>442</v>
      </c>
      <c r="C7" s="396">
        <v>0</v>
      </c>
      <c r="D7" s="392">
        <v>0</v>
      </c>
    </row>
    <row r="8" spans="1:4" ht="18" customHeight="1" x14ac:dyDescent="0.2">
      <c r="A8" s="379" t="s">
        <v>108</v>
      </c>
      <c r="B8" s="384" t="s">
        <v>443</v>
      </c>
      <c r="C8" s="396">
        <v>0</v>
      </c>
      <c r="D8" s="392">
        <v>0</v>
      </c>
    </row>
    <row r="9" spans="1:4" ht="18" customHeight="1" x14ac:dyDescent="0.2">
      <c r="A9" s="379" t="s">
        <v>109</v>
      </c>
      <c r="B9" s="384" t="s">
        <v>444</v>
      </c>
      <c r="C9" s="396">
        <v>0</v>
      </c>
      <c r="D9" s="392">
        <v>0</v>
      </c>
    </row>
    <row r="10" spans="1:4" ht="18" customHeight="1" x14ac:dyDescent="0.2">
      <c r="A10" s="379" t="s">
        <v>110</v>
      </c>
      <c r="B10" s="384" t="s">
        <v>445</v>
      </c>
      <c r="C10" s="396">
        <v>4000000</v>
      </c>
      <c r="D10" s="392">
        <v>0</v>
      </c>
    </row>
    <row r="11" spans="1:4" ht="18" customHeight="1" x14ac:dyDescent="0.2">
      <c r="A11" s="379" t="s">
        <v>111</v>
      </c>
      <c r="B11" s="384" t="s">
        <v>446</v>
      </c>
      <c r="C11" s="396">
        <v>0</v>
      </c>
      <c r="D11" s="392">
        <v>0</v>
      </c>
    </row>
    <row r="12" spans="1:4" ht="18" customHeight="1" x14ac:dyDescent="0.2">
      <c r="A12" s="379" t="s">
        <v>112</v>
      </c>
      <c r="B12" s="385" t="s">
        <v>447</v>
      </c>
      <c r="C12" s="396">
        <v>0</v>
      </c>
      <c r="D12" s="392">
        <v>0</v>
      </c>
    </row>
    <row r="13" spans="1:4" ht="18" customHeight="1" x14ac:dyDescent="0.2">
      <c r="A13" s="379" t="s">
        <v>114</v>
      </c>
      <c r="B13" s="385" t="s">
        <v>448</v>
      </c>
      <c r="C13" s="396">
        <v>0</v>
      </c>
      <c r="D13" s="392">
        <v>0</v>
      </c>
    </row>
    <row r="14" spans="1:4" ht="18" customHeight="1" x14ac:dyDescent="0.2">
      <c r="A14" s="379" t="s">
        <v>205</v>
      </c>
      <c r="B14" s="385" t="s">
        <v>449</v>
      </c>
      <c r="C14" s="396">
        <v>0</v>
      </c>
      <c r="D14" s="392">
        <v>0</v>
      </c>
    </row>
    <row r="15" spans="1:4" ht="18" customHeight="1" x14ac:dyDescent="0.2">
      <c r="A15" s="379" t="s">
        <v>206</v>
      </c>
      <c r="B15" s="385" t="s">
        <v>450</v>
      </c>
      <c r="C15" s="396">
        <v>0</v>
      </c>
      <c r="D15" s="392">
        <v>0</v>
      </c>
    </row>
    <row r="16" spans="1:4" ht="22.5" customHeight="1" x14ac:dyDescent="0.2">
      <c r="A16" s="379" t="s">
        <v>207</v>
      </c>
      <c r="B16" s="385" t="s">
        <v>451</v>
      </c>
      <c r="C16" s="396">
        <v>4000000</v>
      </c>
      <c r="D16" s="392">
        <v>0</v>
      </c>
    </row>
    <row r="17" spans="1:4" ht="18" customHeight="1" x14ac:dyDescent="0.2">
      <c r="A17" s="379" t="s">
        <v>208</v>
      </c>
      <c r="B17" s="384" t="s">
        <v>452</v>
      </c>
      <c r="C17" s="396">
        <v>0</v>
      </c>
      <c r="D17" s="392">
        <v>0</v>
      </c>
    </row>
    <row r="18" spans="1:4" ht="18" customHeight="1" x14ac:dyDescent="0.2">
      <c r="A18" s="379" t="s">
        <v>211</v>
      </c>
      <c r="B18" s="384" t="s">
        <v>453</v>
      </c>
      <c r="C18" s="396">
        <v>0</v>
      </c>
      <c r="D18" s="392">
        <v>0</v>
      </c>
    </row>
    <row r="19" spans="1:4" ht="18" customHeight="1" x14ac:dyDescent="0.2">
      <c r="A19" s="379" t="s">
        <v>214</v>
      </c>
      <c r="B19" s="384" t="s">
        <v>454</v>
      </c>
      <c r="C19" s="396">
        <v>0</v>
      </c>
      <c r="D19" s="392">
        <v>0</v>
      </c>
    </row>
    <row r="20" spans="1:4" ht="18" customHeight="1" x14ac:dyDescent="0.2">
      <c r="A20" s="379" t="s">
        <v>217</v>
      </c>
      <c r="B20" s="384" t="s">
        <v>455</v>
      </c>
      <c r="C20" s="396">
        <v>0</v>
      </c>
      <c r="D20" s="392">
        <v>0</v>
      </c>
    </row>
    <row r="21" spans="1:4" ht="18" customHeight="1" x14ac:dyDescent="0.2">
      <c r="A21" s="379" t="s">
        <v>220</v>
      </c>
      <c r="B21" s="384" t="s">
        <v>456</v>
      </c>
      <c r="C21" s="396">
        <v>0</v>
      </c>
      <c r="D21" s="392">
        <v>0</v>
      </c>
    </row>
    <row r="22" spans="1:4" ht="18" customHeight="1" x14ac:dyDescent="0.2">
      <c r="A22" s="379" t="s">
        <v>223</v>
      </c>
      <c r="B22" s="386"/>
      <c r="C22" s="397"/>
      <c r="D22" s="393"/>
    </row>
    <row r="23" spans="1:4" ht="18" customHeight="1" x14ac:dyDescent="0.2">
      <c r="A23" s="379" t="s">
        <v>226</v>
      </c>
      <c r="B23" s="387"/>
      <c r="C23" s="397"/>
      <c r="D23" s="393"/>
    </row>
    <row r="24" spans="1:4" ht="18" customHeight="1" x14ac:dyDescent="0.2">
      <c r="A24" s="379" t="s">
        <v>229</v>
      </c>
      <c r="B24" s="387"/>
      <c r="C24" s="397"/>
      <c r="D24" s="393"/>
    </row>
    <row r="25" spans="1:4" ht="18" customHeight="1" x14ac:dyDescent="0.2">
      <c r="A25" s="379" t="s">
        <v>232</v>
      </c>
      <c r="B25" s="387"/>
      <c r="C25" s="397"/>
      <c r="D25" s="393"/>
    </row>
    <row r="26" spans="1:4" ht="18" customHeight="1" x14ac:dyDescent="0.2">
      <c r="A26" s="379" t="s">
        <v>235</v>
      </c>
      <c r="B26" s="387"/>
      <c r="C26" s="397"/>
      <c r="D26" s="393"/>
    </row>
    <row r="27" spans="1:4" ht="18" customHeight="1" x14ac:dyDescent="0.2">
      <c r="A27" s="379" t="s">
        <v>238</v>
      </c>
      <c r="B27" s="387"/>
      <c r="C27" s="397"/>
      <c r="D27" s="393"/>
    </row>
    <row r="28" spans="1:4" ht="18" customHeight="1" x14ac:dyDescent="0.2">
      <c r="A28" s="379" t="s">
        <v>240</v>
      </c>
      <c r="B28" s="387"/>
      <c r="C28" s="397"/>
      <c r="D28" s="393"/>
    </row>
    <row r="29" spans="1:4" ht="18" customHeight="1" x14ac:dyDescent="0.2">
      <c r="A29" s="379" t="s">
        <v>243</v>
      </c>
      <c r="B29" s="387"/>
      <c r="C29" s="397"/>
      <c r="D29" s="393"/>
    </row>
    <row r="30" spans="1:4" ht="18" customHeight="1" thickBot="1" x14ac:dyDescent="0.25">
      <c r="A30" s="380" t="s">
        <v>246</v>
      </c>
      <c r="B30" s="388"/>
      <c r="C30" s="398"/>
      <c r="D30" s="394"/>
    </row>
    <row r="31" spans="1:4" ht="18" customHeight="1" thickBot="1" x14ac:dyDescent="0.25">
      <c r="A31" s="381" t="s">
        <v>249</v>
      </c>
      <c r="B31" s="389" t="s">
        <v>388</v>
      </c>
      <c r="C31" s="399">
        <f>+C6+C7+C8+C9+C10+C17+C18+C19+C20+C21+C22+C23+C24+C25+C26+C27+C28+C29+C30</f>
        <v>4321000</v>
      </c>
      <c r="D31" s="395">
        <f>SUM(D6:D21)</f>
        <v>0</v>
      </c>
    </row>
    <row r="32" spans="1:4" ht="8.25" customHeight="1" x14ac:dyDescent="0.2">
      <c r="A32" s="139"/>
      <c r="B32" s="841"/>
      <c r="C32" s="841"/>
      <c r="D32" s="841"/>
    </row>
    <row r="33" spans="1:4" x14ac:dyDescent="0.2">
      <c r="A33" s="137"/>
      <c r="B33" s="140"/>
      <c r="C33" s="140"/>
      <c r="D33" s="140"/>
    </row>
  </sheetData>
  <mergeCells count="3">
    <mergeCell ref="B32:D32"/>
    <mergeCell ref="B1:D1"/>
    <mergeCell ref="C2:D2"/>
  </mergeCells>
  <phoneticPr fontId="71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 xml:space="preserve">&amp;R&amp;"Times New Roman CE,Dőlt"&amp;11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I15"/>
  <sheetViews>
    <sheetView zoomScaleNormal="100" workbookViewId="0">
      <selection activeCell="A4" sqref="A4"/>
    </sheetView>
  </sheetViews>
  <sheetFormatPr defaultColWidth="8" defaultRowHeight="12.75" x14ac:dyDescent="0.2"/>
  <cols>
    <col min="1" max="1" width="5.85546875" style="12" customWidth="1"/>
    <col min="2" max="2" width="42.5703125" style="9" customWidth="1"/>
    <col min="3" max="4" width="11" style="9" customWidth="1"/>
    <col min="5" max="5" width="11.5703125" style="9" bestFit="1" customWidth="1"/>
    <col min="6" max="7" width="11" style="9" customWidth="1"/>
    <col min="8" max="8" width="12.28515625" style="9" customWidth="1"/>
    <col min="9" max="9" width="2.85546875" style="9" customWidth="1"/>
    <col min="10" max="16384" width="8" style="9"/>
  </cols>
  <sheetData>
    <row r="2" spans="1:9" ht="39.75" customHeight="1" x14ac:dyDescent="0.2">
      <c r="A2" s="844" t="s">
        <v>483</v>
      </c>
      <c r="B2" s="844"/>
      <c r="C2" s="844"/>
      <c r="D2" s="844"/>
      <c r="E2" s="844"/>
      <c r="F2" s="844"/>
      <c r="G2" s="844"/>
      <c r="H2" s="844"/>
    </row>
    <row r="3" spans="1:9" s="131" customFormat="1" ht="15.75" customHeight="1" x14ac:dyDescent="0.2">
      <c r="A3" s="859" t="s">
        <v>625</v>
      </c>
      <c r="B3" s="860"/>
      <c r="C3" s="843"/>
      <c r="D3" s="843"/>
      <c r="G3" s="862"/>
      <c r="H3" s="862"/>
      <c r="I3" s="159"/>
    </row>
    <row r="4" spans="1:9" s="132" customFormat="1" ht="15.75" thickBot="1" x14ac:dyDescent="0.25">
      <c r="A4" s="761" t="s">
        <v>586</v>
      </c>
      <c r="B4" s="762"/>
      <c r="C4" s="138"/>
      <c r="D4" s="158"/>
      <c r="G4" s="861" t="s">
        <v>482</v>
      </c>
      <c r="H4" s="861"/>
      <c r="I4" s="158"/>
    </row>
    <row r="5" spans="1:9" s="126" customFormat="1" ht="26.25" customHeight="1" thickBot="1" x14ac:dyDescent="0.25">
      <c r="A5" s="851" t="s">
        <v>196</v>
      </c>
      <c r="B5" s="853" t="s">
        <v>428</v>
      </c>
      <c r="C5" s="855" t="s">
        <v>429</v>
      </c>
      <c r="D5" s="857" t="s">
        <v>559</v>
      </c>
      <c r="E5" s="849" t="s">
        <v>430</v>
      </c>
      <c r="F5" s="850"/>
      <c r="G5" s="850"/>
      <c r="H5" s="847" t="s">
        <v>387</v>
      </c>
    </row>
    <row r="6" spans="1:9" s="127" customFormat="1" ht="32.25" customHeight="1" thickBot="1" x14ac:dyDescent="0.25">
      <c r="A6" s="852"/>
      <c r="B6" s="854"/>
      <c r="C6" s="856"/>
      <c r="D6" s="858"/>
      <c r="E6" s="561" t="s">
        <v>519</v>
      </c>
      <c r="F6" s="565" t="s">
        <v>520</v>
      </c>
      <c r="G6" s="562" t="s">
        <v>522</v>
      </c>
      <c r="H6" s="848"/>
    </row>
    <row r="7" spans="1:9" s="128" customFormat="1" ht="12.95" customHeight="1" thickBot="1" x14ac:dyDescent="0.25">
      <c r="A7" s="400" t="s">
        <v>99</v>
      </c>
      <c r="B7" s="402" t="s">
        <v>100</v>
      </c>
      <c r="C7" s="407" t="s">
        <v>101</v>
      </c>
      <c r="D7" s="402" t="s">
        <v>102</v>
      </c>
      <c r="E7" s="400" t="s">
        <v>103</v>
      </c>
      <c r="F7" s="402" t="s">
        <v>414</v>
      </c>
      <c r="G7" s="434" t="s">
        <v>431</v>
      </c>
      <c r="H7" s="434" t="s">
        <v>463</v>
      </c>
    </row>
    <row r="8" spans="1:9" ht="24.75" customHeight="1" x14ac:dyDescent="0.2">
      <c r="A8" s="401" t="s">
        <v>106</v>
      </c>
      <c r="B8" s="403" t="s">
        <v>432</v>
      </c>
      <c r="C8" s="408"/>
      <c r="D8" s="414">
        <v>0</v>
      </c>
      <c r="E8" s="420">
        <v>0</v>
      </c>
      <c r="F8" s="426">
        <v>0</v>
      </c>
      <c r="G8" s="563">
        <v>0</v>
      </c>
      <c r="H8" s="428">
        <v>0</v>
      </c>
    </row>
    <row r="9" spans="1:9" ht="26.1" customHeight="1" x14ac:dyDescent="0.2">
      <c r="A9" s="401" t="s">
        <v>107</v>
      </c>
      <c r="B9" s="404" t="s">
        <v>433</v>
      </c>
      <c r="C9" s="409"/>
      <c r="D9" s="415">
        <v>0</v>
      </c>
      <c r="E9" s="421">
        <v>0</v>
      </c>
      <c r="F9" s="415">
        <v>0</v>
      </c>
      <c r="G9" s="429">
        <v>0</v>
      </c>
      <c r="H9" s="429">
        <v>0</v>
      </c>
      <c r="I9" s="863"/>
    </row>
    <row r="10" spans="1:9" ht="20.100000000000001" customHeight="1" x14ac:dyDescent="0.2">
      <c r="A10" s="401" t="s">
        <v>108</v>
      </c>
      <c r="B10" s="404" t="s">
        <v>434</v>
      </c>
      <c r="C10" s="410" t="s">
        <v>519</v>
      </c>
      <c r="D10" s="416"/>
      <c r="E10" s="422">
        <v>63745714</v>
      </c>
      <c r="F10" s="415">
        <v>0</v>
      </c>
      <c r="G10" s="429">
        <v>0</v>
      </c>
      <c r="H10" s="430">
        <f>SUM(D10:G10)</f>
        <v>63745714</v>
      </c>
      <c r="I10" s="863"/>
    </row>
    <row r="11" spans="1:9" ht="20.100000000000001" customHeight="1" x14ac:dyDescent="0.2">
      <c r="A11" s="401" t="s">
        <v>109</v>
      </c>
      <c r="B11" s="404" t="s">
        <v>435</v>
      </c>
      <c r="C11" s="410" t="s">
        <v>519</v>
      </c>
      <c r="D11" s="416"/>
      <c r="E11" s="422">
        <v>16000000</v>
      </c>
      <c r="F11" s="415">
        <v>0</v>
      </c>
      <c r="G11" s="429">
        <v>0</v>
      </c>
      <c r="H11" s="430">
        <f>SUM(D11:G11)</f>
        <v>16000000</v>
      </c>
      <c r="I11" s="863"/>
    </row>
    <row r="12" spans="1:9" ht="20.100000000000001" customHeight="1" x14ac:dyDescent="0.2">
      <c r="A12" s="401" t="s">
        <v>110</v>
      </c>
      <c r="B12" s="405" t="s">
        <v>436</v>
      </c>
      <c r="C12" s="410" t="s">
        <v>490</v>
      </c>
      <c r="D12" s="416">
        <f>SUM(D13:D14)</f>
        <v>0</v>
      </c>
      <c r="E12" s="422">
        <f>+E14+E13</f>
        <v>957590</v>
      </c>
      <c r="F12" s="416">
        <f>+F14+F13</f>
        <v>0</v>
      </c>
      <c r="G12" s="430">
        <f>+G14+G13</f>
        <v>0</v>
      </c>
      <c r="H12" s="430">
        <f>H13+H14</f>
        <v>957590</v>
      </c>
      <c r="I12" s="863"/>
    </row>
    <row r="13" spans="1:9" ht="20.100000000000001" customHeight="1" x14ac:dyDescent="0.2">
      <c r="A13" s="401" t="s">
        <v>111</v>
      </c>
      <c r="B13" s="332" t="s">
        <v>525</v>
      </c>
      <c r="C13" s="411" t="s">
        <v>490</v>
      </c>
      <c r="D13" s="417"/>
      <c r="E13" s="423">
        <v>230505</v>
      </c>
      <c r="F13" s="417"/>
      <c r="G13" s="431"/>
      <c r="H13" s="431">
        <f>SUM(D13:G13)</f>
        <v>230505</v>
      </c>
      <c r="I13" s="863"/>
    </row>
    <row r="14" spans="1:9" ht="20.100000000000001" customHeight="1" thickBot="1" x14ac:dyDescent="0.25">
      <c r="A14" s="401" t="s">
        <v>112</v>
      </c>
      <c r="B14" s="554" t="s">
        <v>457</v>
      </c>
      <c r="C14" s="412" t="s">
        <v>490</v>
      </c>
      <c r="D14" s="418">
        <v>0</v>
      </c>
      <c r="E14" s="424">
        <v>727085</v>
      </c>
      <c r="F14" s="427"/>
      <c r="G14" s="564"/>
      <c r="H14" s="432">
        <f>SUM(D14:G14)</f>
        <v>727085</v>
      </c>
      <c r="I14" s="863"/>
    </row>
    <row r="15" spans="1:9" s="141" customFormat="1" ht="20.100000000000001" customHeight="1" thickBot="1" x14ac:dyDescent="0.25">
      <c r="A15" s="845" t="s">
        <v>437</v>
      </c>
      <c r="B15" s="846"/>
      <c r="C15" s="413"/>
      <c r="D15" s="419">
        <f>+D8+D9+D10+D11+D12</f>
        <v>0</v>
      </c>
      <c r="E15" s="425">
        <f>+E8+E9+E10+E11+E12</f>
        <v>80703304</v>
      </c>
      <c r="F15" s="419">
        <f>+F8+F9+F10+F11+F12</f>
        <v>0</v>
      </c>
      <c r="G15" s="433">
        <f>+G8+G9+G10+G11+G12</f>
        <v>0</v>
      </c>
      <c r="H15" s="433">
        <f>+H8+H9+H10+H11+H12</f>
        <v>80703304</v>
      </c>
      <c r="I15" s="863"/>
    </row>
  </sheetData>
  <mergeCells count="13">
    <mergeCell ref="G4:H4"/>
    <mergeCell ref="G3:H3"/>
    <mergeCell ref="I9:I15"/>
    <mergeCell ref="A2:H2"/>
    <mergeCell ref="A15:B15"/>
    <mergeCell ref="H5:H6"/>
    <mergeCell ref="E5:G5"/>
    <mergeCell ref="A5:A6"/>
    <mergeCell ref="B5:B6"/>
    <mergeCell ref="C5:C6"/>
    <mergeCell ref="D5:D6"/>
    <mergeCell ref="C3:D3"/>
    <mergeCell ref="A3:B3"/>
  </mergeCells>
  <phoneticPr fontId="19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I36"/>
  <sheetViews>
    <sheetView topLeftCell="A22" zoomScale="120" zoomScaleNormal="120" workbookViewId="0">
      <selection activeCell="J7" sqref="J7"/>
    </sheetView>
  </sheetViews>
  <sheetFormatPr defaultColWidth="8" defaultRowHeight="15" x14ac:dyDescent="0.25"/>
  <cols>
    <col min="1" max="1" width="4.85546875" style="112" customWidth="1"/>
    <col min="2" max="2" width="30.5703125" style="112" customWidth="1"/>
    <col min="3" max="4" width="12" style="112" customWidth="1"/>
    <col min="5" max="5" width="8.140625" style="112" customWidth="1"/>
    <col min="6" max="8" width="10" style="112" bestFit="1" customWidth="1"/>
    <col min="9" max="16384" width="8" style="112"/>
  </cols>
  <sheetData>
    <row r="1" spans="1:9" s="162" customFormat="1" ht="48.75" customHeight="1" x14ac:dyDescent="0.25">
      <c r="A1" s="870" t="s">
        <v>560</v>
      </c>
      <c r="B1" s="870"/>
      <c r="C1" s="870"/>
      <c r="D1" s="870"/>
      <c r="E1" s="870"/>
      <c r="F1" s="870"/>
    </row>
    <row r="2" spans="1:9" s="131" customFormat="1" ht="15.75" customHeight="1" x14ac:dyDescent="0.25">
      <c r="A2" s="137"/>
      <c r="B2" s="130"/>
      <c r="C2" s="843"/>
      <c r="D2" s="843"/>
      <c r="E2" s="873"/>
      <c r="F2" s="873"/>
      <c r="G2" s="160"/>
      <c r="I2" s="159"/>
    </row>
    <row r="3" spans="1:9" s="132" customFormat="1" ht="15.75" customHeight="1" x14ac:dyDescent="0.2">
      <c r="A3" s="635" t="s">
        <v>587</v>
      </c>
      <c r="B3" s="646"/>
      <c r="C3" s="138"/>
      <c r="D3" s="158"/>
      <c r="E3" s="874" t="s">
        <v>482</v>
      </c>
      <c r="F3" s="874"/>
      <c r="G3" s="161"/>
      <c r="I3" s="158"/>
    </row>
    <row r="4" spans="1:9" ht="15.95" customHeight="1" x14ac:dyDescent="0.25">
      <c r="A4" s="864" t="s">
        <v>561</v>
      </c>
      <c r="B4" s="864"/>
      <c r="C4" s="864"/>
      <c r="D4" s="864"/>
      <c r="E4" s="864"/>
      <c r="F4" s="115"/>
      <c r="G4" s="115"/>
      <c r="H4" s="115"/>
    </row>
    <row r="5" spans="1:9" ht="15.95" customHeight="1" thickBot="1" x14ac:dyDescent="0.3">
      <c r="A5" s="113"/>
      <c r="B5" s="113"/>
      <c r="C5" s="114"/>
      <c r="D5" s="114"/>
      <c r="E5" s="115"/>
      <c r="F5" s="115"/>
      <c r="G5" s="115"/>
      <c r="H5" s="115"/>
    </row>
    <row r="6" spans="1:9" ht="22.5" customHeight="1" thickBot="1" x14ac:dyDescent="0.3">
      <c r="A6" s="142" t="s">
        <v>410</v>
      </c>
      <c r="B6" s="880" t="s">
        <v>425</v>
      </c>
      <c r="C6" s="881"/>
      <c r="D6" s="882"/>
      <c r="E6" s="871" t="s">
        <v>426</v>
      </c>
      <c r="F6" s="872"/>
      <c r="G6" s="116"/>
    </row>
    <row r="7" spans="1:9" ht="15.95" customHeight="1" thickBot="1" x14ac:dyDescent="0.3">
      <c r="A7" s="617" t="s">
        <v>99</v>
      </c>
      <c r="B7" s="877" t="s">
        <v>100</v>
      </c>
      <c r="C7" s="878"/>
      <c r="D7" s="879"/>
      <c r="E7" s="877" t="s">
        <v>101</v>
      </c>
      <c r="F7" s="879"/>
      <c r="G7" s="116"/>
    </row>
    <row r="8" spans="1:9" ht="15.95" customHeight="1" x14ac:dyDescent="0.25">
      <c r="A8" s="435" t="s">
        <v>106</v>
      </c>
      <c r="B8" s="885"/>
      <c r="C8" s="886"/>
      <c r="D8" s="887"/>
      <c r="E8" s="883"/>
      <c r="F8" s="884"/>
      <c r="G8" s="116"/>
    </row>
    <row r="9" spans="1:9" ht="15.95" customHeight="1" x14ac:dyDescent="0.25">
      <c r="A9" s="148" t="s">
        <v>107</v>
      </c>
      <c r="B9" s="888"/>
      <c r="C9" s="889"/>
      <c r="D9" s="890"/>
      <c r="E9" s="875"/>
      <c r="F9" s="876"/>
      <c r="G9" s="116"/>
    </row>
    <row r="10" spans="1:9" ht="15.95" customHeight="1" thickBot="1" x14ac:dyDescent="0.3">
      <c r="A10" s="441" t="s">
        <v>108</v>
      </c>
      <c r="B10" s="904"/>
      <c r="C10" s="905"/>
      <c r="D10" s="906"/>
      <c r="E10" s="902"/>
      <c r="F10" s="903"/>
      <c r="G10" s="116"/>
    </row>
    <row r="11" spans="1:9" ht="25.5" customHeight="1" thickBot="1" x14ac:dyDescent="0.3">
      <c r="A11" s="617" t="s">
        <v>109</v>
      </c>
      <c r="B11" s="871" t="s">
        <v>427</v>
      </c>
      <c r="C11" s="909"/>
      <c r="D11" s="872"/>
      <c r="E11" s="900">
        <f>SUM(E8:E10)</f>
        <v>0</v>
      </c>
      <c r="F11" s="901"/>
      <c r="G11" s="116"/>
    </row>
    <row r="12" spans="1:9" ht="25.5" customHeight="1" x14ac:dyDescent="0.25">
      <c r="A12" s="134"/>
      <c r="B12" s="135"/>
      <c r="C12" s="135"/>
      <c r="D12" s="135"/>
      <c r="E12" s="136"/>
      <c r="F12" s="136"/>
      <c r="G12" s="136"/>
      <c r="H12" s="136"/>
    </row>
    <row r="13" spans="1:9" ht="15.95" customHeight="1" x14ac:dyDescent="0.25">
      <c r="A13" s="864" t="s">
        <v>458</v>
      </c>
      <c r="B13" s="864"/>
      <c r="C13" s="864"/>
      <c r="D13" s="864"/>
      <c r="E13" s="864"/>
      <c r="F13" s="864"/>
      <c r="G13" s="116"/>
    </row>
    <row r="14" spans="1:9" ht="15.95" customHeight="1" thickBot="1" x14ac:dyDescent="0.3">
      <c r="A14" s="113"/>
      <c r="B14" s="113"/>
      <c r="C14" s="114"/>
      <c r="D14" s="114"/>
      <c r="E14" s="115"/>
      <c r="F14" s="115"/>
      <c r="G14" s="115"/>
      <c r="H14" s="115"/>
    </row>
    <row r="15" spans="1:9" ht="15" customHeight="1" x14ac:dyDescent="0.25">
      <c r="A15" s="907" t="s">
        <v>410</v>
      </c>
      <c r="B15" s="896" t="s">
        <v>411</v>
      </c>
      <c r="C15" s="910" t="s">
        <v>412</v>
      </c>
      <c r="D15" s="911"/>
      <c r="E15" s="912"/>
      <c r="F15" s="865" t="s">
        <v>413</v>
      </c>
      <c r="G15" s="865" t="s">
        <v>413</v>
      </c>
      <c r="H15" s="865" t="s">
        <v>413</v>
      </c>
    </row>
    <row r="16" spans="1:9" ht="13.5" customHeight="1" thickBot="1" x14ac:dyDescent="0.3">
      <c r="A16" s="908"/>
      <c r="B16" s="897"/>
      <c r="C16" s="117" t="s">
        <v>520</v>
      </c>
      <c r="D16" s="117" t="s">
        <v>522</v>
      </c>
      <c r="E16" s="117" t="s">
        <v>562</v>
      </c>
      <c r="F16" s="866"/>
      <c r="G16" s="866"/>
      <c r="H16" s="866"/>
    </row>
    <row r="17" spans="1:8" ht="15.75" thickBot="1" x14ac:dyDescent="0.3">
      <c r="A17" s="123" t="s">
        <v>99</v>
      </c>
      <c r="B17" s="618" t="s">
        <v>100</v>
      </c>
      <c r="C17" s="618" t="s">
        <v>101</v>
      </c>
      <c r="D17" s="618" t="s">
        <v>102</v>
      </c>
      <c r="E17" s="618" t="s">
        <v>103</v>
      </c>
      <c r="F17" s="619" t="s">
        <v>414</v>
      </c>
      <c r="G17" s="619" t="s">
        <v>414</v>
      </c>
      <c r="H17" s="619" t="s">
        <v>414</v>
      </c>
    </row>
    <row r="18" spans="1:8" x14ac:dyDescent="0.25">
      <c r="A18" s="118" t="s">
        <v>106</v>
      </c>
      <c r="B18" s="175"/>
      <c r="C18" s="176"/>
      <c r="D18" s="176"/>
      <c r="E18" s="176"/>
      <c r="F18" s="177">
        <f t="shared" ref="F18:H22" si="0">SUM(C18:E18)</f>
        <v>0</v>
      </c>
      <c r="G18" s="177">
        <f t="shared" si="0"/>
        <v>0</v>
      </c>
      <c r="H18" s="177">
        <f t="shared" si="0"/>
        <v>0</v>
      </c>
    </row>
    <row r="19" spans="1:8" x14ac:dyDescent="0.25">
      <c r="A19" s="119" t="s">
        <v>107</v>
      </c>
      <c r="B19" s="174"/>
      <c r="C19" s="176"/>
      <c r="D19" s="176"/>
      <c r="E19" s="176"/>
      <c r="F19" s="178">
        <f t="shared" si="0"/>
        <v>0</v>
      </c>
      <c r="G19" s="178">
        <f t="shared" si="0"/>
        <v>0</v>
      </c>
      <c r="H19" s="178">
        <f t="shared" si="0"/>
        <v>0</v>
      </c>
    </row>
    <row r="20" spans="1:8" x14ac:dyDescent="0.25">
      <c r="A20" s="119" t="s">
        <v>108</v>
      </c>
      <c r="B20" s="120"/>
      <c r="C20" s="179"/>
      <c r="D20" s="179"/>
      <c r="E20" s="179"/>
      <c r="F20" s="178">
        <f t="shared" si="0"/>
        <v>0</v>
      </c>
      <c r="G20" s="178">
        <f t="shared" si="0"/>
        <v>0</v>
      </c>
      <c r="H20" s="178">
        <f t="shared" si="0"/>
        <v>0</v>
      </c>
    </row>
    <row r="21" spans="1:8" x14ac:dyDescent="0.25">
      <c r="A21" s="119" t="s">
        <v>109</v>
      </c>
      <c r="B21" s="120"/>
      <c r="C21" s="179"/>
      <c r="D21" s="179"/>
      <c r="E21" s="179"/>
      <c r="F21" s="178">
        <f t="shared" si="0"/>
        <v>0</v>
      </c>
      <c r="G21" s="178">
        <f t="shared" si="0"/>
        <v>0</v>
      </c>
      <c r="H21" s="178">
        <f t="shared" si="0"/>
        <v>0</v>
      </c>
    </row>
    <row r="22" spans="1:8" ht="15.75" thickBot="1" x14ac:dyDescent="0.3">
      <c r="A22" s="121" t="s">
        <v>110</v>
      </c>
      <c r="B22" s="122"/>
      <c r="C22" s="180"/>
      <c r="D22" s="180"/>
      <c r="E22" s="180"/>
      <c r="F22" s="178">
        <f t="shared" si="0"/>
        <v>0</v>
      </c>
      <c r="G22" s="178">
        <f t="shared" si="0"/>
        <v>0</v>
      </c>
      <c r="H22" s="178">
        <f t="shared" si="0"/>
        <v>0</v>
      </c>
    </row>
    <row r="23" spans="1:8" s="125" customFormat="1" thickBot="1" x14ac:dyDescent="0.25">
      <c r="A23" s="123" t="s">
        <v>111</v>
      </c>
      <c r="B23" s="124" t="s">
        <v>415</v>
      </c>
      <c r="C23" s="181">
        <f t="shared" ref="C23:H23" si="1">SUM(C18:C22)</f>
        <v>0</v>
      </c>
      <c r="D23" s="181">
        <f t="shared" si="1"/>
        <v>0</v>
      </c>
      <c r="E23" s="181">
        <f t="shared" si="1"/>
        <v>0</v>
      </c>
      <c r="F23" s="182">
        <f t="shared" si="1"/>
        <v>0</v>
      </c>
      <c r="G23" s="182">
        <f t="shared" si="1"/>
        <v>0</v>
      </c>
      <c r="H23" s="182">
        <f t="shared" si="1"/>
        <v>0</v>
      </c>
    </row>
    <row r="24" spans="1:8" s="125" customFormat="1" ht="14.25" x14ac:dyDescent="0.2">
      <c r="A24" s="144"/>
      <c r="B24" s="145"/>
      <c r="C24" s="146"/>
      <c r="D24" s="146"/>
      <c r="E24" s="146"/>
      <c r="F24" s="146"/>
      <c r="G24" s="146"/>
      <c r="H24" s="146"/>
    </row>
    <row r="25" spans="1:8" s="147" customFormat="1" ht="30.75" customHeight="1" x14ac:dyDescent="0.25">
      <c r="A25" s="898" t="s">
        <v>459</v>
      </c>
      <c r="B25" s="898"/>
      <c r="C25" s="898"/>
      <c r="D25" s="898"/>
      <c r="E25" s="898"/>
      <c r="F25" s="898"/>
    </row>
    <row r="26" spans="1:8" ht="15.75" thickBot="1" x14ac:dyDescent="0.3"/>
    <row r="27" spans="1:8" ht="32.25" thickBot="1" x14ac:dyDescent="0.3">
      <c r="A27" s="142" t="s">
        <v>410</v>
      </c>
      <c r="B27" s="899" t="s">
        <v>416</v>
      </c>
      <c r="C27" s="899"/>
      <c r="D27" s="899"/>
      <c r="E27" s="899"/>
      <c r="F27" s="142" t="s">
        <v>600</v>
      </c>
      <c r="G27" s="142" t="s">
        <v>601</v>
      </c>
      <c r="H27" s="142" t="s">
        <v>602</v>
      </c>
    </row>
    <row r="28" spans="1:8" ht="15.75" thickBot="1" x14ac:dyDescent="0.3">
      <c r="A28" s="438" t="s">
        <v>99</v>
      </c>
      <c r="B28" s="892" t="s">
        <v>100</v>
      </c>
      <c r="C28" s="892"/>
      <c r="D28" s="892"/>
      <c r="E28" s="892"/>
      <c r="F28" s="438" t="s">
        <v>101</v>
      </c>
      <c r="G28" s="438" t="s">
        <v>102</v>
      </c>
      <c r="H28" s="438" t="s">
        <v>103</v>
      </c>
    </row>
    <row r="29" spans="1:8" x14ac:dyDescent="0.25">
      <c r="A29" s="435" t="s">
        <v>106</v>
      </c>
      <c r="B29" s="439" t="s">
        <v>417</v>
      </c>
      <c r="C29" s="436"/>
      <c r="D29" s="437"/>
      <c r="E29" s="440"/>
      <c r="F29" s="143">
        <v>4072000</v>
      </c>
      <c r="G29" s="143">
        <v>-72000</v>
      </c>
      <c r="H29" s="143">
        <v>4000000</v>
      </c>
    </row>
    <row r="30" spans="1:8" ht="23.25" customHeight="1" x14ac:dyDescent="0.25">
      <c r="A30" s="148" t="s">
        <v>107</v>
      </c>
      <c r="B30" s="893" t="s">
        <v>418</v>
      </c>
      <c r="C30" s="894"/>
      <c r="D30" s="894"/>
      <c r="E30" s="895"/>
      <c r="F30" s="143">
        <v>0</v>
      </c>
      <c r="G30" s="143">
        <v>0</v>
      </c>
      <c r="H30" s="143">
        <v>0</v>
      </c>
    </row>
    <row r="31" spans="1:8" x14ac:dyDescent="0.25">
      <c r="A31" s="148" t="s">
        <v>108</v>
      </c>
      <c r="B31" s="893" t="s">
        <v>419</v>
      </c>
      <c r="C31" s="894"/>
      <c r="D31" s="894"/>
      <c r="E31" s="895"/>
      <c r="F31" s="143">
        <v>0</v>
      </c>
      <c r="G31" s="143">
        <v>0</v>
      </c>
      <c r="H31" s="143">
        <v>0</v>
      </c>
    </row>
    <row r="32" spans="1:8" ht="30" customHeight="1" x14ac:dyDescent="0.25">
      <c r="A32" s="148" t="s">
        <v>109</v>
      </c>
      <c r="B32" s="893" t="s">
        <v>420</v>
      </c>
      <c r="C32" s="894"/>
      <c r="D32" s="894"/>
      <c r="E32" s="895"/>
      <c r="F32" s="143">
        <v>0</v>
      </c>
      <c r="G32" s="143">
        <v>0</v>
      </c>
      <c r="H32" s="143">
        <v>0</v>
      </c>
    </row>
    <row r="33" spans="1:8" x14ac:dyDescent="0.25">
      <c r="A33" s="148" t="s">
        <v>110</v>
      </c>
      <c r="B33" s="893" t="s">
        <v>421</v>
      </c>
      <c r="C33" s="894"/>
      <c r="D33" s="894"/>
      <c r="E33" s="895"/>
      <c r="F33" s="143">
        <v>18000</v>
      </c>
      <c r="G33" s="143">
        <v>0</v>
      </c>
      <c r="H33" s="143">
        <v>18000</v>
      </c>
    </row>
    <row r="34" spans="1:8" ht="17.25" customHeight="1" thickBot="1" x14ac:dyDescent="0.3">
      <c r="A34" s="441" t="s">
        <v>111</v>
      </c>
      <c r="B34" s="867" t="s">
        <v>422</v>
      </c>
      <c r="C34" s="868"/>
      <c r="D34" s="868"/>
      <c r="E34" s="869"/>
      <c r="F34" s="442">
        <v>0</v>
      </c>
      <c r="G34" s="442">
        <v>0</v>
      </c>
      <c r="H34" s="442">
        <v>0</v>
      </c>
    </row>
    <row r="35" spans="1:8" ht="29.25" customHeight="1" thickBot="1" x14ac:dyDescent="0.3">
      <c r="A35" s="443" t="s">
        <v>423</v>
      </c>
      <c r="B35" s="444"/>
      <c r="C35" s="445"/>
      <c r="D35" s="445"/>
      <c r="E35" s="445"/>
      <c r="F35" s="446">
        <f>SUM(F29:F34)</f>
        <v>4090000</v>
      </c>
      <c r="G35" s="446">
        <f>SUM(G29:G34)</f>
        <v>-72000</v>
      </c>
      <c r="H35" s="446">
        <f>SUM(H29:H34)</f>
        <v>4018000</v>
      </c>
    </row>
    <row r="36" spans="1:8" ht="27" customHeight="1" x14ac:dyDescent="0.25">
      <c r="A36" s="891" t="s">
        <v>424</v>
      </c>
      <c r="B36" s="891"/>
      <c r="C36" s="891"/>
      <c r="D36" s="891"/>
      <c r="E36" s="891"/>
    </row>
  </sheetData>
  <mergeCells count="33">
    <mergeCell ref="E11:F11"/>
    <mergeCell ref="E10:F10"/>
    <mergeCell ref="B10:D10"/>
    <mergeCell ref="A15:A16"/>
    <mergeCell ref="B11:D11"/>
    <mergeCell ref="C15:E15"/>
    <mergeCell ref="A13:F13"/>
    <mergeCell ref="F15:F16"/>
    <mergeCell ref="A36:E36"/>
    <mergeCell ref="B28:E28"/>
    <mergeCell ref="B30:E30"/>
    <mergeCell ref="B31:E31"/>
    <mergeCell ref="B32:E32"/>
    <mergeCell ref="B15:B16"/>
    <mergeCell ref="A25:F25"/>
    <mergeCell ref="B33:E33"/>
    <mergeCell ref="B27:E27"/>
    <mergeCell ref="B7:D7"/>
    <mergeCell ref="B6:D6"/>
    <mergeCell ref="E7:F7"/>
    <mergeCell ref="E8:F8"/>
    <mergeCell ref="B8:D8"/>
    <mergeCell ref="B9:D9"/>
    <mergeCell ref="A4:E4"/>
    <mergeCell ref="G15:G16"/>
    <mergeCell ref="H15:H16"/>
    <mergeCell ref="B34:E34"/>
    <mergeCell ref="A1:F1"/>
    <mergeCell ref="E6:F6"/>
    <mergeCell ref="C2:D2"/>
    <mergeCell ref="E2:F2"/>
    <mergeCell ref="E3:F3"/>
    <mergeCell ref="E9:F9"/>
  </mergeCells>
  <phoneticPr fontId="19" type="noConversion"/>
  <pageMargins left="0.78740157480314965" right="0.78740157480314965" top="1.3779527559055118" bottom="0.98425196850393704" header="0.78740157480314965" footer="0.78740157480314965"/>
  <pageSetup paperSize="9" scale="8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C1" zoomScaleNormal="100" workbookViewId="0">
      <selection activeCell="C5" sqref="C5"/>
    </sheetView>
  </sheetViews>
  <sheetFormatPr defaultColWidth="8" defaultRowHeight="12.75" x14ac:dyDescent="0.2"/>
  <cols>
    <col min="1" max="1" width="9.85546875" style="218" hidden="1" customWidth="1"/>
    <col min="2" max="2" width="3.28515625" style="218" hidden="1" customWidth="1"/>
    <col min="3" max="3" width="54.28515625" style="218" customWidth="1"/>
    <col min="4" max="7" width="13.5703125" style="218" customWidth="1"/>
    <col min="8" max="8" width="53.42578125" style="218" bestFit="1" customWidth="1"/>
    <col min="9" max="12" width="12.7109375" style="218" customWidth="1"/>
    <col min="13" max="16384" width="8" style="218"/>
  </cols>
  <sheetData>
    <row r="1" spans="1:12" ht="30" customHeight="1" x14ac:dyDescent="0.3">
      <c r="C1" s="913" t="s">
        <v>517</v>
      </c>
      <c r="D1" s="913"/>
      <c r="E1" s="913"/>
      <c r="F1" s="913"/>
      <c r="G1" s="913"/>
      <c r="H1" s="913"/>
      <c r="I1" s="913"/>
      <c r="J1" s="914"/>
      <c r="K1" s="914"/>
      <c r="L1" s="914"/>
    </row>
    <row r="2" spans="1:12" ht="30" customHeight="1" x14ac:dyDescent="0.3">
      <c r="C2" s="913" t="s">
        <v>491</v>
      </c>
      <c r="D2" s="913"/>
      <c r="E2" s="913"/>
      <c r="F2" s="913"/>
      <c r="G2" s="913"/>
      <c r="H2" s="913"/>
      <c r="I2" s="913"/>
      <c r="J2" s="914"/>
      <c r="K2" s="914"/>
      <c r="L2" s="914"/>
    </row>
    <row r="3" spans="1:12" ht="17.25" customHeight="1" x14ac:dyDescent="0.3">
      <c r="C3" s="913" t="s">
        <v>519</v>
      </c>
      <c r="D3" s="913"/>
      <c r="E3" s="913"/>
      <c r="F3" s="913"/>
      <c r="G3" s="913"/>
      <c r="H3" s="913"/>
      <c r="I3" s="913"/>
      <c r="J3" s="914"/>
      <c r="K3" s="914"/>
      <c r="L3" s="914"/>
    </row>
    <row r="4" spans="1:12" ht="17.25" customHeight="1" x14ac:dyDescent="0.3">
      <c r="C4" s="760" t="s">
        <v>626</v>
      </c>
      <c r="D4" s="219"/>
      <c r="E4" s="219"/>
      <c r="F4" s="219"/>
      <c r="G4" s="219"/>
      <c r="H4" s="219"/>
      <c r="I4" s="220"/>
      <c r="J4" s="220"/>
      <c r="K4" s="220"/>
      <c r="L4" s="220"/>
    </row>
    <row r="5" spans="1:12" s="647" customFormat="1" ht="19.5" customHeight="1" thickBot="1" x14ac:dyDescent="0.25">
      <c r="C5" s="644" t="s">
        <v>588</v>
      </c>
      <c r="H5" s="648"/>
      <c r="I5" s="649"/>
      <c r="J5" s="649"/>
      <c r="K5" s="649"/>
      <c r="L5" s="649" t="s">
        <v>492</v>
      </c>
    </row>
    <row r="6" spans="1:12" ht="42" customHeight="1" thickBot="1" x14ac:dyDescent="0.25">
      <c r="A6" s="221" t="s">
        <v>493</v>
      </c>
      <c r="B6" s="447" t="s">
        <v>494</v>
      </c>
      <c r="C6" s="620" t="s">
        <v>495</v>
      </c>
      <c r="D6" s="458" t="s">
        <v>592</v>
      </c>
      <c r="E6" s="458" t="s">
        <v>604</v>
      </c>
      <c r="F6" s="458" t="s">
        <v>613</v>
      </c>
      <c r="G6" s="458" t="s">
        <v>614</v>
      </c>
      <c r="H6" s="458" t="s">
        <v>496</v>
      </c>
      <c r="I6" s="458" t="s">
        <v>592</v>
      </c>
      <c r="J6" s="458" t="s">
        <v>604</v>
      </c>
      <c r="K6" s="458" t="s">
        <v>613</v>
      </c>
      <c r="L6" s="458" t="s">
        <v>614</v>
      </c>
    </row>
    <row r="7" spans="1:12" s="223" customFormat="1" ht="11.25" thickBot="1" x14ac:dyDescent="0.2">
      <c r="A7" s="222">
        <v>1</v>
      </c>
      <c r="B7" s="448">
        <v>2</v>
      </c>
      <c r="C7" s="621" t="s">
        <v>99</v>
      </c>
      <c r="D7" s="461" t="s">
        <v>100</v>
      </c>
      <c r="E7" s="461" t="s">
        <v>101</v>
      </c>
      <c r="F7" s="461" t="s">
        <v>102</v>
      </c>
      <c r="G7" s="461" t="s">
        <v>103</v>
      </c>
      <c r="H7" s="461" t="s">
        <v>414</v>
      </c>
      <c r="I7" s="462" t="s">
        <v>431</v>
      </c>
      <c r="J7" s="462" t="s">
        <v>534</v>
      </c>
      <c r="K7" s="462" t="s">
        <v>599</v>
      </c>
      <c r="L7" s="462" t="s">
        <v>611</v>
      </c>
    </row>
    <row r="8" spans="1:12" x14ac:dyDescent="0.2">
      <c r="A8" s="224" t="s">
        <v>497</v>
      </c>
      <c r="B8" s="449" t="s">
        <v>498</v>
      </c>
      <c r="C8" s="622" t="s">
        <v>573</v>
      </c>
      <c r="D8" s="628">
        <v>4200000</v>
      </c>
      <c r="E8" s="628">
        <v>4200000</v>
      </c>
      <c r="F8" s="628">
        <v>0</v>
      </c>
      <c r="G8" s="628">
        <v>4200000</v>
      </c>
      <c r="H8" s="459" t="s">
        <v>403</v>
      </c>
      <c r="I8" s="460">
        <v>14303754</v>
      </c>
      <c r="J8" s="460">
        <v>14303754</v>
      </c>
      <c r="K8" s="460">
        <v>0</v>
      </c>
      <c r="L8" s="460">
        <v>14303754</v>
      </c>
    </row>
    <row r="9" spans="1:12" ht="29.1" customHeight="1" x14ac:dyDescent="0.2">
      <c r="A9" s="224" t="s">
        <v>499</v>
      </c>
      <c r="B9" s="449" t="s">
        <v>500</v>
      </c>
      <c r="C9" s="759" t="s">
        <v>574</v>
      </c>
      <c r="D9" s="629">
        <v>254000</v>
      </c>
      <c r="E9" s="629">
        <v>254000</v>
      </c>
      <c r="F9" s="629">
        <v>0</v>
      </c>
      <c r="G9" s="629">
        <v>254000</v>
      </c>
      <c r="H9" s="703" t="s">
        <v>603</v>
      </c>
      <c r="I9" s="452">
        <v>0</v>
      </c>
      <c r="J9" s="452">
        <v>51338937</v>
      </c>
      <c r="K9" s="452">
        <v>0</v>
      </c>
      <c r="L9" s="452">
        <v>51338937</v>
      </c>
    </row>
    <row r="10" spans="1:12" ht="17.25" customHeight="1" x14ac:dyDescent="0.2">
      <c r="A10" s="224" t="s">
        <v>501</v>
      </c>
      <c r="B10" s="449" t="s">
        <v>502</v>
      </c>
      <c r="C10" s="759" t="s">
        <v>570</v>
      </c>
      <c r="D10" s="630">
        <v>1800000</v>
      </c>
      <c r="E10" s="630">
        <v>1800000</v>
      </c>
      <c r="F10" s="630">
        <v>0</v>
      </c>
      <c r="G10" s="630">
        <v>1800000</v>
      </c>
      <c r="H10" s="454" t="s">
        <v>615</v>
      </c>
      <c r="I10" s="452">
        <v>0</v>
      </c>
      <c r="J10" s="452">
        <v>0</v>
      </c>
      <c r="K10" s="452">
        <v>3447489</v>
      </c>
      <c r="L10" s="452">
        <v>3447489</v>
      </c>
    </row>
    <row r="11" spans="1:12" ht="15" customHeight="1" x14ac:dyDescent="0.2">
      <c r="A11" s="224" t="s">
        <v>497</v>
      </c>
      <c r="B11" s="449" t="s">
        <v>503</v>
      </c>
      <c r="C11" s="623" t="s">
        <v>569</v>
      </c>
      <c r="D11" s="630">
        <v>1600000</v>
      </c>
      <c r="E11" s="630">
        <v>1600000</v>
      </c>
      <c r="F11" s="630">
        <v>0</v>
      </c>
      <c r="G11" s="630">
        <v>1600000</v>
      </c>
      <c r="H11" s="454"/>
      <c r="I11" s="452"/>
      <c r="J11" s="452"/>
      <c r="K11" s="452"/>
      <c r="L11" s="452"/>
    </row>
    <row r="12" spans="1:12" ht="25.5" x14ac:dyDescent="0.2">
      <c r="A12" s="224" t="s">
        <v>501</v>
      </c>
      <c r="B12" s="449" t="s">
        <v>502</v>
      </c>
      <c r="C12" s="634" t="s">
        <v>572</v>
      </c>
      <c r="D12" s="631">
        <v>1075288</v>
      </c>
      <c r="E12" s="631">
        <v>1075288</v>
      </c>
      <c r="F12" s="631">
        <v>0</v>
      </c>
      <c r="G12" s="631">
        <v>1075288</v>
      </c>
      <c r="H12" s="454"/>
      <c r="I12" s="452"/>
      <c r="J12" s="452"/>
      <c r="K12" s="452"/>
      <c r="L12" s="452"/>
    </row>
    <row r="13" spans="1:12" ht="16.5" customHeight="1" x14ac:dyDescent="0.2">
      <c r="A13" s="225">
        <v>999000</v>
      </c>
      <c r="B13" s="449" t="s">
        <v>503</v>
      </c>
      <c r="C13" s="624" t="s">
        <v>571</v>
      </c>
      <c r="D13" s="631">
        <v>16000000</v>
      </c>
      <c r="E13" s="631">
        <v>16000000</v>
      </c>
      <c r="F13" s="631">
        <v>0</v>
      </c>
      <c r="G13" s="631">
        <v>16000000</v>
      </c>
      <c r="H13" s="455"/>
      <c r="I13" s="452"/>
      <c r="J13" s="452"/>
      <c r="K13" s="452"/>
      <c r="L13" s="452"/>
    </row>
    <row r="14" spans="1:12" x14ac:dyDescent="0.2">
      <c r="A14" s="224" t="s">
        <v>504</v>
      </c>
      <c r="B14" s="449" t="s">
        <v>505</v>
      </c>
      <c r="C14" s="624" t="s">
        <v>605</v>
      </c>
      <c r="D14" s="631">
        <v>0</v>
      </c>
      <c r="E14" s="631">
        <v>51338937</v>
      </c>
      <c r="F14" s="631">
        <v>3477489</v>
      </c>
      <c r="G14" s="631">
        <v>54816426</v>
      </c>
      <c r="H14" s="454"/>
      <c r="I14" s="451"/>
      <c r="J14" s="451"/>
      <c r="K14" s="451"/>
      <c r="L14" s="451"/>
    </row>
    <row r="15" spans="1:12" x14ac:dyDescent="0.2">
      <c r="A15" s="224" t="s">
        <v>506</v>
      </c>
      <c r="B15" s="449" t="s">
        <v>507</v>
      </c>
      <c r="C15" s="624"/>
      <c r="D15" s="631"/>
      <c r="E15" s="631"/>
      <c r="F15" s="631"/>
      <c r="G15" s="631"/>
      <c r="H15" s="454"/>
      <c r="I15" s="451"/>
      <c r="J15" s="451"/>
      <c r="K15" s="451"/>
      <c r="L15" s="451"/>
    </row>
    <row r="16" spans="1:12" ht="15" customHeight="1" x14ac:dyDescent="0.2">
      <c r="A16" s="224" t="s">
        <v>497</v>
      </c>
      <c r="B16" s="449" t="s">
        <v>508</v>
      </c>
      <c r="C16" s="625"/>
      <c r="D16" s="630"/>
      <c r="E16" s="702"/>
      <c r="F16" s="702"/>
      <c r="G16" s="702"/>
      <c r="H16" s="456"/>
      <c r="I16" s="451"/>
      <c r="J16" s="451"/>
      <c r="K16" s="451"/>
      <c r="L16" s="451"/>
    </row>
    <row r="17" spans="1:12" ht="15" customHeight="1" thickBot="1" x14ac:dyDescent="0.25">
      <c r="A17" s="226"/>
      <c r="B17" s="450"/>
      <c r="C17" s="626"/>
      <c r="D17" s="632"/>
      <c r="E17" s="632"/>
      <c r="F17" s="632"/>
      <c r="G17" s="632"/>
      <c r="H17" s="457"/>
      <c r="I17" s="453"/>
      <c r="J17" s="453"/>
      <c r="K17" s="453"/>
      <c r="L17" s="453"/>
    </row>
    <row r="18" spans="1:12" ht="13.5" thickBot="1" x14ac:dyDescent="0.25">
      <c r="A18" s="227"/>
      <c r="B18" s="502"/>
      <c r="C18" s="627" t="s">
        <v>488</v>
      </c>
      <c r="D18" s="633">
        <f>SUM(D8:D16)</f>
        <v>24929288</v>
      </c>
      <c r="E18" s="633">
        <f>SUM(E8:E16)</f>
        <v>76268225</v>
      </c>
      <c r="F18" s="633">
        <f>SUM(F8:F16)</f>
        <v>3477489</v>
      </c>
      <c r="G18" s="633">
        <f>SUM(G8:G16)</f>
        <v>79745714</v>
      </c>
      <c r="H18" s="463" t="s">
        <v>488</v>
      </c>
      <c r="I18" s="503">
        <f>SUM(I8:I16)</f>
        <v>14303754</v>
      </c>
      <c r="J18" s="503">
        <f>SUM(J8:J16)</f>
        <v>65642691</v>
      </c>
      <c r="K18" s="503">
        <f>SUM(K8:K16)</f>
        <v>3447489</v>
      </c>
      <c r="L18" s="503">
        <f>SUM(L8:L16)</f>
        <v>69090180</v>
      </c>
    </row>
    <row r="19" spans="1:12" x14ac:dyDescent="0.2">
      <c r="A19" s="227"/>
      <c r="B19" s="228"/>
    </row>
    <row r="20" spans="1:12" x14ac:dyDescent="0.2">
      <c r="A20" s="227"/>
      <c r="B20" s="228"/>
    </row>
    <row r="21" spans="1:12" ht="13.5" thickBot="1" x14ac:dyDescent="0.25">
      <c r="A21" s="230" t="s">
        <v>488</v>
      </c>
      <c r="B21" s="229"/>
    </row>
  </sheetData>
  <mergeCells count="3">
    <mergeCell ref="C1:L1"/>
    <mergeCell ref="C2:L2"/>
    <mergeCell ref="C3:L3"/>
  </mergeCells>
  <phoneticPr fontId="48" type="noConversion"/>
  <printOptions horizontalCentered="1"/>
  <pageMargins left="0.39370078740157483" right="0.39370078740157483" top="0.59055118110236227" bottom="0.59055118110236227" header="0" footer="0"/>
  <pageSetup paperSize="9" scale="66" orientation="landscape" r:id="rId1"/>
  <headerFooter alignWithMargins="0">
    <oddHeader xml:space="preserve">&amp;C&amp;"Times New Roman CE,Félkövér"&amp;12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E14"/>
  <sheetViews>
    <sheetView zoomScaleNormal="100" zoomScaleSheetLayoutView="80" workbookViewId="0">
      <selection activeCell="A5" sqref="A5"/>
    </sheetView>
  </sheetViews>
  <sheetFormatPr defaultRowHeight="12.75" x14ac:dyDescent="0.2"/>
  <cols>
    <col min="1" max="1" width="8.42578125" style="232" customWidth="1"/>
    <col min="2" max="2" width="44.42578125" style="232" customWidth="1"/>
    <col min="3" max="3" width="5.5703125" style="232" hidden="1" customWidth="1"/>
    <col min="4" max="4" width="14.7109375" style="232" customWidth="1"/>
    <col min="5" max="5" width="21.140625" style="232" customWidth="1"/>
    <col min="6" max="16384" width="9.140625" style="232"/>
  </cols>
  <sheetData>
    <row r="1" spans="1:5" ht="15.75" x14ac:dyDescent="0.25">
      <c r="A1" s="915" t="s">
        <v>563</v>
      </c>
      <c r="B1" s="915"/>
      <c r="C1" s="915"/>
      <c r="D1" s="915"/>
      <c r="E1" s="915"/>
    </row>
    <row r="2" spans="1:5" ht="15.75" x14ac:dyDescent="0.25">
      <c r="A2" s="231"/>
      <c r="B2" s="231"/>
      <c r="C2" s="231"/>
      <c r="D2" s="231"/>
      <c r="E2" s="231"/>
    </row>
    <row r="3" spans="1:5" ht="15.75" x14ac:dyDescent="0.25">
      <c r="A3" s="231"/>
      <c r="B3" s="231"/>
      <c r="C3" s="231"/>
      <c r="D3" s="231"/>
      <c r="E3" s="231"/>
    </row>
    <row r="4" spans="1:5" ht="12.75" customHeight="1" x14ac:dyDescent="0.2">
      <c r="A4" s="233"/>
      <c r="B4" s="233"/>
      <c r="C4" s="233"/>
      <c r="D4" s="233"/>
      <c r="E4" s="555"/>
    </row>
    <row r="5" spans="1:5" s="652" customFormat="1" ht="15.75" thickBot="1" x14ac:dyDescent="0.3">
      <c r="A5" s="635" t="s">
        <v>589</v>
      </c>
      <c r="B5" s="650"/>
      <c r="C5" s="650"/>
      <c r="D5" s="650"/>
      <c r="E5" s="651" t="s">
        <v>466</v>
      </c>
    </row>
    <row r="6" spans="1:5" ht="15.75" thickBot="1" x14ac:dyDescent="0.3">
      <c r="A6" s="234"/>
      <c r="B6" s="471"/>
      <c r="C6" s="234"/>
      <c r="D6" s="234"/>
      <c r="E6" s="234"/>
    </row>
    <row r="7" spans="1:5" ht="15.75" customHeight="1" thickBot="1" x14ac:dyDescent="0.25">
      <c r="A7" s="916" t="s">
        <v>509</v>
      </c>
      <c r="B7" s="917" t="s">
        <v>510</v>
      </c>
      <c r="C7" s="918"/>
      <c r="D7" s="919" t="s">
        <v>564</v>
      </c>
      <c r="E7" s="917" t="s">
        <v>511</v>
      </c>
    </row>
    <row r="8" spans="1:5" ht="15.75" customHeight="1" thickBot="1" x14ac:dyDescent="0.25">
      <c r="A8" s="916"/>
      <c r="B8" s="917"/>
      <c r="C8" s="918"/>
      <c r="D8" s="920"/>
      <c r="E8" s="917"/>
    </row>
    <row r="9" spans="1:5" ht="15.75" customHeight="1" thickBot="1" x14ac:dyDescent="0.25">
      <c r="A9" s="916"/>
      <c r="B9" s="917"/>
      <c r="C9" s="918"/>
      <c r="D9" s="920"/>
      <c r="E9" s="917"/>
    </row>
    <row r="10" spans="1:5" ht="15.75" customHeight="1" thickBot="1" x14ac:dyDescent="0.25">
      <c r="A10" s="916"/>
      <c r="B10" s="917"/>
      <c r="C10" s="918"/>
      <c r="D10" s="921"/>
      <c r="E10" s="917"/>
    </row>
    <row r="11" spans="1:5" s="236" customFormat="1" ht="28.35" customHeight="1" x14ac:dyDescent="0.25">
      <c r="A11" s="467" t="s">
        <v>512</v>
      </c>
      <c r="B11" s="472" t="s">
        <v>513</v>
      </c>
      <c r="C11" s="470"/>
      <c r="D11" s="235">
        <v>0</v>
      </c>
      <c r="E11" s="475" t="s">
        <v>305</v>
      </c>
    </row>
    <row r="12" spans="1:5" s="236" customFormat="1" ht="28.35" customHeight="1" thickBot="1" x14ac:dyDescent="0.3">
      <c r="A12" s="468" t="s">
        <v>514</v>
      </c>
      <c r="B12" s="473" t="s">
        <v>515</v>
      </c>
      <c r="C12" s="237"/>
      <c r="D12" s="464">
        <v>0</v>
      </c>
      <c r="E12" s="476" t="s">
        <v>305</v>
      </c>
    </row>
    <row r="13" spans="1:5" ht="28.35" customHeight="1" thickBot="1" x14ac:dyDescent="0.3">
      <c r="A13" s="469"/>
      <c r="B13" s="474" t="s">
        <v>516</v>
      </c>
      <c r="C13" s="465"/>
      <c r="D13" s="466">
        <f>D11+D12</f>
        <v>0</v>
      </c>
      <c r="E13" s="477"/>
    </row>
    <row r="14" spans="1:5" ht="16.5" customHeight="1" x14ac:dyDescent="0.25">
      <c r="A14" s="238"/>
      <c r="B14" s="238"/>
      <c r="C14" s="238"/>
      <c r="D14" s="238"/>
      <c r="E14" s="238"/>
    </row>
  </sheetData>
  <mergeCells count="6">
    <mergeCell ref="A1:E1"/>
    <mergeCell ref="A7:A10"/>
    <mergeCell ref="B7:B10"/>
    <mergeCell ref="C7:C10"/>
    <mergeCell ref="D7:D10"/>
    <mergeCell ref="E7:E10"/>
  </mergeCells>
  <phoneticPr fontId="48" type="noConversion"/>
  <printOptions horizontalCentered="1"/>
  <pageMargins left="0.23622047244094491" right="0.23622047244094491" top="1.51" bottom="0.19685039370078741" header="0.94" footer="0.1968503937007874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Normal="100" workbookViewId="0">
      <selection activeCell="B10" sqref="B10"/>
    </sheetView>
  </sheetViews>
  <sheetFormatPr defaultRowHeight="12.75" x14ac:dyDescent="0.2"/>
  <cols>
    <col min="1" max="1" width="8.7109375" style="587" customWidth="1"/>
    <col min="2" max="2" width="51.85546875" style="587" customWidth="1"/>
    <col min="3" max="3" width="14.42578125" style="587" customWidth="1"/>
    <col min="4" max="5" width="15.28515625" style="587" customWidth="1"/>
    <col min="6" max="6" width="13.28515625" style="587" customWidth="1"/>
    <col min="7" max="8" width="14.7109375" style="587" customWidth="1"/>
    <col min="9" max="9" width="13.28515625" style="587" customWidth="1"/>
    <col min="10" max="10" width="13.85546875" style="587" customWidth="1"/>
    <col min="11" max="16384" width="9.140625" style="587"/>
  </cols>
  <sheetData>
    <row r="1" spans="1:10" ht="15.75" x14ac:dyDescent="0.25">
      <c r="A1" s="926" t="s">
        <v>565</v>
      </c>
      <c r="B1" s="926"/>
      <c r="C1" s="926"/>
      <c r="D1" s="926"/>
      <c r="E1" s="926"/>
      <c r="F1" s="926"/>
      <c r="G1" s="926"/>
      <c r="H1" s="926"/>
      <c r="I1" s="926"/>
      <c r="J1" s="926"/>
    </row>
    <row r="2" spans="1:10" ht="15.75" x14ac:dyDescent="0.25">
      <c r="A2" s="586"/>
      <c r="B2" s="586"/>
      <c r="C2" s="586"/>
      <c r="D2" s="586"/>
      <c r="E2" s="586"/>
      <c r="F2" s="586"/>
      <c r="G2" s="586"/>
      <c r="H2" s="586"/>
      <c r="I2" s="586"/>
      <c r="J2" s="586"/>
    </row>
    <row r="3" spans="1:10" x14ac:dyDescent="0.2">
      <c r="A3" s="588"/>
      <c r="B3" s="588"/>
      <c r="C3" s="588"/>
      <c r="D3" s="588"/>
      <c r="E3" s="588"/>
      <c r="F3" s="588"/>
      <c r="G3" s="588"/>
      <c r="H3" s="588"/>
      <c r="I3" s="588"/>
      <c r="J3" s="589"/>
    </row>
    <row r="4" spans="1:10" ht="15" x14ac:dyDescent="0.25">
      <c r="A4" s="814"/>
      <c r="B4" s="814"/>
      <c r="C4" s="780"/>
      <c r="D4" s="588"/>
      <c r="E4" s="588"/>
      <c r="F4" s="588"/>
      <c r="G4" s="588"/>
      <c r="H4" s="588"/>
      <c r="I4" s="588"/>
      <c r="J4" s="589"/>
    </row>
    <row r="5" spans="1:10" ht="15.75" thickBot="1" x14ac:dyDescent="0.3">
      <c r="A5" s="927" t="s">
        <v>590</v>
      </c>
      <c r="B5" s="927"/>
      <c r="C5" s="928"/>
      <c r="D5" s="588"/>
      <c r="E5" s="590"/>
      <c r="F5" s="590"/>
      <c r="G5" s="590"/>
      <c r="H5" s="590"/>
      <c r="I5" s="929" t="s">
        <v>466</v>
      </c>
      <c r="J5" s="929"/>
    </row>
    <row r="6" spans="1:10" ht="23.25" customHeight="1" x14ac:dyDescent="0.2">
      <c r="A6" s="930" t="s">
        <v>538</v>
      </c>
      <c r="B6" s="933" t="s">
        <v>539</v>
      </c>
      <c r="C6" s="934" t="s">
        <v>540</v>
      </c>
      <c r="D6" s="935"/>
      <c r="E6" s="935"/>
      <c r="F6" s="936"/>
      <c r="G6" s="934" t="s">
        <v>541</v>
      </c>
      <c r="H6" s="935"/>
      <c r="I6" s="935"/>
      <c r="J6" s="937"/>
    </row>
    <row r="7" spans="1:10" ht="15" customHeight="1" x14ac:dyDescent="0.2">
      <c r="A7" s="931"/>
      <c r="B7" s="922"/>
      <c r="C7" s="922" t="s">
        <v>542</v>
      </c>
      <c r="D7" s="922" t="s">
        <v>543</v>
      </c>
      <c r="E7" s="922" t="s">
        <v>566</v>
      </c>
      <c r="F7" s="922" t="s">
        <v>544</v>
      </c>
      <c r="G7" s="922" t="s">
        <v>387</v>
      </c>
      <c r="H7" s="591" t="s">
        <v>545</v>
      </c>
      <c r="I7" s="922" t="s">
        <v>567</v>
      </c>
      <c r="J7" s="924" t="s">
        <v>544</v>
      </c>
    </row>
    <row r="8" spans="1:10" ht="15" customHeight="1" x14ac:dyDescent="0.2">
      <c r="A8" s="931"/>
      <c r="B8" s="922"/>
      <c r="C8" s="922"/>
      <c r="D8" s="922"/>
      <c r="E8" s="922"/>
      <c r="F8" s="922"/>
      <c r="G8" s="922"/>
      <c r="H8" s="591" t="s">
        <v>546</v>
      </c>
      <c r="I8" s="922"/>
      <c r="J8" s="924"/>
    </row>
    <row r="9" spans="1:10" ht="15" customHeight="1" thickBot="1" x14ac:dyDescent="0.25">
      <c r="A9" s="932"/>
      <c r="B9" s="923"/>
      <c r="C9" s="923"/>
      <c r="D9" s="923"/>
      <c r="E9" s="923"/>
      <c r="F9" s="923"/>
      <c r="G9" s="923"/>
      <c r="H9" s="592" t="s">
        <v>547</v>
      </c>
      <c r="I9" s="923"/>
      <c r="J9" s="925"/>
    </row>
    <row r="10" spans="1:10" ht="47.25" x14ac:dyDescent="0.2">
      <c r="A10" s="593" t="s">
        <v>106</v>
      </c>
      <c r="B10" s="594" t="s">
        <v>603</v>
      </c>
      <c r="C10" s="595">
        <v>51338937</v>
      </c>
      <c r="D10" s="596">
        <v>0</v>
      </c>
      <c r="E10" s="597">
        <v>51338937</v>
      </c>
      <c r="F10" s="597">
        <v>0</v>
      </c>
      <c r="G10" s="598">
        <v>57092618</v>
      </c>
      <c r="H10" s="597">
        <v>0</v>
      </c>
      <c r="I10" s="597">
        <v>57092618</v>
      </c>
      <c r="J10" s="597">
        <v>0</v>
      </c>
    </row>
    <row r="11" spans="1:10" ht="39.950000000000003" customHeight="1" x14ac:dyDescent="0.25">
      <c r="A11" s="599"/>
      <c r="B11" s="600" t="s">
        <v>388</v>
      </c>
      <c r="C11" s="35">
        <f t="shared" ref="C11:J11" si="0">SUM(C10:C10)</f>
        <v>51338937</v>
      </c>
      <c r="D11" s="35">
        <f t="shared" si="0"/>
        <v>0</v>
      </c>
      <c r="E11" s="35">
        <f t="shared" si="0"/>
        <v>51338937</v>
      </c>
      <c r="F11" s="35">
        <f t="shared" si="0"/>
        <v>0</v>
      </c>
      <c r="G11" s="35">
        <f t="shared" si="0"/>
        <v>57092618</v>
      </c>
      <c r="H11" s="35">
        <f t="shared" si="0"/>
        <v>0</v>
      </c>
      <c r="I11" s="35">
        <f t="shared" si="0"/>
        <v>57092618</v>
      </c>
      <c r="J11" s="35">
        <f t="shared" si="0"/>
        <v>0</v>
      </c>
    </row>
    <row r="12" spans="1:10" ht="39.950000000000003" customHeight="1" x14ac:dyDescent="0.2">
      <c r="B12" s="601"/>
      <c r="C12" s="601"/>
      <c r="D12" s="601"/>
      <c r="E12" s="601"/>
      <c r="F12" s="601"/>
      <c r="G12" s="601"/>
      <c r="H12" s="601"/>
    </row>
    <row r="13" spans="1:10" ht="39.950000000000003" customHeight="1" x14ac:dyDescent="0.2"/>
    <row r="44" spans="11:11" x14ac:dyDescent="0.2">
      <c r="K44" s="602"/>
    </row>
  </sheetData>
  <mergeCells count="15">
    <mergeCell ref="B6:B9"/>
    <mergeCell ref="C6:F6"/>
    <mergeCell ref="G6:J6"/>
    <mergeCell ref="C7:C9"/>
    <mergeCell ref="D7:D9"/>
    <mergeCell ref="E7:E9"/>
    <mergeCell ref="F7:F9"/>
    <mergeCell ref="G7:G9"/>
    <mergeCell ref="I7:I9"/>
    <mergeCell ref="J7:J9"/>
    <mergeCell ref="A1:J1"/>
    <mergeCell ref="A4:C4"/>
    <mergeCell ref="A5:C5"/>
    <mergeCell ref="I5:J5"/>
    <mergeCell ref="A6:A9"/>
  </mergeCells>
  <printOptions horizontalCentered="1"/>
  <pageMargins left="0.23622047244094491" right="0.23622047244094491" top="1.3385826771653544" bottom="0.19685039370078741" header="0.59055118110236227" footer="0.19685039370078741"/>
  <pageSetup paperSize="9" scale="8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zoomScaleSheetLayoutView="90" workbookViewId="0">
      <selection activeCell="F16" sqref="F16"/>
    </sheetView>
  </sheetViews>
  <sheetFormatPr defaultColWidth="10.7109375" defaultRowHeight="12.75" x14ac:dyDescent="0.2"/>
  <cols>
    <col min="1" max="1" width="8.28515625" style="603" customWidth="1"/>
    <col min="2" max="2" width="67.42578125" style="603" customWidth="1"/>
    <col min="3" max="4" width="16.28515625" style="603" customWidth="1"/>
    <col min="5" max="5" width="13" style="603" customWidth="1"/>
    <col min="6" max="16384" width="10.7109375" style="603"/>
  </cols>
  <sheetData>
    <row r="1" spans="1:5" ht="56.25" customHeight="1" x14ac:dyDescent="0.25">
      <c r="A1" s="938" t="s">
        <v>568</v>
      </c>
      <c r="B1" s="938"/>
      <c r="C1" s="938"/>
      <c r="D1" s="938"/>
      <c r="E1" s="938"/>
    </row>
    <row r="2" spans="1:5" ht="19.5" customHeight="1" x14ac:dyDescent="0.2">
      <c r="D2" s="939"/>
      <c r="E2" s="939"/>
    </row>
    <row r="3" spans="1:5" ht="19.5" customHeight="1" x14ac:dyDescent="0.25">
      <c r="A3" s="814" t="s">
        <v>627</v>
      </c>
      <c r="B3" s="814"/>
      <c r="C3" s="780"/>
      <c r="D3" s="604"/>
      <c r="E3" s="604"/>
    </row>
    <row r="4" spans="1:5" s="653" customFormat="1" ht="19.5" customHeight="1" thickBot="1" x14ac:dyDescent="0.3">
      <c r="A4" s="786" t="s">
        <v>591</v>
      </c>
      <c r="B4" s="786"/>
      <c r="C4" s="940"/>
      <c r="D4" s="941" t="s">
        <v>466</v>
      </c>
      <c r="E4" s="941"/>
    </row>
    <row r="5" spans="1:5" ht="15" customHeight="1" x14ac:dyDescent="0.2">
      <c r="A5" s="942" t="s">
        <v>538</v>
      </c>
      <c r="B5" s="943" t="s">
        <v>197</v>
      </c>
      <c r="C5" s="944" t="s">
        <v>592</v>
      </c>
      <c r="D5" s="944" t="s">
        <v>606</v>
      </c>
      <c r="E5" s="947" t="s">
        <v>616</v>
      </c>
    </row>
    <row r="6" spans="1:5" ht="15" customHeight="1" x14ac:dyDescent="0.2">
      <c r="A6" s="942"/>
      <c r="B6" s="943"/>
      <c r="C6" s="945"/>
      <c r="D6" s="945"/>
      <c r="E6" s="948"/>
    </row>
    <row r="7" spans="1:5" ht="15" customHeight="1" x14ac:dyDescent="0.2">
      <c r="A7" s="942"/>
      <c r="B7" s="943"/>
      <c r="C7" s="945"/>
      <c r="D7" s="945"/>
      <c r="E7" s="948"/>
    </row>
    <row r="8" spans="1:5" ht="3.75" customHeight="1" x14ac:dyDescent="0.2">
      <c r="A8" s="942"/>
      <c r="B8" s="943"/>
      <c r="C8" s="946"/>
      <c r="D8" s="946"/>
      <c r="E8" s="949"/>
    </row>
    <row r="9" spans="1:5" ht="24.95" customHeight="1" x14ac:dyDescent="0.25">
      <c r="A9" s="605"/>
      <c r="B9" s="606" t="s">
        <v>548</v>
      </c>
      <c r="C9" s="607">
        <v>0</v>
      </c>
      <c r="D9" s="607">
        <v>0</v>
      </c>
      <c r="E9" s="608">
        <v>0</v>
      </c>
    </row>
    <row r="10" spans="1:5" ht="24.95" customHeight="1" x14ac:dyDescent="0.25">
      <c r="A10" s="605"/>
      <c r="B10" s="606" t="s">
        <v>549</v>
      </c>
      <c r="C10" s="607">
        <v>0</v>
      </c>
      <c r="D10" s="607">
        <v>0</v>
      </c>
      <c r="E10" s="608">
        <v>0</v>
      </c>
    </row>
    <row r="11" spans="1:5" ht="24.95" customHeight="1" x14ac:dyDescent="0.25">
      <c r="A11" s="605" t="s">
        <v>106</v>
      </c>
      <c r="B11" s="609" t="s">
        <v>550</v>
      </c>
      <c r="C11" s="610">
        <f>SUM(C9:C10)</f>
        <v>0</v>
      </c>
      <c r="D11" s="610">
        <f>SUM(D9:D10)</f>
        <v>0</v>
      </c>
      <c r="E11" s="610">
        <f>SUM(E9:E10)</f>
        <v>0</v>
      </c>
    </row>
    <row r="12" spans="1:5" ht="24.95" customHeight="1" x14ac:dyDescent="0.25">
      <c r="A12" s="611"/>
      <c r="B12" s="606" t="s">
        <v>551</v>
      </c>
      <c r="C12" s="607">
        <v>800000</v>
      </c>
      <c r="D12" s="607">
        <v>200000</v>
      </c>
      <c r="E12" s="607">
        <v>1000000</v>
      </c>
    </row>
    <row r="13" spans="1:5" ht="27.75" customHeight="1" x14ac:dyDescent="0.25">
      <c r="A13" s="611"/>
      <c r="B13" s="606" t="s">
        <v>552</v>
      </c>
      <c r="C13" s="607">
        <v>100000</v>
      </c>
      <c r="D13" s="607">
        <v>0</v>
      </c>
      <c r="E13" s="607">
        <v>100000</v>
      </c>
    </row>
    <row r="14" spans="1:5" ht="27.75" customHeight="1" x14ac:dyDescent="0.25">
      <c r="A14" s="611"/>
      <c r="B14" s="606" t="s">
        <v>553</v>
      </c>
      <c r="C14" s="607">
        <v>0</v>
      </c>
      <c r="D14" s="607">
        <v>0</v>
      </c>
      <c r="E14" s="607">
        <v>0</v>
      </c>
    </row>
    <row r="15" spans="1:5" ht="24.95" customHeight="1" x14ac:dyDescent="0.25">
      <c r="A15" s="611" t="s">
        <v>107</v>
      </c>
      <c r="B15" s="609" t="s">
        <v>554</v>
      </c>
      <c r="C15" s="612">
        <f>SUM(C12:C14)</f>
        <v>900000</v>
      </c>
      <c r="D15" s="612">
        <f>SUM(D12:D14)</f>
        <v>200000</v>
      </c>
      <c r="E15" s="612">
        <f>SUM(E12:E14)</f>
        <v>1100000</v>
      </c>
    </row>
    <row r="16" spans="1:5" ht="36" customHeight="1" x14ac:dyDescent="0.25">
      <c r="A16" s="613"/>
      <c r="B16" s="614" t="s">
        <v>555</v>
      </c>
      <c r="C16" s="615">
        <f>C11+C15</f>
        <v>900000</v>
      </c>
      <c r="D16" s="615">
        <f>D11+D15</f>
        <v>200000</v>
      </c>
      <c r="E16" s="615">
        <f>E11+E15</f>
        <v>1100000</v>
      </c>
    </row>
  </sheetData>
  <mergeCells count="10">
    <mergeCell ref="A1:E1"/>
    <mergeCell ref="D2:E2"/>
    <mergeCell ref="A3:C3"/>
    <mergeCell ref="A4:C4"/>
    <mergeCell ref="D4:E4"/>
    <mergeCell ref="A5:A8"/>
    <mergeCell ref="B5:B8"/>
    <mergeCell ref="C5:C8"/>
    <mergeCell ref="D5:D8"/>
    <mergeCell ref="E5:E8"/>
  </mergeCells>
  <printOptions horizontalCentered="1"/>
  <pageMargins left="0.23622047244094491" right="0.23622047244094491" top="1.0900000000000001" bottom="0.19" header="0.36" footer="0.19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IV226"/>
  <sheetViews>
    <sheetView view="pageLayout" topLeftCell="A4" zoomScale="80" zoomScaleNormal="100" zoomScaleSheetLayoutView="100" zoomScalePageLayoutView="80" workbookViewId="0">
      <selection activeCell="E10" sqref="E10"/>
    </sheetView>
  </sheetViews>
  <sheetFormatPr defaultRowHeight="12.75" x14ac:dyDescent="0.2"/>
  <cols>
    <col min="1" max="1" width="4.5703125" style="23" customWidth="1"/>
    <col min="2" max="2" width="43.42578125" style="23" customWidth="1"/>
    <col min="3" max="3" width="13.85546875" style="23" customWidth="1"/>
    <col min="4" max="4" width="14.140625" style="23" customWidth="1"/>
    <col min="5" max="5" width="14.42578125" style="23" customWidth="1"/>
    <col min="6" max="6" width="5.7109375" style="23" customWidth="1"/>
    <col min="7" max="7" width="42.85546875" style="23" customWidth="1"/>
    <col min="8" max="8" width="14.28515625" style="23" customWidth="1"/>
    <col min="9" max="9" width="14.7109375" style="23" customWidth="1"/>
    <col min="10" max="10" width="15.28515625" style="23" customWidth="1"/>
    <col min="11" max="16384" width="9.140625" style="23"/>
  </cols>
  <sheetData>
    <row r="1" spans="1:10" ht="18.75" x14ac:dyDescent="0.3">
      <c r="A1" s="779" t="s">
        <v>476</v>
      </c>
      <c r="B1" s="779"/>
      <c r="C1" s="779"/>
      <c r="D1" s="779"/>
      <c r="E1" s="779"/>
      <c r="F1" s="779"/>
      <c r="G1" s="779"/>
      <c r="H1" s="779"/>
      <c r="I1" s="779"/>
      <c r="J1" s="779"/>
    </row>
    <row r="2" spans="1:10" ht="18.75" x14ac:dyDescent="0.3">
      <c r="A2" s="779" t="s">
        <v>531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1:10" ht="18.75" x14ac:dyDescent="0.3">
      <c r="A3" s="153"/>
      <c r="B3" s="153"/>
      <c r="C3" s="153"/>
      <c r="D3" s="153"/>
      <c r="E3" s="153"/>
      <c r="F3" s="153"/>
      <c r="G3" s="153"/>
      <c r="H3" s="154"/>
      <c r="I3" s="154"/>
      <c r="J3" s="152"/>
    </row>
    <row r="4" spans="1:10" s="635" customFormat="1" ht="13.5" thickBot="1" x14ac:dyDescent="0.25">
      <c r="A4" s="635" t="s">
        <v>579</v>
      </c>
      <c r="H4" s="636"/>
      <c r="I4" s="788" t="s">
        <v>466</v>
      </c>
      <c r="J4" s="788"/>
    </row>
    <row r="5" spans="1:10" ht="74.25" customHeight="1" thickBot="1" x14ac:dyDescent="0.25">
      <c r="A5" s="239"/>
      <c r="B5" s="240" t="s">
        <v>306</v>
      </c>
      <c r="C5" s="241" t="s">
        <v>592</v>
      </c>
      <c r="D5" s="241" t="s">
        <v>593</v>
      </c>
      <c r="E5" s="242" t="s">
        <v>594</v>
      </c>
      <c r="F5" s="243"/>
      <c r="G5" s="240" t="s">
        <v>306</v>
      </c>
      <c r="H5" s="241" t="s">
        <v>592</v>
      </c>
      <c r="I5" s="241" t="s">
        <v>593</v>
      </c>
      <c r="J5" s="242" t="s">
        <v>594</v>
      </c>
    </row>
    <row r="6" spans="1:10" ht="15" customHeight="1" x14ac:dyDescent="0.2">
      <c r="A6" s="789" t="s">
        <v>307</v>
      </c>
      <c r="B6" s="790"/>
      <c r="C6" s="790"/>
      <c r="D6" s="790"/>
      <c r="E6" s="791"/>
      <c r="F6" s="790" t="s">
        <v>308</v>
      </c>
      <c r="G6" s="790"/>
      <c r="H6" s="790"/>
      <c r="I6" s="790"/>
      <c r="J6" s="791"/>
    </row>
    <row r="7" spans="1:10" ht="15" customHeight="1" x14ac:dyDescent="0.25">
      <c r="A7" s="77" t="s">
        <v>99</v>
      </c>
      <c r="B7" s="29" t="s">
        <v>309</v>
      </c>
      <c r="C7" s="30"/>
      <c r="D7" s="30"/>
      <c r="E7" s="58"/>
      <c r="F7" s="54" t="s">
        <v>99</v>
      </c>
      <c r="G7" s="31" t="s">
        <v>309</v>
      </c>
      <c r="H7" s="30"/>
      <c r="I7" s="30"/>
      <c r="J7" s="58"/>
    </row>
    <row r="8" spans="1:10" ht="15" customHeight="1" x14ac:dyDescent="0.25">
      <c r="A8" s="77"/>
      <c r="B8" s="38" t="s">
        <v>310</v>
      </c>
      <c r="C8" s="47">
        <v>18354132</v>
      </c>
      <c r="D8" s="47">
        <v>0</v>
      </c>
      <c r="E8" s="59">
        <v>18354132</v>
      </c>
      <c r="F8" s="32"/>
      <c r="G8" s="38" t="s">
        <v>344</v>
      </c>
      <c r="H8" s="30">
        <v>7572000</v>
      </c>
      <c r="I8" s="30">
        <v>0</v>
      </c>
      <c r="J8" s="58">
        <v>7572000</v>
      </c>
    </row>
    <row r="9" spans="1:10" ht="35.25" customHeight="1" x14ac:dyDescent="0.25">
      <c r="A9" s="77"/>
      <c r="B9" s="48" t="s">
        <v>311</v>
      </c>
      <c r="C9" s="37">
        <v>4490000</v>
      </c>
      <c r="D9" s="37">
        <v>-467731</v>
      </c>
      <c r="E9" s="60">
        <v>4022269</v>
      </c>
      <c r="F9" s="54"/>
      <c r="G9" s="73" t="s">
        <v>345</v>
      </c>
      <c r="H9" s="30">
        <v>1150000</v>
      </c>
      <c r="I9" s="30">
        <v>0</v>
      </c>
      <c r="J9" s="58">
        <v>1150000</v>
      </c>
    </row>
    <row r="10" spans="1:10" ht="15" customHeight="1" x14ac:dyDescent="0.25">
      <c r="A10" s="77"/>
      <c r="B10" s="38" t="s">
        <v>312</v>
      </c>
      <c r="C10" s="37">
        <v>563000</v>
      </c>
      <c r="D10" s="37">
        <v>0</v>
      </c>
      <c r="E10" s="60">
        <v>563000</v>
      </c>
      <c r="F10" s="54"/>
      <c r="G10" s="38" t="s">
        <v>346</v>
      </c>
      <c r="H10" s="30">
        <v>11300000</v>
      </c>
      <c r="I10" s="30">
        <v>0</v>
      </c>
      <c r="J10" s="58">
        <v>11300000</v>
      </c>
    </row>
    <row r="11" spans="1:10" ht="15" customHeight="1" x14ac:dyDescent="0.25">
      <c r="A11" s="77"/>
      <c r="B11" s="38" t="s">
        <v>313</v>
      </c>
      <c r="C11" s="37">
        <v>0</v>
      </c>
      <c r="D11" s="37">
        <v>0</v>
      </c>
      <c r="E11" s="60">
        <v>0</v>
      </c>
      <c r="F11" s="54"/>
      <c r="G11" s="38" t="s">
        <v>347</v>
      </c>
      <c r="H11" s="30">
        <v>900000</v>
      </c>
      <c r="I11" s="30">
        <v>0</v>
      </c>
      <c r="J11" s="58">
        <v>900000</v>
      </c>
    </row>
    <row r="12" spans="1:10" ht="15" customHeight="1" x14ac:dyDescent="0.25">
      <c r="A12" s="77"/>
      <c r="B12" s="50"/>
      <c r="C12" s="49"/>
      <c r="D12" s="49"/>
      <c r="E12" s="61"/>
      <c r="F12" s="54"/>
      <c r="G12" s="38" t="s">
        <v>348</v>
      </c>
      <c r="H12" s="30">
        <v>1750000</v>
      </c>
      <c r="I12" s="30">
        <v>-467731</v>
      </c>
      <c r="J12" s="58">
        <v>1282269</v>
      </c>
    </row>
    <row r="13" spans="1:10" ht="15" customHeight="1" x14ac:dyDescent="0.25">
      <c r="A13" s="77"/>
      <c r="B13" s="36"/>
      <c r="C13" s="37"/>
      <c r="D13" s="37"/>
      <c r="E13" s="60"/>
      <c r="F13" s="54"/>
      <c r="G13" s="38" t="s">
        <v>314</v>
      </c>
      <c r="H13" s="30">
        <v>0</v>
      </c>
      <c r="I13" s="30">
        <v>0</v>
      </c>
      <c r="J13" s="58"/>
    </row>
    <row r="14" spans="1:10" ht="15" customHeight="1" x14ac:dyDescent="0.25">
      <c r="A14" s="770" t="s">
        <v>315</v>
      </c>
      <c r="B14" s="771"/>
      <c r="C14" s="49">
        <f>SUM(C8:C13)</f>
        <v>23407132</v>
      </c>
      <c r="D14" s="49">
        <f>SUM(D8:D13)</f>
        <v>-467731</v>
      </c>
      <c r="E14" s="49">
        <f>SUM(E8:E13)</f>
        <v>22939401</v>
      </c>
      <c r="F14" s="802" t="s">
        <v>316</v>
      </c>
      <c r="G14" s="785"/>
      <c r="H14" s="53">
        <f>SUM(H8:H13)</f>
        <v>22672000</v>
      </c>
      <c r="I14" s="53">
        <f>SUM(I8:I13)</f>
        <v>-467731</v>
      </c>
      <c r="J14" s="66">
        <f>SUM(J8:J13)</f>
        <v>22204269</v>
      </c>
    </row>
    <row r="15" spans="1:10" ht="15" customHeight="1" x14ac:dyDescent="0.25">
      <c r="A15" s="78"/>
      <c r="B15" s="40"/>
      <c r="C15" s="35"/>
      <c r="D15" s="35"/>
      <c r="E15" s="62"/>
      <c r="F15" s="55"/>
      <c r="G15" s="51"/>
      <c r="H15" s="39"/>
      <c r="I15" s="39"/>
      <c r="J15" s="65"/>
    </row>
    <row r="16" spans="1:10" ht="15" customHeight="1" x14ac:dyDescent="0.2">
      <c r="A16" s="770" t="s">
        <v>339</v>
      </c>
      <c r="B16" s="771"/>
      <c r="C16" s="49">
        <v>0</v>
      </c>
      <c r="D16" s="49">
        <v>0</v>
      </c>
      <c r="E16" s="49">
        <v>0</v>
      </c>
      <c r="F16" s="787" t="s">
        <v>343</v>
      </c>
      <c r="G16" s="771"/>
      <c r="H16" s="53">
        <v>727085</v>
      </c>
      <c r="I16" s="53">
        <v>0</v>
      </c>
      <c r="J16" s="66">
        <v>727085</v>
      </c>
    </row>
    <row r="17" spans="1:10" ht="15" customHeight="1" x14ac:dyDescent="0.2">
      <c r="A17" s="79"/>
      <c r="B17" s="36"/>
      <c r="C17" s="37"/>
      <c r="D17" s="37"/>
      <c r="E17" s="60"/>
      <c r="F17" s="56"/>
      <c r="G17" s="36"/>
      <c r="H17" s="39"/>
      <c r="I17" s="39"/>
      <c r="J17" s="65"/>
    </row>
    <row r="18" spans="1:10" ht="15" customHeight="1" x14ac:dyDescent="0.3">
      <c r="A18" s="774" t="s">
        <v>317</v>
      </c>
      <c r="B18" s="775"/>
      <c r="C18" s="166">
        <f>C14+C16</f>
        <v>23407132</v>
      </c>
      <c r="D18" s="166">
        <f>D14+D16</f>
        <v>-467731</v>
      </c>
      <c r="E18" s="166">
        <f>E14+E16</f>
        <v>22939401</v>
      </c>
      <c r="F18" s="773" t="s">
        <v>318</v>
      </c>
      <c r="G18" s="775" t="s">
        <v>318</v>
      </c>
      <c r="H18" s="167">
        <f>H14+H16</f>
        <v>23399085</v>
      </c>
      <c r="I18" s="167">
        <f>I14+I16</f>
        <v>-467731</v>
      </c>
      <c r="J18" s="168">
        <f>J14+J16</f>
        <v>22931354</v>
      </c>
    </row>
    <row r="19" spans="1:10" ht="15" customHeight="1" x14ac:dyDescent="0.3">
      <c r="A19" s="164"/>
      <c r="B19" s="165"/>
      <c r="C19" s="166"/>
      <c r="D19" s="166"/>
      <c r="E19" s="170"/>
      <c r="F19" s="163"/>
      <c r="G19" s="165"/>
      <c r="H19" s="167"/>
      <c r="I19" s="167"/>
      <c r="J19" s="168"/>
    </row>
    <row r="20" spans="1:10" ht="15" customHeight="1" x14ac:dyDescent="0.25">
      <c r="A20" s="794" t="s">
        <v>319</v>
      </c>
      <c r="B20" s="801"/>
      <c r="C20" s="41"/>
      <c r="D20" s="41"/>
      <c r="E20" s="63"/>
      <c r="F20" s="796" t="s">
        <v>338</v>
      </c>
      <c r="G20" s="801"/>
      <c r="H20" s="42"/>
      <c r="I20" s="42"/>
      <c r="J20" s="80"/>
    </row>
    <row r="21" spans="1:10" ht="15" customHeight="1" x14ac:dyDescent="0.25">
      <c r="A21" s="794" t="s">
        <v>320</v>
      </c>
      <c r="B21" s="795"/>
      <c r="C21" s="41"/>
      <c r="D21" s="41"/>
      <c r="E21" s="63"/>
      <c r="F21" s="796" t="s">
        <v>321</v>
      </c>
      <c r="G21" s="795"/>
      <c r="H21" s="42"/>
      <c r="I21" s="42"/>
      <c r="J21" s="80"/>
    </row>
    <row r="22" spans="1:10" ht="15" customHeight="1" x14ac:dyDescent="0.25">
      <c r="A22" s="77" t="s">
        <v>99</v>
      </c>
      <c r="B22" s="43" t="s">
        <v>309</v>
      </c>
      <c r="C22" s="30"/>
      <c r="D22" s="30"/>
      <c r="E22" s="58"/>
      <c r="F22" s="57" t="s">
        <v>99</v>
      </c>
      <c r="G22" s="31" t="s">
        <v>309</v>
      </c>
      <c r="H22" s="30"/>
      <c r="I22" s="30"/>
      <c r="J22" s="58"/>
    </row>
    <row r="23" spans="1:10" ht="15" customHeight="1" x14ac:dyDescent="0.2">
      <c r="A23" s="81"/>
      <c r="B23" s="34" t="s">
        <v>322</v>
      </c>
      <c r="C23" s="30">
        <v>0</v>
      </c>
      <c r="D23" s="30">
        <v>51338937</v>
      </c>
      <c r="E23" s="58">
        <v>51338937</v>
      </c>
      <c r="F23" s="57"/>
      <c r="G23" s="38" t="s">
        <v>323</v>
      </c>
      <c r="H23" s="30">
        <v>8929288</v>
      </c>
      <c r="I23" s="30">
        <v>51338937</v>
      </c>
      <c r="J23" s="58">
        <v>60268225</v>
      </c>
    </row>
    <row r="24" spans="1:10" ht="15" customHeight="1" x14ac:dyDescent="0.2">
      <c r="A24" s="81"/>
      <c r="B24" s="34" t="s">
        <v>324</v>
      </c>
      <c r="C24" s="30">
        <v>0</v>
      </c>
      <c r="D24" s="30">
        <v>0</v>
      </c>
      <c r="E24" s="58">
        <v>0</v>
      </c>
      <c r="F24" s="57"/>
      <c r="G24" s="44" t="s">
        <v>325</v>
      </c>
      <c r="H24" s="30">
        <v>16000000</v>
      </c>
      <c r="I24" s="30">
        <v>0</v>
      </c>
      <c r="J24" s="58">
        <v>16000000</v>
      </c>
    </row>
    <row r="25" spans="1:10" ht="15" customHeight="1" x14ac:dyDescent="0.2">
      <c r="A25" s="81"/>
      <c r="B25" s="34" t="s">
        <v>326</v>
      </c>
      <c r="C25" s="30">
        <v>0</v>
      </c>
      <c r="D25" s="30">
        <v>0</v>
      </c>
      <c r="E25" s="58">
        <v>0</v>
      </c>
      <c r="F25" s="57"/>
      <c r="G25" s="44" t="s">
        <v>327</v>
      </c>
      <c r="H25" s="30">
        <v>0</v>
      </c>
      <c r="I25" s="30">
        <v>0</v>
      </c>
      <c r="J25" s="58">
        <v>0</v>
      </c>
    </row>
    <row r="26" spans="1:10" ht="15" customHeight="1" x14ac:dyDescent="0.2">
      <c r="A26" s="81"/>
      <c r="B26" s="34" t="s">
        <v>328</v>
      </c>
      <c r="C26" s="30">
        <v>0</v>
      </c>
      <c r="D26" s="30">
        <v>0</v>
      </c>
      <c r="E26" s="58">
        <v>0</v>
      </c>
      <c r="F26" s="57"/>
      <c r="G26" s="38" t="s">
        <v>329</v>
      </c>
      <c r="H26" s="30">
        <v>0</v>
      </c>
      <c r="I26" s="30">
        <v>0</v>
      </c>
      <c r="J26" s="58">
        <v>0</v>
      </c>
    </row>
    <row r="27" spans="1:10" s="169" customFormat="1" ht="15" customHeight="1" x14ac:dyDescent="0.25">
      <c r="A27" s="81"/>
      <c r="B27" s="52"/>
      <c r="C27" s="71"/>
      <c r="D27" s="71"/>
      <c r="E27" s="72"/>
      <c r="F27" s="57"/>
      <c r="G27" s="38" t="s">
        <v>462</v>
      </c>
      <c r="H27" s="30">
        <v>0</v>
      </c>
      <c r="I27" s="30">
        <v>0</v>
      </c>
      <c r="J27" s="58"/>
    </row>
    <row r="28" spans="1:10" s="169" customFormat="1" ht="15" customHeight="1" x14ac:dyDescent="0.2">
      <c r="A28" s="82" t="s">
        <v>330</v>
      </c>
      <c r="B28" s="76"/>
      <c r="C28" s="49">
        <f>SUM(C23:C27)</f>
        <v>0</v>
      </c>
      <c r="D28" s="49">
        <f>SUM(D23:D27)</f>
        <v>51338937</v>
      </c>
      <c r="E28" s="49">
        <f>SUM(E23:E27)</f>
        <v>51338937</v>
      </c>
      <c r="F28" s="797" t="s">
        <v>331</v>
      </c>
      <c r="G28" s="798"/>
      <c r="H28" s="53">
        <f>SUM(H23:H27)</f>
        <v>24929288</v>
      </c>
      <c r="I28" s="53">
        <f>SUM(I23:I27)</f>
        <v>51338937</v>
      </c>
      <c r="J28" s="66">
        <f>SUM(J23:J27)</f>
        <v>76268225</v>
      </c>
    </row>
    <row r="29" spans="1:10" ht="15" customHeight="1" x14ac:dyDescent="0.2">
      <c r="A29" s="83"/>
      <c r="B29" s="45"/>
      <c r="C29" s="35"/>
      <c r="D29" s="35"/>
      <c r="E29" s="62"/>
      <c r="F29" s="27"/>
      <c r="G29" s="28"/>
      <c r="H29" s="39"/>
      <c r="I29" s="39"/>
      <c r="J29" s="65"/>
    </row>
    <row r="30" spans="1:10" ht="15" customHeight="1" x14ac:dyDescent="0.2">
      <c r="A30" s="82" t="s">
        <v>340</v>
      </c>
      <c r="B30" s="45"/>
      <c r="C30" s="35"/>
      <c r="D30" s="35"/>
      <c r="E30" s="62"/>
      <c r="F30" s="799" t="s">
        <v>332</v>
      </c>
      <c r="G30" s="796"/>
      <c r="H30" s="39"/>
      <c r="I30" s="39"/>
      <c r="J30" s="65"/>
    </row>
    <row r="31" spans="1:10" ht="15" customHeight="1" x14ac:dyDescent="0.2">
      <c r="A31" s="77" t="s">
        <v>99</v>
      </c>
      <c r="B31" s="43" t="s">
        <v>309</v>
      </c>
      <c r="C31" s="35"/>
      <c r="D31" s="35"/>
      <c r="E31" s="62"/>
      <c r="F31" s="77" t="s">
        <v>99</v>
      </c>
      <c r="G31" s="43" t="s">
        <v>309</v>
      </c>
      <c r="H31" s="30"/>
      <c r="I31" s="30"/>
      <c r="J31" s="58"/>
    </row>
    <row r="32" spans="1:10" ht="15" customHeight="1" x14ac:dyDescent="0.2">
      <c r="A32" s="81"/>
      <c r="B32" s="67" t="s">
        <v>341</v>
      </c>
      <c r="C32" s="68">
        <v>24921241</v>
      </c>
      <c r="D32" s="68">
        <v>0</v>
      </c>
      <c r="E32" s="69">
        <v>24921241</v>
      </c>
      <c r="F32" s="57"/>
      <c r="G32" s="38"/>
      <c r="H32" s="33"/>
      <c r="I32" s="33"/>
      <c r="J32" s="64"/>
    </row>
    <row r="33" spans="1:10" ht="36.75" customHeight="1" x14ac:dyDescent="0.2">
      <c r="A33" s="77"/>
      <c r="B33" s="172" t="s">
        <v>470</v>
      </c>
      <c r="C33" s="30">
        <v>0</v>
      </c>
      <c r="D33" s="30">
        <v>0</v>
      </c>
      <c r="E33" s="58">
        <v>0</v>
      </c>
      <c r="F33" s="57"/>
      <c r="G33" s="172" t="s">
        <v>471</v>
      </c>
      <c r="H33" s="30">
        <v>0</v>
      </c>
      <c r="I33" s="30">
        <v>0</v>
      </c>
      <c r="J33" s="58">
        <v>0</v>
      </c>
    </row>
    <row r="34" spans="1:10" ht="15" customHeight="1" x14ac:dyDescent="0.2">
      <c r="A34" s="81"/>
      <c r="B34" s="46"/>
      <c r="C34" s="37"/>
      <c r="D34" s="37"/>
      <c r="E34" s="60"/>
      <c r="F34" s="57"/>
      <c r="G34" s="36"/>
      <c r="H34" s="30"/>
      <c r="I34" s="30"/>
      <c r="J34" s="58"/>
    </row>
    <row r="35" spans="1:10" ht="15" customHeight="1" x14ac:dyDescent="0.2">
      <c r="A35" s="770" t="s">
        <v>333</v>
      </c>
      <c r="B35" s="771"/>
      <c r="C35" s="49">
        <f>SUM(C32:C34)</f>
        <v>24921241</v>
      </c>
      <c r="D35" s="49">
        <f>SUM(D32:D34)</f>
        <v>0</v>
      </c>
      <c r="E35" s="49">
        <f>SUM(E32:E34)</f>
        <v>24921241</v>
      </c>
      <c r="F35" s="770" t="s">
        <v>332</v>
      </c>
      <c r="G35" s="771"/>
      <c r="H35" s="53">
        <f>SUM(H33:H34)</f>
        <v>0</v>
      </c>
      <c r="I35" s="53">
        <f>SUM(I33:I34)</f>
        <v>0</v>
      </c>
      <c r="J35" s="66">
        <f>SUM(J33:J34)</f>
        <v>0</v>
      </c>
    </row>
    <row r="36" spans="1:10" ht="15" customHeight="1" x14ac:dyDescent="0.2">
      <c r="A36" s="84"/>
      <c r="B36" s="57"/>
      <c r="C36" s="35"/>
      <c r="D36" s="35"/>
      <c r="E36" s="62"/>
      <c r="F36" s="70"/>
      <c r="G36" s="70"/>
      <c r="H36" s="39"/>
      <c r="I36" s="39"/>
      <c r="J36" s="65"/>
    </row>
    <row r="37" spans="1:10" s="24" customFormat="1" ht="17.25" x14ac:dyDescent="0.3">
      <c r="A37" s="772" t="s">
        <v>334</v>
      </c>
      <c r="B37" s="773"/>
      <c r="C37" s="171">
        <f>C28+C35</f>
        <v>24921241</v>
      </c>
      <c r="D37" s="171">
        <f>D28+D35</f>
        <v>51338937</v>
      </c>
      <c r="E37" s="171">
        <f>E28+E35</f>
        <v>76260178</v>
      </c>
      <c r="F37" s="800" t="s">
        <v>342</v>
      </c>
      <c r="G37" s="773"/>
      <c r="H37" s="167">
        <f>H28+H35</f>
        <v>24929288</v>
      </c>
      <c r="I37" s="167">
        <f>I28+I35</f>
        <v>51338937</v>
      </c>
      <c r="J37" s="168">
        <f>J28+J35</f>
        <v>76268225</v>
      </c>
    </row>
    <row r="38" spans="1:10" s="24" customFormat="1" ht="15.75" x14ac:dyDescent="0.2">
      <c r="A38" s="84"/>
      <c r="B38" s="57"/>
      <c r="C38" s="35"/>
      <c r="D38" s="35"/>
      <c r="E38" s="62"/>
      <c r="F38" s="70"/>
      <c r="G38" s="70"/>
      <c r="H38" s="39"/>
      <c r="I38" s="39"/>
      <c r="J38" s="65"/>
    </row>
    <row r="39" spans="1:10" s="24" customFormat="1" ht="19.5" thickBot="1" x14ac:dyDescent="0.25">
      <c r="A39" s="792" t="s">
        <v>335</v>
      </c>
      <c r="B39" s="793"/>
      <c r="C39" s="86">
        <f>C18+C37</f>
        <v>48328373</v>
      </c>
      <c r="D39" s="86">
        <f>D18+D37</f>
        <v>50871206</v>
      </c>
      <c r="E39" s="86">
        <f>E18+E37</f>
        <v>99199579</v>
      </c>
      <c r="F39" s="87"/>
      <c r="G39" s="85" t="s">
        <v>336</v>
      </c>
      <c r="H39" s="86">
        <f>H18+H37</f>
        <v>48328373</v>
      </c>
      <c r="I39" s="86">
        <f>I18+I37</f>
        <v>50871206</v>
      </c>
      <c r="J39" s="539">
        <f>J18+J37</f>
        <v>99199579</v>
      </c>
    </row>
    <row r="40" spans="1:10" s="24" customFormat="1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s="24" customFormat="1" ht="14.25" x14ac:dyDescent="0.2">
      <c r="A41" s="74"/>
      <c r="B41" s="75"/>
      <c r="C41" s="74"/>
      <c r="D41" s="74"/>
      <c r="E41" s="74"/>
      <c r="F41" s="74"/>
      <c r="G41" s="74"/>
      <c r="H41" s="74"/>
      <c r="I41" s="74"/>
      <c r="J41" s="74"/>
    </row>
    <row r="42" spans="1:10" s="24" customFormat="1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5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" customHeight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" customHeight="1" x14ac:dyDescent="0.2">
      <c r="A46" s="25"/>
      <c r="B46" s="25"/>
      <c r="C46" s="25"/>
      <c r="D46" s="25"/>
      <c r="E46" s="25"/>
      <c r="F46" s="25"/>
      <c r="G46" s="26"/>
      <c r="H46" s="25"/>
      <c r="I46" s="25"/>
      <c r="J46" s="25"/>
    </row>
    <row r="47" spans="1:10" ht="1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256" ht="1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256" ht="1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256" ht="1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256" s="169" customFormat="1" ht="1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256" ht="1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256" s="169" customFormat="1" ht="1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256" s="25" customFormat="1" x14ac:dyDescent="0.2"/>
    <row r="56" spans="1:256" ht="1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74"/>
      <c r="L56" s="74"/>
      <c r="M56" s="74"/>
      <c r="N56" s="74"/>
      <c r="O56" s="74"/>
      <c r="P56" s="74" t="s">
        <v>337</v>
      </c>
      <c r="Q56" s="74" t="s">
        <v>337</v>
      </c>
      <c r="R56" s="74" t="s">
        <v>337</v>
      </c>
      <c r="S56" s="74" t="s">
        <v>337</v>
      </c>
      <c r="T56" s="74" t="s">
        <v>337</v>
      </c>
      <c r="U56" s="74" t="s">
        <v>337</v>
      </c>
      <c r="V56" s="74" t="s">
        <v>337</v>
      </c>
      <c r="W56" s="74" t="s">
        <v>337</v>
      </c>
      <c r="X56" s="74" t="s">
        <v>337</v>
      </c>
      <c r="Y56" s="74" t="s">
        <v>337</v>
      </c>
      <c r="Z56" s="74" t="s">
        <v>337</v>
      </c>
      <c r="AA56" s="74" t="s">
        <v>337</v>
      </c>
      <c r="AB56" s="74" t="s">
        <v>337</v>
      </c>
      <c r="AC56" s="74" t="s">
        <v>337</v>
      </c>
      <c r="AD56" s="74" t="s">
        <v>337</v>
      </c>
      <c r="AE56" s="74" t="s">
        <v>337</v>
      </c>
      <c r="AF56" s="74" t="s">
        <v>337</v>
      </c>
      <c r="AG56" s="74" t="s">
        <v>337</v>
      </c>
      <c r="AH56" s="74" t="s">
        <v>337</v>
      </c>
      <c r="AI56" s="74" t="s">
        <v>337</v>
      </c>
      <c r="AJ56" s="74" t="s">
        <v>337</v>
      </c>
      <c r="AK56" s="74" t="s">
        <v>337</v>
      </c>
      <c r="AL56" s="74" t="s">
        <v>337</v>
      </c>
      <c r="AM56" s="74" t="s">
        <v>337</v>
      </c>
      <c r="AN56" s="74" t="s">
        <v>337</v>
      </c>
      <c r="AO56" s="74" t="s">
        <v>337</v>
      </c>
      <c r="AP56" s="74" t="s">
        <v>337</v>
      </c>
      <c r="AQ56" s="74" t="s">
        <v>337</v>
      </c>
      <c r="AR56" s="74" t="s">
        <v>337</v>
      </c>
      <c r="AS56" s="74" t="s">
        <v>337</v>
      </c>
      <c r="AT56" s="74" t="s">
        <v>337</v>
      </c>
      <c r="AU56" s="74" t="s">
        <v>337</v>
      </c>
      <c r="AV56" s="74" t="s">
        <v>337</v>
      </c>
      <c r="AW56" s="74" t="s">
        <v>337</v>
      </c>
      <c r="AX56" s="74" t="s">
        <v>337</v>
      </c>
      <c r="AY56" s="74" t="s">
        <v>337</v>
      </c>
      <c r="AZ56" s="74" t="s">
        <v>337</v>
      </c>
      <c r="BA56" s="74" t="s">
        <v>337</v>
      </c>
      <c r="BB56" s="74" t="s">
        <v>337</v>
      </c>
      <c r="BC56" s="74" t="s">
        <v>337</v>
      </c>
      <c r="BD56" s="74" t="s">
        <v>337</v>
      </c>
      <c r="BE56" s="74" t="s">
        <v>337</v>
      </c>
      <c r="BF56" s="74" t="s">
        <v>337</v>
      </c>
      <c r="BG56" s="74" t="s">
        <v>337</v>
      </c>
      <c r="BH56" s="74" t="s">
        <v>337</v>
      </c>
      <c r="BI56" s="74" t="s">
        <v>337</v>
      </c>
      <c r="BJ56" s="74" t="s">
        <v>337</v>
      </c>
      <c r="BK56" s="74" t="s">
        <v>337</v>
      </c>
      <c r="BL56" s="74" t="s">
        <v>337</v>
      </c>
      <c r="BM56" s="74" t="s">
        <v>337</v>
      </c>
      <c r="BN56" s="74" t="s">
        <v>337</v>
      </c>
      <c r="BO56" s="74" t="s">
        <v>337</v>
      </c>
      <c r="BP56" s="74" t="s">
        <v>337</v>
      </c>
      <c r="BQ56" s="74" t="s">
        <v>337</v>
      </c>
      <c r="BR56" s="74" t="s">
        <v>337</v>
      </c>
      <c r="BS56" s="74" t="s">
        <v>337</v>
      </c>
      <c r="BT56" s="74" t="s">
        <v>337</v>
      </c>
      <c r="BU56" s="74" t="s">
        <v>337</v>
      </c>
      <c r="BV56" s="74" t="s">
        <v>337</v>
      </c>
      <c r="BW56" s="74" t="s">
        <v>337</v>
      </c>
      <c r="BX56" s="74" t="s">
        <v>337</v>
      </c>
      <c r="BY56" s="74" t="s">
        <v>337</v>
      </c>
      <c r="BZ56" s="74" t="s">
        <v>337</v>
      </c>
      <c r="CA56" s="74" t="s">
        <v>337</v>
      </c>
      <c r="CB56" s="74" t="s">
        <v>337</v>
      </c>
      <c r="CC56" s="74" t="s">
        <v>337</v>
      </c>
      <c r="CD56" s="74" t="s">
        <v>337</v>
      </c>
      <c r="CE56" s="74" t="s">
        <v>337</v>
      </c>
      <c r="CF56" s="74" t="s">
        <v>337</v>
      </c>
      <c r="CG56" s="74" t="s">
        <v>337</v>
      </c>
      <c r="CH56" s="74" t="s">
        <v>337</v>
      </c>
      <c r="CI56" s="74" t="s">
        <v>337</v>
      </c>
      <c r="CJ56" s="74" t="s">
        <v>337</v>
      </c>
      <c r="CK56" s="74" t="s">
        <v>337</v>
      </c>
      <c r="CL56" s="74" t="s">
        <v>337</v>
      </c>
      <c r="CM56" s="74" t="s">
        <v>337</v>
      </c>
      <c r="CN56" s="74" t="s">
        <v>337</v>
      </c>
      <c r="CO56" s="74" t="s">
        <v>337</v>
      </c>
      <c r="CP56" s="74" t="s">
        <v>337</v>
      </c>
      <c r="CQ56" s="74" t="s">
        <v>337</v>
      </c>
      <c r="CR56" s="74" t="s">
        <v>337</v>
      </c>
      <c r="CS56" s="74" t="s">
        <v>337</v>
      </c>
      <c r="CT56" s="74" t="s">
        <v>337</v>
      </c>
      <c r="CU56" s="74" t="s">
        <v>337</v>
      </c>
      <c r="CV56" s="74" t="s">
        <v>337</v>
      </c>
      <c r="CW56" s="74" t="s">
        <v>337</v>
      </c>
      <c r="CX56" s="74" t="s">
        <v>337</v>
      </c>
      <c r="CY56" s="74" t="s">
        <v>337</v>
      </c>
      <c r="CZ56" s="74" t="s">
        <v>337</v>
      </c>
      <c r="DA56" s="74" t="s">
        <v>337</v>
      </c>
      <c r="DB56" s="74" t="s">
        <v>337</v>
      </c>
      <c r="DC56" s="74" t="s">
        <v>337</v>
      </c>
      <c r="DD56" s="74" t="s">
        <v>337</v>
      </c>
      <c r="DE56" s="74" t="s">
        <v>337</v>
      </c>
      <c r="DF56" s="74" t="s">
        <v>337</v>
      </c>
      <c r="DG56" s="74" t="s">
        <v>337</v>
      </c>
      <c r="DH56" s="74" t="s">
        <v>337</v>
      </c>
      <c r="DI56" s="74" t="s">
        <v>337</v>
      </c>
      <c r="DJ56" s="74" t="s">
        <v>337</v>
      </c>
      <c r="DK56" s="74" t="s">
        <v>337</v>
      </c>
      <c r="DL56" s="74" t="s">
        <v>337</v>
      </c>
      <c r="DM56" s="74" t="s">
        <v>337</v>
      </c>
      <c r="DN56" s="74" t="s">
        <v>337</v>
      </c>
      <c r="DO56" s="74" t="s">
        <v>337</v>
      </c>
      <c r="DP56" s="74" t="s">
        <v>337</v>
      </c>
      <c r="DQ56" s="74" t="s">
        <v>337</v>
      </c>
      <c r="DR56" s="74" t="s">
        <v>337</v>
      </c>
      <c r="DS56" s="74" t="s">
        <v>337</v>
      </c>
      <c r="DT56" s="74" t="s">
        <v>337</v>
      </c>
      <c r="DU56" s="74" t="s">
        <v>337</v>
      </c>
      <c r="DV56" s="74" t="s">
        <v>337</v>
      </c>
      <c r="DW56" s="74" t="s">
        <v>337</v>
      </c>
      <c r="DX56" s="74" t="s">
        <v>337</v>
      </c>
      <c r="DY56" s="74" t="s">
        <v>337</v>
      </c>
      <c r="DZ56" s="74" t="s">
        <v>337</v>
      </c>
      <c r="EA56" s="74" t="s">
        <v>337</v>
      </c>
      <c r="EB56" s="74" t="s">
        <v>337</v>
      </c>
      <c r="EC56" s="74" t="s">
        <v>337</v>
      </c>
      <c r="ED56" s="74" t="s">
        <v>337</v>
      </c>
      <c r="EE56" s="74" t="s">
        <v>337</v>
      </c>
      <c r="EF56" s="74" t="s">
        <v>337</v>
      </c>
      <c r="EG56" s="74" t="s">
        <v>337</v>
      </c>
      <c r="EH56" s="74" t="s">
        <v>337</v>
      </c>
      <c r="EI56" s="74" t="s">
        <v>337</v>
      </c>
      <c r="EJ56" s="74" t="s">
        <v>337</v>
      </c>
      <c r="EK56" s="74" t="s">
        <v>337</v>
      </c>
      <c r="EL56" s="74" t="s">
        <v>337</v>
      </c>
      <c r="EM56" s="74" t="s">
        <v>337</v>
      </c>
      <c r="EN56" s="74" t="s">
        <v>337</v>
      </c>
      <c r="EO56" s="74" t="s">
        <v>337</v>
      </c>
      <c r="EP56" s="74" t="s">
        <v>337</v>
      </c>
      <c r="EQ56" s="74" t="s">
        <v>337</v>
      </c>
      <c r="ER56" s="74" t="s">
        <v>337</v>
      </c>
      <c r="ES56" s="74" t="s">
        <v>337</v>
      </c>
      <c r="ET56" s="74" t="s">
        <v>337</v>
      </c>
      <c r="EU56" s="74" t="s">
        <v>337</v>
      </c>
      <c r="EV56" s="74" t="s">
        <v>337</v>
      </c>
      <c r="EW56" s="74" t="s">
        <v>337</v>
      </c>
      <c r="EX56" s="74" t="s">
        <v>337</v>
      </c>
      <c r="EY56" s="74" t="s">
        <v>337</v>
      </c>
      <c r="EZ56" s="74" t="s">
        <v>337</v>
      </c>
      <c r="FA56" s="74" t="s">
        <v>337</v>
      </c>
      <c r="FB56" s="74" t="s">
        <v>337</v>
      </c>
      <c r="FC56" s="74" t="s">
        <v>337</v>
      </c>
      <c r="FD56" s="74" t="s">
        <v>337</v>
      </c>
      <c r="FE56" s="74" t="s">
        <v>337</v>
      </c>
      <c r="FF56" s="74" t="s">
        <v>337</v>
      </c>
      <c r="FG56" s="74" t="s">
        <v>337</v>
      </c>
      <c r="FH56" s="74" t="s">
        <v>337</v>
      </c>
      <c r="FI56" s="74" t="s">
        <v>337</v>
      </c>
      <c r="FJ56" s="74" t="s">
        <v>337</v>
      </c>
      <c r="FK56" s="74" t="s">
        <v>337</v>
      </c>
      <c r="FL56" s="74" t="s">
        <v>337</v>
      </c>
      <c r="FM56" s="74" t="s">
        <v>337</v>
      </c>
      <c r="FN56" s="74" t="s">
        <v>337</v>
      </c>
      <c r="FO56" s="74" t="s">
        <v>337</v>
      </c>
      <c r="FP56" s="74" t="s">
        <v>337</v>
      </c>
      <c r="FQ56" s="74" t="s">
        <v>337</v>
      </c>
      <c r="FR56" s="74" t="s">
        <v>337</v>
      </c>
      <c r="FS56" s="74" t="s">
        <v>337</v>
      </c>
      <c r="FT56" s="74" t="s">
        <v>337</v>
      </c>
      <c r="FU56" s="74" t="s">
        <v>337</v>
      </c>
      <c r="FV56" s="74" t="s">
        <v>337</v>
      </c>
      <c r="FW56" s="74" t="s">
        <v>337</v>
      </c>
      <c r="FX56" s="74" t="s">
        <v>337</v>
      </c>
      <c r="FY56" s="74" t="s">
        <v>337</v>
      </c>
      <c r="FZ56" s="74" t="s">
        <v>337</v>
      </c>
      <c r="GA56" s="74" t="s">
        <v>337</v>
      </c>
      <c r="GB56" s="74" t="s">
        <v>337</v>
      </c>
      <c r="GC56" s="74" t="s">
        <v>337</v>
      </c>
      <c r="GD56" s="74" t="s">
        <v>337</v>
      </c>
      <c r="GE56" s="74" t="s">
        <v>337</v>
      </c>
      <c r="GF56" s="74" t="s">
        <v>337</v>
      </c>
      <c r="GG56" s="74" t="s">
        <v>337</v>
      </c>
      <c r="GH56" s="74" t="s">
        <v>337</v>
      </c>
      <c r="GI56" s="74" t="s">
        <v>337</v>
      </c>
      <c r="GJ56" s="74" t="s">
        <v>337</v>
      </c>
      <c r="GK56" s="74" t="s">
        <v>337</v>
      </c>
      <c r="GL56" s="74" t="s">
        <v>337</v>
      </c>
      <c r="GM56" s="74" t="s">
        <v>337</v>
      </c>
      <c r="GN56" s="74" t="s">
        <v>337</v>
      </c>
      <c r="GO56" s="74" t="s">
        <v>337</v>
      </c>
      <c r="GP56" s="74" t="s">
        <v>337</v>
      </c>
      <c r="GQ56" s="74" t="s">
        <v>337</v>
      </c>
      <c r="GR56" s="74" t="s">
        <v>337</v>
      </c>
      <c r="GS56" s="74" t="s">
        <v>337</v>
      </c>
      <c r="GT56" s="74" t="s">
        <v>337</v>
      </c>
      <c r="GU56" s="74" t="s">
        <v>337</v>
      </c>
      <c r="GV56" s="74" t="s">
        <v>337</v>
      </c>
      <c r="GW56" s="74" t="s">
        <v>337</v>
      </c>
      <c r="GX56" s="74" t="s">
        <v>337</v>
      </c>
      <c r="GY56" s="74" t="s">
        <v>337</v>
      </c>
      <c r="GZ56" s="74" t="s">
        <v>337</v>
      </c>
      <c r="HA56" s="74" t="s">
        <v>337</v>
      </c>
      <c r="HB56" s="74" t="s">
        <v>337</v>
      </c>
      <c r="HC56" s="74" t="s">
        <v>337</v>
      </c>
      <c r="HD56" s="74" t="s">
        <v>337</v>
      </c>
      <c r="HE56" s="74" t="s">
        <v>337</v>
      </c>
      <c r="HF56" s="74" t="s">
        <v>337</v>
      </c>
      <c r="HG56" s="74" t="s">
        <v>337</v>
      </c>
      <c r="HH56" s="74" t="s">
        <v>337</v>
      </c>
      <c r="HI56" s="74" t="s">
        <v>337</v>
      </c>
      <c r="HJ56" s="74" t="s">
        <v>337</v>
      </c>
      <c r="HK56" s="74" t="s">
        <v>337</v>
      </c>
      <c r="HL56" s="74" t="s">
        <v>337</v>
      </c>
      <c r="HM56" s="74" t="s">
        <v>337</v>
      </c>
      <c r="HN56" s="74" t="s">
        <v>337</v>
      </c>
      <c r="HO56" s="74" t="s">
        <v>337</v>
      </c>
      <c r="HP56" s="74" t="s">
        <v>337</v>
      </c>
      <c r="HQ56" s="74" t="s">
        <v>337</v>
      </c>
      <c r="HR56" s="74" t="s">
        <v>337</v>
      </c>
      <c r="HS56" s="74" t="s">
        <v>337</v>
      </c>
      <c r="HT56" s="74" t="s">
        <v>337</v>
      </c>
      <c r="HU56" s="74" t="s">
        <v>337</v>
      </c>
      <c r="HV56" s="74" t="s">
        <v>337</v>
      </c>
      <c r="HW56" s="74" t="s">
        <v>337</v>
      </c>
      <c r="HX56" s="74" t="s">
        <v>337</v>
      </c>
      <c r="HY56" s="74" t="s">
        <v>337</v>
      </c>
      <c r="HZ56" s="74" t="s">
        <v>337</v>
      </c>
      <c r="IA56" s="74" t="s">
        <v>337</v>
      </c>
      <c r="IB56" s="74" t="s">
        <v>337</v>
      </c>
      <c r="IC56" s="74" t="s">
        <v>337</v>
      </c>
      <c r="ID56" s="74" t="s">
        <v>337</v>
      </c>
      <c r="IE56" s="74" t="s">
        <v>337</v>
      </c>
      <c r="IF56" s="74" t="s">
        <v>337</v>
      </c>
      <c r="IG56" s="74" t="s">
        <v>337</v>
      </c>
      <c r="IH56" s="74" t="s">
        <v>337</v>
      </c>
      <c r="II56" s="74" t="s">
        <v>337</v>
      </c>
      <c r="IJ56" s="74" t="s">
        <v>337</v>
      </c>
      <c r="IK56" s="74" t="s">
        <v>337</v>
      </c>
      <c r="IL56" s="74" t="s">
        <v>337</v>
      </c>
      <c r="IM56" s="74" t="s">
        <v>337</v>
      </c>
      <c r="IN56" s="74" t="s">
        <v>337</v>
      </c>
      <c r="IO56" s="74" t="s">
        <v>337</v>
      </c>
      <c r="IP56" s="74" t="s">
        <v>337</v>
      </c>
      <c r="IQ56" s="74" t="s">
        <v>337</v>
      </c>
      <c r="IR56" s="74" t="s">
        <v>337</v>
      </c>
      <c r="IS56" s="74" t="s">
        <v>337</v>
      </c>
      <c r="IT56" s="74" t="s">
        <v>337</v>
      </c>
      <c r="IU56" s="74" t="s">
        <v>337</v>
      </c>
      <c r="IV56" s="74" t="s">
        <v>337</v>
      </c>
    </row>
    <row r="57" spans="1:256" s="25" customFormat="1" x14ac:dyDescent="0.2"/>
    <row r="58" spans="1:256" s="25" customFormat="1" x14ac:dyDescent="0.2"/>
    <row r="59" spans="1:256" s="25" customFormat="1" x14ac:dyDescent="0.2"/>
    <row r="60" spans="1:256" s="25" customFormat="1" x14ac:dyDescent="0.2"/>
    <row r="61" spans="1:256" s="25" customFormat="1" x14ac:dyDescent="0.2"/>
    <row r="62" spans="1:256" s="25" customFormat="1" x14ac:dyDescent="0.2"/>
    <row r="63" spans="1:256" s="25" customFormat="1" x14ac:dyDescent="0.2"/>
    <row r="64" spans="1:256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  <row r="133" s="25" customFormat="1" x14ac:dyDescent="0.2"/>
    <row r="134" s="25" customFormat="1" x14ac:dyDescent="0.2"/>
    <row r="135" s="25" customFormat="1" x14ac:dyDescent="0.2"/>
    <row r="136" s="25" customFormat="1" x14ac:dyDescent="0.2"/>
    <row r="137" s="25" customFormat="1" x14ac:dyDescent="0.2"/>
    <row r="138" s="25" customFormat="1" x14ac:dyDescent="0.2"/>
    <row r="139" s="25" customFormat="1" x14ac:dyDescent="0.2"/>
    <row r="140" s="25" customFormat="1" x14ac:dyDescent="0.2"/>
    <row r="141" s="25" customFormat="1" x14ac:dyDescent="0.2"/>
    <row r="142" s="25" customFormat="1" x14ac:dyDescent="0.2"/>
    <row r="143" s="25" customFormat="1" x14ac:dyDescent="0.2"/>
    <row r="144" s="25" customFormat="1" x14ac:dyDescent="0.2"/>
    <row r="145" s="25" customFormat="1" x14ac:dyDescent="0.2"/>
    <row r="146" s="25" customFormat="1" x14ac:dyDescent="0.2"/>
    <row r="147" s="25" customFormat="1" x14ac:dyDescent="0.2"/>
    <row r="148" s="25" customFormat="1" x14ac:dyDescent="0.2"/>
    <row r="149" s="25" customFormat="1" x14ac:dyDescent="0.2"/>
    <row r="150" s="25" customFormat="1" x14ac:dyDescent="0.2"/>
    <row r="151" s="25" customFormat="1" x14ac:dyDescent="0.2"/>
    <row r="152" s="25" customFormat="1" x14ac:dyDescent="0.2"/>
    <row r="153" s="25" customFormat="1" x14ac:dyDescent="0.2"/>
    <row r="154" s="25" customFormat="1" x14ac:dyDescent="0.2"/>
    <row r="155" s="25" customFormat="1" x14ac:dyDescent="0.2"/>
    <row r="156" s="25" customFormat="1" x14ac:dyDescent="0.2"/>
    <row r="157" s="25" customFormat="1" x14ac:dyDescent="0.2"/>
    <row r="158" s="25" customFormat="1" x14ac:dyDescent="0.2"/>
    <row r="159" s="25" customFormat="1" x14ac:dyDescent="0.2"/>
    <row r="160" s="25" customFormat="1" x14ac:dyDescent="0.2"/>
    <row r="161" s="25" customFormat="1" x14ac:dyDescent="0.2"/>
    <row r="162" s="25" customFormat="1" x14ac:dyDescent="0.2"/>
    <row r="163" s="25" customFormat="1" x14ac:dyDescent="0.2"/>
    <row r="164" s="25" customFormat="1" x14ac:dyDescent="0.2"/>
    <row r="165" s="25" customFormat="1" x14ac:dyDescent="0.2"/>
    <row r="166" s="25" customFormat="1" x14ac:dyDescent="0.2"/>
    <row r="167" s="25" customFormat="1" x14ac:dyDescent="0.2"/>
    <row r="168" s="25" customFormat="1" x14ac:dyDescent="0.2"/>
    <row r="169" s="25" customFormat="1" x14ac:dyDescent="0.2"/>
    <row r="170" s="25" customFormat="1" x14ac:dyDescent="0.2"/>
    <row r="171" s="25" customFormat="1" x14ac:dyDescent="0.2"/>
    <row r="172" s="25" customFormat="1" x14ac:dyDescent="0.2"/>
    <row r="173" s="25" customFormat="1" x14ac:dyDescent="0.2"/>
    <row r="174" s="25" customFormat="1" x14ac:dyDescent="0.2"/>
    <row r="175" s="25" customFormat="1" x14ac:dyDescent="0.2"/>
    <row r="176" s="25" customFormat="1" x14ac:dyDescent="0.2"/>
    <row r="177" s="25" customFormat="1" x14ac:dyDescent="0.2"/>
    <row r="178" s="25" customFormat="1" x14ac:dyDescent="0.2"/>
    <row r="179" s="25" customFormat="1" x14ac:dyDescent="0.2"/>
    <row r="180" s="25" customFormat="1" x14ac:dyDescent="0.2"/>
    <row r="181" s="25" customFormat="1" x14ac:dyDescent="0.2"/>
    <row r="182" s="25" customFormat="1" x14ac:dyDescent="0.2"/>
    <row r="183" s="25" customFormat="1" x14ac:dyDescent="0.2"/>
    <row r="184" s="25" customFormat="1" x14ac:dyDescent="0.2"/>
    <row r="185" s="25" customFormat="1" x14ac:dyDescent="0.2"/>
    <row r="186" s="25" customFormat="1" x14ac:dyDescent="0.2"/>
    <row r="187" s="25" customFormat="1" x14ac:dyDescent="0.2"/>
    <row r="188" s="25" customFormat="1" x14ac:dyDescent="0.2"/>
    <row r="189" s="25" customFormat="1" x14ac:dyDescent="0.2"/>
    <row r="190" s="25" customFormat="1" x14ac:dyDescent="0.2"/>
    <row r="191" s="25" customFormat="1" x14ac:dyDescent="0.2"/>
    <row r="192" s="25" customFormat="1" x14ac:dyDescent="0.2"/>
    <row r="193" s="25" customFormat="1" x14ac:dyDescent="0.2"/>
    <row r="194" s="25" customFormat="1" x14ac:dyDescent="0.2"/>
    <row r="195" s="25" customFormat="1" x14ac:dyDescent="0.2"/>
    <row r="196" s="25" customFormat="1" x14ac:dyDescent="0.2"/>
    <row r="197" s="25" customFormat="1" x14ac:dyDescent="0.2"/>
    <row r="198" s="25" customFormat="1" x14ac:dyDescent="0.2"/>
    <row r="199" s="25" customFormat="1" x14ac:dyDescent="0.2"/>
    <row r="200" s="25" customFormat="1" x14ac:dyDescent="0.2"/>
    <row r="201" s="25" customFormat="1" x14ac:dyDescent="0.2"/>
    <row r="202" s="25" customFormat="1" x14ac:dyDescent="0.2"/>
    <row r="203" s="25" customFormat="1" x14ac:dyDescent="0.2"/>
    <row r="204" s="25" customFormat="1" x14ac:dyDescent="0.2"/>
    <row r="205" s="25" customFormat="1" x14ac:dyDescent="0.2"/>
    <row r="206" s="25" customFormat="1" x14ac:dyDescent="0.2"/>
    <row r="207" s="25" customFormat="1" x14ac:dyDescent="0.2"/>
    <row r="208" s="25" customFormat="1" x14ac:dyDescent="0.2"/>
    <row r="209" spans="1:10" s="25" customFormat="1" x14ac:dyDescent="0.2"/>
    <row r="210" spans="1:10" s="25" customFormat="1" x14ac:dyDescent="0.2"/>
    <row r="211" spans="1:10" s="25" customFormat="1" x14ac:dyDescent="0.2"/>
    <row r="212" spans="1:10" s="25" customFormat="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1:10" s="25" customFormat="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s="25" customFormat="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</row>
    <row r="215" spans="1:10" s="25" customFormat="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</row>
    <row r="216" spans="1:10" s="25" customFormat="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s="25" customFormat="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10" s="25" customFormat="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1:10" s="25" customFormat="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1:10" s="25" customFormat="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</row>
    <row r="221" spans="1:10" s="25" customFormat="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</row>
    <row r="222" spans="1:10" s="25" customFormat="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0" s="25" customFormat="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 s="25" customFormat="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</row>
    <row r="225" spans="1:10" s="25" customFormat="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0" s="25" customFormat="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</row>
  </sheetData>
  <mergeCells count="22">
    <mergeCell ref="F35:G35"/>
    <mergeCell ref="F20:G20"/>
    <mergeCell ref="A14:B14"/>
    <mergeCell ref="A16:B16"/>
    <mergeCell ref="F14:G14"/>
    <mergeCell ref="A20:B20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A1:J1"/>
    <mergeCell ref="A2:J2"/>
    <mergeCell ref="F16:G16"/>
    <mergeCell ref="I4:J4"/>
    <mergeCell ref="A6:E6"/>
    <mergeCell ref="F6:J6"/>
  </mergeCells>
  <phoneticPr fontId="18" type="noConversion"/>
  <printOptions horizontalCentered="1"/>
  <pageMargins left="0.23622047244094491" right="0.23622047244094491" top="0" bottom="0" header="0.27559055118110237" footer="0.19685039370078741"/>
  <pageSetup paperSize="9" scale="10" orientation="landscape" r:id="rId1"/>
  <headerFooter alignWithMargins="0"/>
  <rowBreaks count="1" manualBreakCount="1">
    <brk id="1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view="pageBreakPreview" topLeftCell="A2" zoomScaleNormal="100" zoomScaleSheetLayoutView="100" workbookViewId="0">
      <selection activeCell="C5" sqref="C5:E5"/>
    </sheetView>
  </sheetViews>
  <sheetFormatPr defaultRowHeight="12.75" x14ac:dyDescent="0.2"/>
  <cols>
    <col min="1" max="1" width="7.42578125" customWidth="1"/>
    <col min="2" max="2" width="46.42578125" customWidth="1"/>
    <col min="3" max="3" width="13.28515625" customWidth="1"/>
    <col min="4" max="4" width="13.140625" customWidth="1"/>
    <col min="5" max="5" width="13.42578125" customWidth="1"/>
  </cols>
  <sheetData>
    <row r="1" spans="1:6" ht="30" customHeight="1" x14ac:dyDescent="0.3">
      <c r="A1" s="803" t="s">
        <v>477</v>
      </c>
      <c r="B1" s="803"/>
      <c r="C1" s="803"/>
      <c r="D1" s="803"/>
      <c r="E1" s="803"/>
    </row>
    <row r="2" spans="1:6" ht="18" customHeight="1" x14ac:dyDescent="0.2">
      <c r="A2" s="804" t="s">
        <v>519</v>
      </c>
      <c r="B2" s="804"/>
      <c r="C2" s="804"/>
      <c r="D2" s="804"/>
      <c r="E2" s="804"/>
    </row>
    <row r="3" spans="1:6" ht="17.25" customHeight="1" x14ac:dyDescent="0.25">
      <c r="A3" s="3"/>
      <c r="B3" s="2"/>
      <c r="C3" s="184"/>
      <c r="D3" s="805"/>
      <c r="E3" s="805"/>
    </row>
    <row r="4" spans="1:6" ht="13.5" thickBot="1" x14ac:dyDescent="0.25">
      <c r="A4" s="575" t="s">
        <v>530</v>
      </c>
      <c r="B4" s="576"/>
      <c r="C4" s="185"/>
      <c r="D4" s="806" t="s">
        <v>466</v>
      </c>
      <c r="E4" s="806"/>
    </row>
    <row r="5" spans="1:6" ht="44.25" customHeight="1" thickBot="1" x14ac:dyDescent="0.25">
      <c r="A5" s="244" t="s">
        <v>0</v>
      </c>
      <c r="B5" s="264" t="s">
        <v>1</v>
      </c>
      <c r="C5" s="569" t="s">
        <v>521</v>
      </c>
      <c r="D5" s="570" t="s">
        <v>533</v>
      </c>
      <c r="E5" s="569" t="s">
        <v>532</v>
      </c>
    </row>
    <row r="6" spans="1:6" ht="12.75" customHeight="1" thickBot="1" x14ac:dyDescent="0.25">
      <c r="A6" s="245" t="s">
        <v>99</v>
      </c>
      <c r="B6" s="265" t="s">
        <v>100</v>
      </c>
      <c r="C6" s="252" t="s">
        <v>101</v>
      </c>
      <c r="D6" s="265" t="s">
        <v>102</v>
      </c>
      <c r="E6" s="252" t="s">
        <v>103</v>
      </c>
    </row>
    <row r="7" spans="1:6" ht="21.95" customHeight="1" x14ac:dyDescent="0.2">
      <c r="A7" s="246" t="s">
        <v>2</v>
      </c>
      <c r="B7" s="266" t="s">
        <v>3</v>
      </c>
      <c r="C7" s="253">
        <f>C8+C15</f>
        <v>17951373</v>
      </c>
      <c r="D7" s="253">
        <f>D8+D15</f>
        <v>20422266</v>
      </c>
      <c r="E7" s="253">
        <f>E8+E15</f>
        <v>0</v>
      </c>
    </row>
    <row r="8" spans="1:6" s="8" customFormat="1" ht="21.95" customHeight="1" x14ac:dyDescent="0.2">
      <c r="A8" s="247" t="s">
        <v>4</v>
      </c>
      <c r="B8" s="267" t="s">
        <v>5</v>
      </c>
      <c r="C8" s="254">
        <v>17901373</v>
      </c>
      <c r="D8" s="275">
        <v>19532505</v>
      </c>
      <c r="E8" s="254">
        <v>0</v>
      </c>
      <c r="F8" s="568"/>
    </row>
    <row r="9" spans="1:6" s="8" customFormat="1" ht="21.95" hidden="1" customHeight="1" x14ac:dyDescent="0.2">
      <c r="A9" s="247" t="s">
        <v>124</v>
      </c>
      <c r="B9" s="267" t="s">
        <v>6</v>
      </c>
      <c r="C9" s="254"/>
      <c r="D9" s="275"/>
      <c r="E9" s="254"/>
    </row>
    <row r="10" spans="1:6" s="8" customFormat="1" ht="21.95" hidden="1" customHeight="1" x14ac:dyDescent="0.2">
      <c r="A10" s="247" t="s">
        <v>125</v>
      </c>
      <c r="B10" s="267" t="s">
        <v>7</v>
      </c>
      <c r="C10" s="254"/>
      <c r="D10" s="275"/>
      <c r="E10" s="254"/>
    </row>
    <row r="11" spans="1:6" s="8" customFormat="1" ht="21.95" hidden="1" customHeight="1" x14ac:dyDescent="0.2">
      <c r="A11" s="247" t="s">
        <v>126</v>
      </c>
      <c r="B11" s="267" t="s">
        <v>8</v>
      </c>
      <c r="C11" s="254"/>
      <c r="D11" s="275"/>
      <c r="E11" s="254"/>
    </row>
    <row r="12" spans="1:6" s="8" customFormat="1" ht="21.95" hidden="1" customHeight="1" x14ac:dyDescent="0.2">
      <c r="A12" s="247" t="s">
        <v>127</v>
      </c>
      <c r="B12" s="267" t="s">
        <v>9</v>
      </c>
      <c r="C12" s="254"/>
      <c r="D12" s="275"/>
      <c r="E12" s="254"/>
    </row>
    <row r="13" spans="1:6" s="8" customFormat="1" ht="21.95" hidden="1" customHeight="1" x14ac:dyDescent="0.2">
      <c r="A13" s="247" t="s">
        <v>128</v>
      </c>
      <c r="B13" s="268" t="s">
        <v>10</v>
      </c>
      <c r="C13" s="255"/>
      <c r="D13" s="275"/>
      <c r="E13" s="255"/>
    </row>
    <row r="14" spans="1:6" s="8" customFormat="1" ht="21.95" hidden="1" customHeight="1" x14ac:dyDescent="0.2">
      <c r="A14" s="247" t="s">
        <v>129</v>
      </c>
      <c r="B14" s="268" t="s">
        <v>11</v>
      </c>
      <c r="C14" s="256"/>
      <c r="D14" s="275"/>
      <c r="E14" s="256"/>
    </row>
    <row r="15" spans="1:6" s="8" customFormat="1" ht="21.95" customHeight="1" x14ac:dyDescent="0.2">
      <c r="A15" s="247" t="s">
        <v>12</v>
      </c>
      <c r="B15" s="267" t="s">
        <v>13</v>
      </c>
      <c r="C15" s="254">
        <v>50000</v>
      </c>
      <c r="D15" s="275">
        <v>889761</v>
      </c>
      <c r="E15" s="254">
        <v>0</v>
      </c>
    </row>
    <row r="16" spans="1:6" ht="21.95" customHeight="1" x14ac:dyDescent="0.2">
      <c r="A16" s="248" t="s">
        <v>14</v>
      </c>
      <c r="B16" s="269" t="s">
        <v>15</v>
      </c>
      <c r="C16" s="257">
        <v>0</v>
      </c>
      <c r="D16" s="276">
        <v>14303754</v>
      </c>
      <c r="E16" s="257">
        <v>0</v>
      </c>
    </row>
    <row r="17" spans="1:5" ht="21.95" hidden="1" customHeight="1" x14ac:dyDescent="0.2">
      <c r="A17" s="247" t="s">
        <v>158</v>
      </c>
      <c r="B17" s="268" t="s">
        <v>294</v>
      </c>
      <c r="C17" s="255">
        <v>0</v>
      </c>
      <c r="D17" s="275"/>
      <c r="E17" s="255"/>
    </row>
    <row r="18" spans="1:5" ht="21.95" hidden="1" customHeight="1" x14ac:dyDescent="0.2">
      <c r="A18" s="247" t="s">
        <v>159</v>
      </c>
      <c r="B18" s="267" t="s">
        <v>187</v>
      </c>
      <c r="C18" s="254">
        <v>14220</v>
      </c>
      <c r="D18" s="275"/>
      <c r="E18" s="254"/>
    </row>
    <row r="19" spans="1:5" ht="21.95" customHeight="1" x14ac:dyDescent="0.2">
      <c r="A19" s="248" t="s">
        <v>16</v>
      </c>
      <c r="B19" s="269" t="s">
        <v>17</v>
      </c>
      <c r="C19" s="257">
        <f>C21+C26+C20</f>
        <v>2803000</v>
      </c>
      <c r="D19" s="257">
        <f>D21+D26+D20</f>
        <v>4444459</v>
      </c>
      <c r="E19" s="257">
        <f>E21+E26+E20</f>
        <v>0</v>
      </c>
    </row>
    <row r="20" spans="1:5" ht="21.95" customHeight="1" x14ac:dyDescent="0.2">
      <c r="A20" s="247" t="s">
        <v>468</v>
      </c>
      <c r="B20" s="267" t="s">
        <v>467</v>
      </c>
      <c r="C20" s="254">
        <v>0</v>
      </c>
      <c r="D20" s="276">
        <v>0</v>
      </c>
      <c r="E20" s="257">
        <v>0</v>
      </c>
    </row>
    <row r="21" spans="1:5" s="8" customFormat="1" ht="23.25" customHeight="1" x14ac:dyDescent="0.2">
      <c r="A21" s="247" t="s">
        <v>18</v>
      </c>
      <c r="B21" s="267" t="s">
        <v>19</v>
      </c>
      <c r="C21" s="254">
        <v>2800000</v>
      </c>
      <c r="D21" s="275">
        <v>4404256</v>
      </c>
      <c r="E21" s="254">
        <v>0</v>
      </c>
    </row>
    <row r="22" spans="1:5" s="8" customFormat="1" ht="21.95" hidden="1" customHeight="1" x14ac:dyDescent="0.2">
      <c r="A22" s="247" t="s">
        <v>20</v>
      </c>
      <c r="B22" s="267" t="s">
        <v>21</v>
      </c>
      <c r="C22" s="254"/>
      <c r="D22" s="275"/>
      <c r="E22" s="254"/>
    </row>
    <row r="23" spans="1:5" s="8" customFormat="1" ht="21.95" hidden="1" customHeight="1" x14ac:dyDescent="0.2">
      <c r="A23" s="247"/>
      <c r="B23" s="267" t="s">
        <v>22</v>
      </c>
      <c r="C23" s="254"/>
      <c r="D23" s="275"/>
      <c r="E23" s="254"/>
    </row>
    <row r="24" spans="1:5" s="8" customFormat="1" ht="21.95" hidden="1" customHeight="1" x14ac:dyDescent="0.2">
      <c r="A24" s="247" t="s">
        <v>23</v>
      </c>
      <c r="B24" s="267" t="s">
        <v>24</v>
      </c>
      <c r="C24" s="254"/>
      <c r="D24" s="275"/>
      <c r="E24" s="254"/>
    </row>
    <row r="25" spans="1:5" s="8" customFormat="1" ht="21.95" hidden="1" customHeight="1" x14ac:dyDescent="0.2">
      <c r="A25" s="247" t="s">
        <v>25</v>
      </c>
      <c r="B25" s="267" t="s">
        <v>26</v>
      </c>
      <c r="C25" s="254"/>
      <c r="D25" s="275"/>
      <c r="E25" s="254"/>
    </row>
    <row r="26" spans="1:5" s="8" customFormat="1" ht="21.95" customHeight="1" x14ac:dyDescent="0.2">
      <c r="A26" s="247" t="s">
        <v>27</v>
      </c>
      <c r="B26" s="267" t="s">
        <v>28</v>
      </c>
      <c r="C26" s="254">
        <v>3000</v>
      </c>
      <c r="D26" s="275">
        <v>40203</v>
      </c>
      <c r="E26" s="254">
        <v>0</v>
      </c>
    </row>
    <row r="27" spans="1:5" ht="21.95" customHeight="1" x14ac:dyDescent="0.2">
      <c r="A27" s="248" t="s">
        <v>29</v>
      </c>
      <c r="B27" s="269" t="s">
        <v>30</v>
      </c>
      <c r="C27" s="257">
        <f>SUM(C28:C35)</f>
        <v>863500</v>
      </c>
      <c r="D27" s="257">
        <f>SUM(D28:D35)</f>
        <v>665642</v>
      </c>
      <c r="E27" s="257">
        <f>SUM(E28:E35)</f>
        <v>0</v>
      </c>
    </row>
    <row r="28" spans="1:5" ht="21.95" customHeight="1" x14ac:dyDescent="0.2">
      <c r="A28" s="247" t="s">
        <v>31</v>
      </c>
      <c r="B28" s="267" t="s">
        <v>119</v>
      </c>
      <c r="C28" s="254">
        <v>0</v>
      </c>
      <c r="D28" s="275">
        <v>14520</v>
      </c>
      <c r="E28" s="254">
        <v>0</v>
      </c>
    </row>
    <row r="29" spans="1:5" ht="21.95" customHeight="1" x14ac:dyDescent="0.2">
      <c r="A29" s="247" t="s">
        <v>295</v>
      </c>
      <c r="B29" s="267" t="s">
        <v>296</v>
      </c>
      <c r="C29" s="254">
        <v>10000</v>
      </c>
      <c r="D29" s="275">
        <v>9200</v>
      </c>
      <c r="E29" s="254">
        <v>0</v>
      </c>
    </row>
    <row r="30" spans="1:5" ht="21.95" customHeight="1" x14ac:dyDescent="0.2">
      <c r="A30" s="247" t="s">
        <v>32</v>
      </c>
      <c r="B30" s="267" t="s">
        <v>33</v>
      </c>
      <c r="C30" s="254">
        <v>0</v>
      </c>
      <c r="D30" s="275">
        <v>0</v>
      </c>
      <c r="E30" s="254">
        <v>0</v>
      </c>
    </row>
    <row r="31" spans="1:5" ht="18.75" customHeight="1" x14ac:dyDescent="0.2">
      <c r="A31" s="247" t="s">
        <v>34</v>
      </c>
      <c r="B31" s="267" t="s">
        <v>35</v>
      </c>
      <c r="C31" s="254">
        <v>432000</v>
      </c>
      <c r="D31" s="275">
        <v>337980</v>
      </c>
      <c r="E31" s="254">
        <v>0</v>
      </c>
    </row>
    <row r="32" spans="1:5" ht="24.75" customHeight="1" x14ac:dyDescent="0.2">
      <c r="A32" s="247" t="s">
        <v>36</v>
      </c>
      <c r="B32" s="267" t="s">
        <v>37</v>
      </c>
      <c r="C32" s="254">
        <v>0</v>
      </c>
      <c r="D32" s="275">
        <v>0</v>
      </c>
      <c r="E32" s="254">
        <v>0</v>
      </c>
    </row>
    <row r="33" spans="1:5" ht="21.95" customHeight="1" x14ac:dyDescent="0.2">
      <c r="A33" s="249" t="s">
        <v>38</v>
      </c>
      <c r="B33" s="270" t="s">
        <v>39</v>
      </c>
      <c r="C33" s="258">
        <v>0</v>
      </c>
      <c r="D33" s="277">
        <v>0</v>
      </c>
      <c r="E33" s="258">
        <v>0</v>
      </c>
    </row>
    <row r="34" spans="1:5" ht="21.95" customHeight="1" x14ac:dyDescent="0.2">
      <c r="A34" s="247" t="s">
        <v>40</v>
      </c>
      <c r="B34" s="267" t="s">
        <v>41</v>
      </c>
      <c r="C34" s="254">
        <v>500</v>
      </c>
      <c r="D34" s="278">
        <v>127</v>
      </c>
      <c r="E34" s="254">
        <v>0</v>
      </c>
    </row>
    <row r="35" spans="1:5" ht="21.95" customHeight="1" x14ac:dyDescent="0.2">
      <c r="A35" s="247" t="s">
        <v>524</v>
      </c>
      <c r="B35" s="267" t="s">
        <v>42</v>
      </c>
      <c r="C35" s="566">
        <v>421000</v>
      </c>
      <c r="D35" s="567">
        <v>303815</v>
      </c>
      <c r="E35" s="566">
        <v>0</v>
      </c>
    </row>
    <row r="36" spans="1:5" ht="21.95" customHeight="1" x14ac:dyDescent="0.2">
      <c r="A36" s="248" t="s">
        <v>43</v>
      </c>
      <c r="B36" s="269" t="s">
        <v>44</v>
      </c>
      <c r="C36" s="257">
        <v>0</v>
      </c>
      <c r="D36" s="279">
        <v>0</v>
      </c>
      <c r="E36" s="274">
        <v>0</v>
      </c>
    </row>
    <row r="37" spans="1:5" ht="21.95" hidden="1" customHeight="1" x14ac:dyDescent="0.2">
      <c r="A37" s="247" t="s">
        <v>297</v>
      </c>
      <c r="B37" s="267" t="s">
        <v>298</v>
      </c>
      <c r="C37" s="259">
        <v>0</v>
      </c>
      <c r="D37" s="267"/>
      <c r="E37" s="259"/>
    </row>
    <row r="38" spans="1:5" ht="21.95" customHeight="1" x14ac:dyDescent="0.2">
      <c r="A38" s="248" t="s">
        <v>45</v>
      </c>
      <c r="B38" s="269" t="s">
        <v>46</v>
      </c>
      <c r="C38" s="257">
        <v>0</v>
      </c>
      <c r="D38" s="276">
        <v>0</v>
      </c>
      <c r="E38" s="257">
        <v>0</v>
      </c>
    </row>
    <row r="39" spans="1:5" ht="21.95" hidden="1" customHeight="1" x14ac:dyDescent="0.2">
      <c r="A39" s="247" t="s">
        <v>120</v>
      </c>
      <c r="B39" s="267" t="s">
        <v>47</v>
      </c>
      <c r="C39" s="254"/>
      <c r="D39" s="275"/>
      <c r="E39" s="254"/>
    </row>
    <row r="40" spans="1:5" ht="21.95" hidden="1" customHeight="1" x14ac:dyDescent="0.2">
      <c r="A40" s="247" t="s">
        <v>301</v>
      </c>
      <c r="B40" s="267" t="s">
        <v>302</v>
      </c>
      <c r="C40" s="254"/>
      <c r="D40" s="275"/>
      <c r="E40" s="254"/>
    </row>
    <row r="41" spans="1:5" ht="21.95" customHeight="1" thickBot="1" x14ac:dyDescent="0.25">
      <c r="A41" s="248" t="s">
        <v>48</v>
      </c>
      <c r="B41" s="269" t="s">
        <v>188</v>
      </c>
      <c r="C41" s="260">
        <v>0</v>
      </c>
      <c r="D41" s="269">
        <v>0</v>
      </c>
      <c r="E41" s="260">
        <v>0</v>
      </c>
    </row>
    <row r="42" spans="1:5" ht="21.95" hidden="1" customHeight="1" x14ac:dyDescent="0.2">
      <c r="A42" s="250" t="s">
        <v>121</v>
      </c>
      <c r="B42" s="271" t="s">
        <v>122</v>
      </c>
      <c r="C42" s="478">
        <v>0</v>
      </c>
      <c r="D42" s="271"/>
      <c r="E42" s="478"/>
    </row>
    <row r="43" spans="1:5" ht="30" customHeight="1" thickBot="1" x14ac:dyDescent="0.3">
      <c r="A43" s="251" t="s">
        <v>185</v>
      </c>
      <c r="B43" s="272" t="s">
        <v>49</v>
      </c>
      <c r="C43" s="263">
        <f>C7+C16+C19+C27+C36+C38+C41</f>
        <v>21617873</v>
      </c>
      <c r="D43" s="263">
        <f>D7+D16+D19+D27+D36+D38+D41</f>
        <v>39836121</v>
      </c>
      <c r="E43" s="263">
        <f>E7+E16+E19+E27+E36+E38+E41</f>
        <v>0</v>
      </c>
    </row>
    <row r="44" spans="1:5" ht="21.95" customHeight="1" thickBot="1" x14ac:dyDescent="0.25">
      <c r="A44" s="479" t="s">
        <v>50</v>
      </c>
      <c r="B44" s="480" t="s">
        <v>51</v>
      </c>
      <c r="C44" s="481">
        <f>SUM(C45:C47)</f>
        <v>8756833</v>
      </c>
      <c r="D44" s="481">
        <f>SUM(D45:D47)</f>
        <v>9483918</v>
      </c>
      <c r="E44" s="481">
        <f>SUM(E45:E47)</f>
        <v>0</v>
      </c>
    </row>
    <row r="45" spans="1:5" ht="24" customHeight="1" x14ac:dyDescent="0.2">
      <c r="A45" s="249" t="s">
        <v>484</v>
      </c>
      <c r="B45" s="270" t="s">
        <v>472</v>
      </c>
      <c r="C45" s="258">
        <v>0</v>
      </c>
      <c r="D45" s="277">
        <v>0</v>
      </c>
      <c r="E45" s="258">
        <v>0</v>
      </c>
    </row>
    <row r="46" spans="1:5" ht="21.95" customHeight="1" x14ac:dyDescent="0.2">
      <c r="A46" s="247" t="s">
        <v>52</v>
      </c>
      <c r="B46" s="267" t="s">
        <v>53</v>
      </c>
      <c r="C46" s="254">
        <v>8756833</v>
      </c>
      <c r="D46" s="275">
        <v>8756833</v>
      </c>
      <c r="E46" s="254">
        <v>0</v>
      </c>
    </row>
    <row r="47" spans="1:5" ht="21.95" customHeight="1" thickBot="1" x14ac:dyDescent="0.25">
      <c r="A47" s="250" t="s">
        <v>299</v>
      </c>
      <c r="B47" s="271" t="s">
        <v>300</v>
      </c>
      <c r="C47" s="262">
        <v>0</v>
      </c>
      <c r="D47" s="281">
        <v>727085</v>
      </c>
      <c r="E47" s="262">
        <v>0</v>
      </c>
    </row>
    <row r="48" spans="1:5" s="4" customFormat="1" ht="37.5" customHeight="1" thickBot="1" x14ac:dyDescent="0.3">
      <c r="A48" s="251" t="s">
        <v>123</v>
      </c>
      <c r="B48" s="272" t="s">
        <v>54</v>
      </c>
      <c r="C48" s="263">
        <f>C43+C44</f>
        <v>30374706</v>
      </c>
      <c r="D48" s="263">
        <f>D43+D44</f>
        <v>49320039</v>
      </c>
      <c r="E48" s="263">
        <f>E43+E44</f>
        <v>0</v>
      </c>
    </row>
    <row r="49" spans="1:5" ht="15" x14ac:dyDescent="0.25">
      <c r="A49" s="1"/>
      <c r="B49" s="1"/>
      <c r="C49" s="1"/>
      <c r="D49" s="1"/>
      <c r="E49" s="1"/>
    </row>
  </sheetData>
  <mergeCells count="4">
    <mergeCell ref="A1:E1"/>
    <mergeCell ref="A2:E2"/>
    <mergeCell ref="D3:E3"/>
    <mergeCell ref="D4:E4"/>
  </mergeCells>
  <phoneticPr fontId="48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  <rowBreaks count="1" manualBreakCount="1">
    <brk id="4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topLeftCell="A16" workbookViewId="0">
      <selection activeCell="E51" sqref="E51"/>
    </sheetView>
  </sheetViews>
  <sheetFormatPr defaultRowHeight="12.75" x14ac:dyDescent="0.2"/>
  <cols>
    <col min="1" max="1" width="7.140625" customWidth="1"/>
    <col min="2" max="2" width="45.42578125" customWidth="1"/>
    <col min="3" max="3" width="13.5703125" customWidth="1"/>
    <col min="4" max="4" width="12.42578125" customWidth="1"/>
    <col min="5" max="5" width="12.85546875" customWidth="1"/>
  </cols>
  <sheetData>
    <row r="1" spans="1:5" ht="30" customHeight="1" x14ac:dyDescent="0.3">
      <c r="A1" s="803" t="s">
        <v>478</v>
      </c>
      <c r="B1" s="803"/>
      <c r="C1" s="803"/>
      <c r="D1" s="803"/>
      <c r="E1" s="803"/>
    </row>
    <row r="2" spans="1:5" ht="18" customHeight="1" x14ac:dyDescent="0.2">
      <c r="A2" s="804" t="s">
        <v>519</v>
      </c>
      <c r="B2" s="804"/>
      <c r="C2" s="804"/>
      <c r="D2" s="804"/>
      <c r="E2" s="804"/>
    </row>
    <row r="3" spans="1:5" ht="19.5" customHeight="1" x14ac:dyDescent="0.25">
      <c r="A3" s="3"/>
      <c r="B3" s="2"/>
      <c r="C3" s="183"/>
      <c r="D3" s="805"/>
      <c r="E3" s="805"/>
    </row>
    <row r="4" spans="1:5" ht="13.5" thickBot="1" x14ac:dyDescent="0.25">
      <c r="A4" s="575" t="s">
        <v>529</v>
      </c>
      <c r="B4" s="576"/>
      <c r="C4" s="185"/>
      <c r="D4" s="806" t="s">
        <v>466</v>
      </c>
      <c r="E4" s="806"/>
    </row>
    <row r="5" spans="1:5" ht="38.25" customHeight="1" thickBot="1" x14ac:dyDescent="0.25">
      <c r="A5" s="244" t="s">
        <v>0</v>
      </c>
      <c r="B5" s="264" t="s">
        <v>1</v>
      </c>
      <c r="C5" s="569" t="s">
        <v>521</v>
      </c>
      <c r="D5" s="570" t="s">
        <v>533</v>
      </c>
      <c r="E5" s="569" t="s">
        <v>532</v>
      </c>
    </row>
    <row r="6" spans="1:5" ht="12.75" customHeight="1" thickBot="1" x14ac:dyDescent="0.25">
      <c r="A6" s="245" t="s">
        <v>99</v>
      </c>
      <c r="B6" s="265" t="s">
        <v>100</v>
      </c>
      <c r="C6" s="252" t="s">
        <v>101</v>
      </c>
      <c r="D6" s="265" t="s">
        <v>102</v>
      </c>
      <c r="E6" s="252" t="s">
        <v>103</v>
      </c>
    </row>
    <row r="7" spans="1:5" s="6" customFormat="1" ht="21.95" customHeight="1" x14ac:dyDescent="0.25">
      <c r="A7" s="246" t="s">
        <v>55</v>
      </c>
      <c r="B7" s="266" t="s">
        <v>56</v>
      </c>
      <c r="C7" s="253">
        <f>C8+C16</f>
        <v>7135000</v>
      </c>
      <c r="D7" s="253">
        <f>D8+D16</f>
        <v>6537673</v>
      </c>
      <c r="E7" s="253">
        <f>E8+E16</f>
        <v>0</v>
      </c>
    </row>
    <row r="8" spans="1:5" s="5" customFormat="1" ht="21.95" customHeight="1" x14ac:dyDescent="0.2">
      <c r="A8" s="247" t="s">
        <v>57</v>
      </c>
      <c r="B8" s="267" t="s">
        <v>58</v>
      </c>
      <c r="C8" s="254">
        <v>2873000</v>
      </c>
      <c r="D8" s="275">
        <v>3011225</v>
      </c>
      <c r="E8" s="254">
        <v>0</v>
      </c>
    </row>
    <row r="9" spans="1:5" s="5" customFormat="1" ht="22.5" hidden="1" customHeight="1" x14ac:dyDescent="0.2">
      <c r="A9" s="247" t="s">
        <v>130</v>
      </c>
      <c r="B9" s="267" t="s">
        <v>59</v>
      </c>
      <c r="C9" s="254"/>
      <c r="D9" s="275"/>
      <c r="E9" s="254"/>
    </row>
    <row r="10" spans="1:5" s="5" customFormat="1" ht="22.5" hidden="1" customHeight="1" x14ac:dyDescent="0.2">
      <c r="A10" s="247" t="s">
        <v>190</v>
      </c>
      <c r="B10" s="267" t="s">
        <v>191</v>
      </c>
      <c r="C10" s="254"/>
      <c r="D10" s="275"/>
      <c r="E10" s="254"/>
    </row>
    <row r="11" spans="1:5" s="5" customFormat="1" ht="22.5" hidden="1" customHeight="1" x14ac:dyDescent="0.2">
      <c r="A11" s="247" t="s">
        <v>286</v>
      </c>
      <c r="B11" s="267" t="s">
        <v>287</v>
      </c>
      <c r="C11" s="254"/>
      <c r="D11" s="275"/>
      <c r="E11" s="254"/>
    </row>
    <row r="12" spans="1:5" s="5" customFormat="1" ht="21.95" hidden="1" customHeight="1" x14ac:dyDescent="0.2">
      <c r="A12" s="247" t="s">
        <v>131</v>
      </c>
      <c r="B12" s="267" t="s">
        <v>60</v>
      </c>
      <c r="C12" s="254"/>
      <c r="D12" s="275"/>
      <c r="E12" s="254"/>
    </row>
    <row r="13" spans="1:5" s="5" customFormat="1" ht="21.95" hidden="1" customHeight="1" x14ac:dyDescent="0.2">
      <c r="A13" s="247" t="s">
        <v>132</v>
      </c>
      <c r="B13" s="267" t="s">
        <v>61</v>
      </c>
      <c r="C13" s="255"/>
      <c r="D13" s="275"/>
      <c r="E13" s="255"/>
    </row>
    <row r="14" spans="1:5" s="5" customFormat="1" ht="21.95" hidden="1" customHeight="1" x14ac:dyDescent="0.2">
      <c r="A14" s="247" t="s">
        <v>133</v>
      </c>
      <c r="B14" s="267" t="s">
        <v>62</v>
      </c>
      <c r="C14" s="256"/>
      <c r="D14" s="275"/>
      <c r="E14" s="256"/>
    </row>
    <row r="15" spans="1:5" s="5" customFormat="1" ht="21.95" hidden="1" customHeight="1" x14ac:dyDescent="0.2">
      <c r="A15" s="247" t="s">
        <v>134</v>
      </c>
      <c r="B15" s="267" t="s">
        <v>63</v>
      </c>
      <c r="C15" s="256"/>
      <c r="D15" s="275"/>
      <c r="E15" s="256"/>
    </row>
    <row r="16" spans="1:5" s="5" customFormat="1" ht="21.95" customHeight="1" x14ac:dyDescent="0.2">
      <c r="A16" s="247" t="s">
        <v>64</v>
      </c>
      <c r="B16" s="267" t="s">
        <v>65</v>
      </c>
      <c r="C16" s="254">
        <v>4262000</v>
      </c>
      <c r="D16" s="275">
        <v>3526448</v>
      </c>
      <c r="E16" s="254">
        <v>0</v>
      </c>
    </row>
    <row r="17" spans="1:5" s="5" customFormat="1" ht="21.95" hidden="1" customHeight="1" x14ac:dyDescent="0.2">
      <c r="A17" s="247" t="s">
        <v>135</v>
      </c>
      <c r="B17" s="267" t="s">
        <v>66</v>
      </c>
      <c r="C17" s="254">
        <v>2800</v>
      </c>
      <c r="D17" s="275"/>
      <c r="E17" s="254"/>
    </row>
    <row r="18" spans="1:5" s="5" customFormat="1" ht="28.5" hidden="1" customHeight="1" x14ac:dyDescent="0.2">
      <c r="A18" s="247" t="s">
        <v>136</v>
      </c>
      <c r="B18" s="267" t="s">
        <v>67</v>
      </c>
      <c r="C18" s="254">
        <v>2730</v>
      </c>
      <c r="D18" s="275"/>
      <c r="E18" s="254"/>
    </row>
    <row r="19" spans="1:5" s="5" customFormat="1" ht="21.95" hidden="1" customHeight="1" x14ac:dyDescent="0.2">
      <c r="A19" s="247" t="s">
        <v>137</v>
      </c>
      <c r="B19" s="267" t="s">
        <v>68</v>
      </c>
      <c r="C19" s="254">
        <v>900</v>
      </c>
      <c r="D19" s="275"/>
      <c r="E19" s="254"/>
    </row>
    <row r="20" spans="1:5" s="6" customFormat="1" ht="34.5" customHeight="1" x14ac:dyDescent="0.25">
      <c r="A20" s="248" t="s">
        <v>69</v>
      </c>
      <c r="B20" s="284" t="s">
        <v>156</v>
      </c>
      <c r="C20" s="257">
        <v>1330000</v>
      </c>
      <c r="D20" s="276">
        <v>1263437</v>
      </c>
      <c r="E20" s="257">
        <v>0</v>
      </c>
    </row>
    <row r="21" spans="1:5" s="6" customFormat="1" ht="21.95" customHeight="1" x14ac:dyDescent="0.25">
      <c r="A21" s="248" t="s">
        <v>70</v>
      </c>
      <c r="B21" s="269" t="s">
        <v>71</v>
      </c>
      <c r="C21" s="261">
        <f>C22+C25+C28+C34+C35</f>
        <v>10300000</v>
      </c>
      <c r="D21" s="261">
        <f>D22+D25+D28+D34+D35</f>
        <v>5517341</v>
      </c>
      <c r="E21" s="261">
        <f>E22+E25+E28+E34+E35</f>
        <v>0</v>
      </c>
    </row>
    <row r="22" spans="1:5" s="5" customFormat="1" ht="21.95" customHeight="1" x14ac:dyDescent="0.2">
      <c r="A22" s="247" t="s">
        <v>72</v>
      </c>
      <c r="B22" s="267" t="s">
        <v>73</v>
      </c>
      <c r="C22" s="254">
        <v>1460000</v>
      </c>
      <c r="D22" s="275">
        <v>1152776</v>
      </c>
      <c r="E22" s="254">
        <v>0</v>
      </c>
    </row>
    <row r="23" spans="1:5" s="5" customFormat="1" ht="21.95" hidden="1" customHeight="1" x14ac:dyDescent="0.2">
      <c r="A23" s="247" t="s">
        <v>142</v>
      </c>
      <c r="B23" s="267" t="s">
        <v>144</v>
      </c>
      <c r="C23" s="254"/>
      <c r="D23" s="275"/>
      <c r="E23" s="254"/>
    </row>
    <row r="24" spans="1:5" s="5" customFormat="1" ht="21.95" hidden="1" customHeight="1" x14ac:dyDescent="0.2">
      <c r="A24" s="247" t="s">
        <v>143</v>
      </c>
      <c r="B24" s="267" t="s">
        <v>145</v>
      </c>
      <c r="C24" s="254"/>
      <c r="D24" s="275"/>
      <c r="E24" s="254"/>
    </row>
    <row r="25" spans="1:5" s="5" customFormat="1" ht="21.95" customHeight="1" x14ac:dyDescent="0.2">
      <c r="A25" s="247" t="s">
        <v>74</v>
      </c>
      <c r="B25" s="267" t="s">
        <v>75</v>
      </c>
      <c r="C25" s="254">
        <v>230000</v>
      </c>
      <c r="D25" s="275">
        <v>136202</v>
      </c>
      <c r="E25" s="254">
        <v>0</v>
      </c>
    </row>
    <row r="26" spans="1:5" s="5" customFormat="1" ht="21.95" hidden="1" customHeight="1" x14ac:dyDescent="0.2">
      <c r="A26" s="247" t="s">
        <v>138</v>
      </c>
      <c r="B26" s="267" t="s">
        <v>140</v>
      </c>
      <c r="C26" s="273"/>
      <c r="D26" s="278"/>
      <c r="E26" s="273"/>
    </row>
    <row r="27" spans="1:5" s="5" customFormat="1" ht="21.95" hidden="1" customHeight="1" x14ac:dyDescent="0.2">
      <c r="A27" s="247" t="s">
        <v>139</v>
      </c>
      <c r="B27" s="267" t="s">
        <v>141</v>
      </c>
      <c r="C27" s="254"/>
      <c r="D27" s="275"/>
      <c r="E27" s="254"/>
    </row>
    <row r="28" spans="1:5" s="5" customFormat="1" ht="21.95" customHeight="1" x14ac:dyDescent="0.2">
      <c r="A28" s="247" t="s">
        <v>76</v>
      </c>
      <c r="B28" s="267" t="s">
        <v>77</v>
      </c>
      <c r="C28" s="254">
        <v>6310000</v>
      </c>
      <c r="D28" s="275">
        <v>3147387</v>
      </c>
      <c r="E28" s="254">
        <v>0</v>
      </c>
    </row>
    <row r="29" spans="1:5" s="5" customFormat="1" ht="21.95" hidden="1" customHeight="1" x14ac:dyDescent="0.2">
      <c r="A29" s="247" t="s">
        <v>146</v>
      </c>
      <c r="B29" s="268" t="s">
        <v>78</v>
      </c>
      <c r="C29" s="254"/>
      <c r="D29" s="275"/>
      <c r="E29" s="254"/>
    </row>
    <row r="30" spans="1:5" s="5" customFormat="1" ht="21.95" hidden="1" customHeight="1" x14ac:dyDescent="0.2">
      <c r="A30" s="247" t="s">
        <v>147</v>
      </c>
      <c r="B30" s="268" t="s">
        <v>148</v>
      </c>
      <c r="C30" s="254"/>
      <c r="D30" s="275"/>
      <c r="E30" s="254"/>
    </row>
    <row r="31" spans="1:5" s="5" customFormat="1" ht="21.95" hidden="1" customHeight="1" x14ac:dyDescent="0.2">
      <c r="A31" s="247" t="s">
        <v>149</v>
      </c>
      <c r="B31" s="267" t="s">
        <v>150</v>
      </c>
      <c r="C31" s="254"/>
      <c r="D31" s="275"/>
      <c r="E31" s="254"/>
    </row>
    <row r="32" spans="1:5" s="5" customFormat="1" ht="21.95" hidden="1" customHeight="1" x14ac:dyDescent="0.2">
      <c r="A32" s="247" t="s">
        <v>151</v>
      </c>
      <c r="B32" s="267" t="s">
        <v>153</v>
      </c>
      <c r="C32" s="254"/>
      <c r="D32" s="275"/>
      <c r="E32" s="254"/>
    </row>
    <row r="33" spans="1:5" s="5" customFormat="1" ht="21.95" hidden="1" customHeight="1" x14ac:dyDescent="0.2">
      <c r="A33" s="247" t="s">
        <v>152</v>
      </c>
      <c r="B33" s="267" t="s">
        <v>79</v>
      </c>
      <c r="C33" s="254"/>
      <c r="D33" s="275"/>
      <c r="E33" s="254"/>
    </row>
    <row r="34" spans="1:5" s="5" customFormat="1" ht="21.95" customHeight="1" x14ac:dyDescent="0.2">
      <c r="A34" s="249" t="s">
        <v>80</v>
      </c>
      <c r="B34" s="270" t="s">
        <v>81</v>
      </c>
      <c r="C34" s="258">
        <v>100000</v>
      </c>
      <c r="D34" s="277">
        <v>20000</v>
      </c>
      <c r="E34" s="258">
        <v>0</v>
      </c>
    </row>
    <row r="35" spans="1:5" s="5" customFormat="1" ht="21.95" customHeight="1" x14ac:dyDescent="0.2">
      <c r="A35" s="247" t="s">
        <v>82</v>
      </c>
      <c r="B35" s="267" t="s">
        <v>83</v>
      </c>
      <c r="C35" s="254">
        <v>2200000</v>
      </c>
      <c r="D35" s="275">
        <v>1060976</v>
      </c>
      <c r="E35" s="254">
        <v>0</v>
      </c>
    </row>
    <row r="36" spans="1:5" s="5" customFormat="1" ht="21.95" hidden="1" customHeight="1" x14ac:dyDescent="0.2">
      <c r="A36" s="247" t="s">
        <v>154</v>
      </c>
      <c r="B36" s="267" t="s">
        <v>84</v>
      </c>
      <c r="C36" s="259">
        <v>12112</v>
      </c>
      <c r="D36" s="267"/>
      <c r="E36" s="259"/>
    </row>
    <row r="37" spans="1:5" s="5" customFormat="1" ht="21.95" hidden="1" customHeight="1" x14ac:dyDescent="0.2">
      <c r="A37" s="247" t="s">
        <v>288</v>
      </c>
      <c r="B37" s="267" t="s">
        <v>289</v>
      </c>
      <c r="C37" s="259">
        <v>0</v>
      </c>
      <c r="D37" s="267"/>
      <c r="E37" s="259"/>
    </row>
    <row r="38" spans="1:5" s="5" customFormat="1" ht="21.95" hidden="1" customHeight="1" x14ac:dyDescent="0.2">
      <c r="A38" s="247" t="s">
        <v>290</v>
      </c>
      <c r="B38" s="267" t="s">
        <v>291</v>
      </c>
      <c r="C38" s="259">
        <v>0</v>
      </c>
      <c r="D38" s="267"/>
      <c r="E38" s="259"/>
    </row>
    <row r="39" spans="1:5" s="5" customFormat="1" ht="21.95" hidden="1" customHeight="1" x14ac:dyDescent="0.2">
      <c r="A39" s="247" t="s">
        <v>155</v>
      </c>
      <c r="B39" s="267" t="s">
        <v>85</v>
      </c>
      <c r="C39" s="259">
        <v>1050</v>
      </c>
      <c r="D39" s="267"/>
      <c r="E39" s="259"/>
    </row>
    <row r="40" spans="1:5" s="6" customFormat="1" ht="21" customHeight="1" x14ac:dyDescent="0.25">
      <c r="A40" s="248" t="s">
        <v>86</v>
      </c>
      <c r="B40" s="269" t="s">
        <v>87</v>
      </c>
      <c r="C40" s="257">
        <v>1070000</v>
      </c>
      <c r="D40" s="276">
        <v>1010846</v>
      </c>
      <c r="E40" s="257">
        <v>0</v>
      </c>
    </row>
    <row r="41" spans="1:5" s="6" customFormat="1" ht="21.95" hidden="1" customHeight="1" x14ac:dyDescent="0.25">
      <c r="A41" s="247" t="s">
        <v>157</v>
      </c>
      <c r="B41" s="267" t="s">
        <v>115</v>
      </c>
      <c r="C41" s="254">
        <v>100</v>
      </c>
      <c r="D41" s="275"/>
      <c r="E41" s="254"/>
    </row>
    <row r="42" spans="1:5" s="6" customFormat="1" ht="32.25" hidden="1" customHeight="1" x14ac:dyDescent="0.25">
      <c r="A42" s="247" t="s">
        <v>160</v>
      </c>
      <c r="B42" s="267" t="s">
        <v>161</v>
      </c>
      <c r="C42" s="259">
        <v>1800</v>
      </c>
      <c r="D42" s="267"/>
      <c r="E42" s="259"/>
    </row>
    <row r="43" spans="1:5" s="6" customFormat="1" ht="20.25" hidden="1" customHeight="1" x14ac:dyDescent="0.25">
      <c r="A43" s="247" t="s">
        <v>162</v>
      </c>
      <c r="B43" s="267" t="s">
        <v>116</v>
      </c>
      <c r="C43" s="259">
        <v>1600</v>
      </c>
      <c r="D43" s="267"/>
      <c r="E43" s="259"/>
    </row>
    <row r="44" spans="1:5" s="6" customFormat="1" ht="24" hidden="1" customHeight="1" x14ac:dyDescent="0.25">
      <c r="A44" s="247" t="s">
        <v>163</v>
      </c>
      <c r="B44" s="267" t="s">
        <v>117</v>
      </c>
      <c r="C44" s="259">
        <v>3700</v>
      </c>
      <c r="D44" s="267"/>
      <c r="E44" s="259"/>
    </row>
    <row r="45" spans="1:5" s="6" customFormat="1" ht="21.95" customHeight="1" x14ac:dyDescent="0.25">
      <c r="A45" s="248" t="s">
        <v>88</v>
      </c>
      <c r="B45" s="269" t="s">
        <v>118</v>
      </c>
      <c r="C45" s="261">
        <f>SUM(C46:C50)</f>
        <v>1634000</v>
      </c>
      <c r="D45" s="261">
        <f>SUM(D46:D50)</f>
        <v>1543596</v>
      </c>
      <c r="E45" s="261">
        <f>SUM(E46:E50)</f>
        <v>0</v>
      </c>
    </row>
    <row r="46" spans="1:5" s="6" customFormat="1" ht="21.95" customHeight="1" x14ac:dyDescent="0.25">
      <c r="A46" s="247" t="s">
        <v>164</v>
      </c>
      <c r="B46" s="267" t="s">
        <v>165</v>
      </c>
      <c r="C46" s="254">
        <v>0</v>
      </c>
      <c r="D46" s="275">
        <v>55360</v>
      </c>
      <c r="E46" s="254">
        <v>0</v>
      </c>
    </row>
    <row r="47" spans="1:5" s="6" customFormat="1" ht="21.95" customHeight="1" x14ac:dyDescent="0.25">
      <c r="A47" s="247" t="s">
        <v>166</v>
      </c>
      <c r="B47" s="267" t="s">
        <v>192</v>
      </c>
      <c r="C47" s="254">
        <v>1534000</v>
      </c>
      <c r="D47" s="275">
        <v>1436316</v>
      </c>
      <c r="E47" s="254">
        <v>0</v>
      </c>
    </row>
    <row r="48" spans="1:5" s="6" customFormat="1" ht="30.75" customHeight="1" x14ac:dyDescent="0.25">
      <c r="A48" s="247" t="s">
        <v>167</v>
      </c>
      <c r="B48" s="267" t="s">
        <v>169</v>
      </c>
      <c r="C48" s="254">
        <v>0</v>
      </c>
      <c r="D48" s="275">
        <v>0</v>
      </c>
      <c r="E48" s="254">
        <v>0</v>
      </c>
    </row>
    <row r="49" spans="1:5" s="6" customFormat="1" ht="21.95" customHeight="1" x14ac:dyDescent="0.25">
      <c r="A49" s="247" t="s">
        <v>168</v>
      </c>
      <c r="B49" s="267" t="s">
        <v>170</v>
      </c>
      <c r="C49" s="254">
        <v>100000</v>
      </c>
      <c r="D49" s="275">
        <v>51920</v>
      </c>
      <c r="E49" s="254">
        <v>0</v>
      </c>
    </row>
    <row r="50" spans="1:5" s="6" customFormat="1" ht="21.95" customHeight="1" x14ac:dyDescent="0.25">
      <c r="A50" s="247" t="s">
        <v>282</v>
      </c>
      <c r="B50" s="267" t="s">
        <v>283</v>
      </c>
      <c r="C50" s="254">
        <v>0</v>
      </c>
      <c r="D50" s="275">
        <v>0</v>
      </c>
      <c r="E50" s="254">
        <v>0</v>
      </c>
    </row>
    <row r="51" spans="1:5" s="6" customFormat="1" ht="21.95" customHeight="1" x14ac:dyDescent="0.25">
      <c r="A51" s="248" t="s">
        <v>89</v>
      </c>
      <c r="B51" s="269" t="s">
        <v>90</v>
      </c>
      <c r="C51" s="261">
        <v>6159500</v>
      </c>
      <c r="D51" s="280">
        <v>2014092</v>
      </c>
      <c r="E51" s="261">
        <v>6159500</v>
      </c>
    </row>
    <row r="52" spans="1:5" s="6" customFormat="1" ht="21.95" hidden="1" customHeight="1" x14ac:dyDescent="0.25">
      <c r="A52" s="247" t="s">
        <v>284</v>
      </c>
      <c r="B52" s="267" t="s">
        <v>285</v>
      </c>
      <c r="C52" s="254"/>
      <c r="D52" s="275"/>
      <c r="E52" s="254"/>
    </row>
    <row r="53" spans="1:5" s="6" customFormat="1" ht="21.95" hidden="1" customHeight="1" x14ac:dyDescent="0.25">
      <c r="A53" s="247" t="s">
        <v>171</v>
      </c>
      <c r="B53" s="267" t="s">
        <v>174</v>
      </c>
      <c r="C53" s="254"/>
      <c r="D53" s="275"/>
      <c r="E53" s="254"/>
    </row>
    <row r="54" spans="1:5" s="5" customFormat="1" ht="21.95" hidden="1" customHeight="1" x14ac:dyDescent="0.2">
      <c r="A54" s="247" t="s">
        <v>172</v>
      </c>
      <c r="B54" s="267" t="s">
        <v>175</v>
      </c>
      <c r="C54" s="258"/>
      <c r="D54" s="277"/>
      <c r="E54" s="258"/>
    </row>
    <row r="55" spans="1:5" s="6" customFormat="1" ht="21.95" hidden="1" customHeight="1" x14ac:dyDescent="0.25">
      <c r="A55" s="247" t="s">
        <v>173</v>
      </c>
      <c r="B55" s="267" t="s">
        <v>176</v>
      </c>
      <c r="C55" s="254"/>
      <c r="D55" s="275"/>
      <c r="E55" s="254"/>
    </row>
    <row r="56" spans="1:5" s="6" customFormat="1" ht="21.95" customHeight="1" x14ac:dyDescent="0.25">
      <c r="A56" s="248" t="s">
        <v>91</v>
      </c>
      <c r="B56" s="269" t="s">
        <v>92</v>
      </c>
      <c r="C56" s="261">
        <v>2033591</v>
      </c>
      <c r="D56" s="280">
        <v>4792310</v>
      </c>
      <c r="E56" s="261">
        <v>2033591</v>
      </c>
    </row>
    <row r="57" spans="1:5" s="6" customFormat="1" ht="21.95" hidden="1" customHeight="1" x14ac:dyDescent="0.25">
      <c r="A57" s="247" t="s">
        <v>177</v>
      </c>
      <c r="B57" s="267" t="s">
        <v>179</v>
      </c>
      <c r="C57" s="254"/>
      <c r="D57" s="275"/>
      <c r="E57" s="254"/>
    </row>
    <row r="58" spans="1:5" s="6" customFormat="1" ht="21.95" hidden="1" customHeight="1" x14ac:dyDescent="0.25">
      <c r="A58" s="247" t="s">
        <v>292</v>
      </c>
      <c r="B58" s="267" t="s">
        <v>293</v>
      </c>
      <c r="C58" s="254"/>
      <c r="D58" s="275"/>
      <c r="E58" s="254"/>
    </row>
    <row r="59" spans="1:5" s="6" customFormat="1" ht="21.95" hidden="1" customHeight="1" x14ac:dyDescent="0.25">
      <c r="A59" s="247" t="s">
        <v>178</v>
      </c>
      <c r="B59" s="267" t="s">
        <v>180</v>
      </c>
      <c r="C59" s="254"/>
      <c r="D59" s="275"/>
      <c r="E59" s="254"/>
    </row>
    <row r="60" spans="1:5" s="6" customFormat="1" ht="21.95" customHeight="1" thickBot="1" x14ac:dyDescent="0.3">
      <c r="A60" s="482" t="s">
        <v>93</v>
      </c>
      <c r="B60" s="483" t="s">
        <v>182</v>
      </c>
      <c r="C60" s="484">
        <v>0</v>
      </c>
      <c r="D60" s="485">
        <v>0</v>
      </c>
      <c r="E60" s="484">
        <v>0</v>
      </c>
    </row>
    <row r="61" spans="1:5" s="7" customFormat="1" ht="36" customHeight="1" thickBot="1" x14ac:dyDescent="0.3">
      <c r="A61" s="282" t="s">
        <v>184</v>
      </c>
      <c r="B61" s="285" t="s">
        <v>94</v>
      </c>
      <c r="C61" s="283">
        <f>C7+C20+C21+C40+C45+C51+C56+C60</f>
        <v>29662091</v>
      </c>
      <c r="D61" s="283">
        <f>D7+D20+D21+D40+D45+D51+D56+D60</f>
        <v>22679295</v>
      </c>
      <c r="E61" s="283">
        <f>E7+E20+E21+E40+E45+E51+E56+E60</f>
        <v>8193091</v>
      </c>
    </row>
    <row r="62" spans="1:5" s="5" customFormat="1" ht="21.95" customHeight="1" thickBot="1" x14ac:dyDescent="0.3">
      <c r="A62" s="282" t="s">
        <v>95</v>
      </c>
      <c r="B62" s="285" t="s">
        <v>96</v>
      </c>
      <c r="C62" s="263">
        <f>SUM(C63:C65)</f>
        <v>712615</v>
      </c>
      <c r="D62" s="263">
        <f>SUM(D63:D65)</f>
        <v>702898</v>
      </c>
      <c r="E62" s="263">
        <f>SUM(E63:E65)</f>
        <v>712615</v>
      </c>
    </row>
    <row r="63" spans="1:5" s="5" customFormat="1" ht="27.75" customHeight="1" x14ac:dyDescent="0.25">
      <c r="A63" s="486" t="s">
        <v>485</v>
      </c>
      <c r="B63" s="487" t="s">
        <v>473</v>
      </c>
      <c r="C63" s="258">
        <v>0</v>
      </c>
      <c r="D63" s="277">
        <v>0</v>
      </c>
      <c r="E63" s="258">
        <v>0</v>
      </c>
    </row>
    <row r="64" spans="1:5" s="5" customFormat="1" ht="21.95" customHeight="1" x14ac:dyDescent="0.2">
      <c r="A64" s="247" t="s">
        <v>193</v>
      </c>
      <c r="B64" s="267" t="s">
        <v>194</v>
      </c>
      <c r="C64" s="254">
        <v>712615</v>
      </c>
      <c r="D64" s="275">
        <v>702898</v>
      </c>
      <c r="E64" s="254">
        <v>712615</v>
      </c>
    </row>
    <row r="65" spans="1:5" s="7" customFormat="1" ht="21.75" customHeight="1" thickBot="1" x14ac:dyDescent="0.3">
      <c r="A65" s="250" t="s">
        <v>181</v>
      </c>
      <c r="B65" s="271" t="s">
        <v>97</v>
      </c>
      <c r="C65" s="262">
        <v>0</v>
      </c>
      <c r="D65" s="281">
        <v>0</v>
      </c>
      <c r="E65" s="262">
        <v>0</v>
      </c>
    </row>
    <row r="66" spans="1:5" ht="30" thickBot="1" x14ac:dyDescent="0.3">
      <c r="A66" s="282" t="s">
        <v>186</v>
      </c>
      <c r="B66" s="285" t="s">
        <v>98</v>
      </c>
      <c r="C66" s="283">
        <f>C61+C62</f>
        <v>30374706</v>
      </c>
      <c r="D66" s="283">
        <f>D61+D62</f>
        <v>23382193</v>
      </c>
      <c r="E66" s="283">
        <f>E61+E62</f>
        <v>8905706</v>
      </c>
    </row>
    <row r="67" spans="1:5" ht="15" x14ac:dyDescent="0.25">
      <c r="A67" s="807" t="s">
        <v>518</v>
      </c>
      <c r="B67" s="808"/>
      <c r="C67" s="557">
        <v>6</v>
      </c>
    </row>
    <row r="68" spans="1:5" ht="15" x14ac:dyDescent="0.25">
      <c r="A68" s="572"/>
      <c r="B68" s="571" t="s">
        <v>526</v>
      </c>
      <c r="C68" s="573">
        <v>0</v>
      </c>
    </row>
    <row r="69" spans="1:5" ht="15" x14ac:dyDescent="0.25">
      <c r="A69" s="811" t="s">
        <v>528</v>
      </c>
      <c r="B69" s="812"/>
      <c r="C69" s="573">
        <v>1</v>
      </c>
    </row>
    <row r="70" spans="1:5" ht="15" x14ac:dyDescent="0.25">
      <c r="A70" s="809" t="s">
        <v>527</v>
      </c>
      <c r="B70" s="810"/>
      <c r="C70" s="556">
        <v>0</v>
      </c>
    </row>
    <row r="71" spans="1:5" ht="13.5" thickBot="1" x14ac:dyDescent="0.25">
      <c r="A71" s="558"/>
      <c r="B71" s="559" t="s">
        <v>488</v>
      </c>
      <c r="C71" s="560">
        <v>7</v>
      </c>
    </row>
  </sheetData>
  <mergeCells count="7">
    <mergeCell ref="A67:B67"/>
    <mergeCell ref="A70:B70"/>
    <mergeCell ref="A1:E1"/>
    <mergeCell ref="A2:E2"/>
    <mergeCell ref="D3:E3"/>
    <mergeCell ref="D4:E4"/>
    <mergeCell ref="A69:B69"/>
  </mergeCells>
  <phoneticPr fontId="48" type="noConversion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view="pageBreakPreview" zoomScaleNormal="100" zoomScaleSheetLayoutView="100" workbookViewId="0">
      <selection activeCell="A6" sqref="A6:A7"/>
    </sheetView>
  </sheetViews>
  <sheetFormatPr defaultRowHeight="14.25" x14ac:dyDescent="0.2"/>
  <cols>
    <col min="1" max="1" width="7.42578125" customWidth="1"/>
    <col min="2" max="2" width="46.42578125" customWidth="1"/>
    <col min="3" max="4" width="13.28515625" customWidth="1"/>
    <col min="5" max="5" width="13.140625" customWidth="1"/>
    <col min="6" max="6" width="13.42578125" customWidth="1"/>
    <col min="7" max="7" width="12.28515625" style="577" customWidth="1"/>
    <col min="8" max="8" width="11.85546875" style="577" customWidth="1"/>
    <col min="9" max="9" width="10.85546875" style="577" customWidth="1"/>
  </cols>
  <sheetData>
    <row r="1" spans="1:9" ht="30" customHeight="1" x14ac:dyDescent="0.3">
      <c r="A1" s="803" t="s">
        <v>477</v>
      </c>
      <c r="B1" s="803"/>
      <c r="C1" s="803"/>
      <c r="D1" s="803"/>
      <c r="E1" s="803"/>
      <c r="F1" s="803"/>
      <c r="G1" s="780"/>
      <c r="H1" s="780"/>
      <c r="I1" s="780"/>
    </row>
    <row r="2" spans="1:9" ht="18" customHeight="1" x14ac:dyDescent="0.2">
      <c r="A2" s="804" t="s">
        <v>519</v>
      </c>
      <c r="B2" s="804"/>
      <c r="C2" s="804"/>
      <c r="D2" s="804"/>
      <c r="E2" s="804"/>
      <c r="F2" s="804"/>
      <c r="G2" s="780"/>
      <c r="H2" s="780"/>
      <c r="I2" s="780"/>
    </row>
    <row r="3" spans="1:9" ht="18" customHeight="1" x14ac:dyDescent="0.2">
      <c r="A3" s="574"/>
      <c r="B3" s="574"/>
      <c r="C3" s="574"/>
      <c r="D3" s="574"/>
      <c r="E3" s="574"/>
      <c r="F3" s="574"/>
      <c r="G3" s="585"/>
      <c r="H3" s="585"/>
      <c r="I3" s="585"/>
    </row>
    <row r="4" spans="1:9" ht="18" customHeight="1" x14ac:dyDescent="0.25">
      <c r="A4" s="814" t="s">
        <v>619</v>
      </c>
      <c r="B4" s="814"/>
      <c r="C4" s="574"/>
      <c r="D4" s="574"/>
      <c r="E4" s="574"/>
      <c r="F4" s="574"/>
      <c r="G4" s="585"/>
      <c r="H4" s="585"/>
      <c r="I4" s="585"/>
    </row>
    <row r="5" spans="1:9" s="639" customFormat="1" ht="17.25" customHeight="1" thickBot="1" x14ac:dyDescent="0.3">
      <c r="A5" s="786" t="s">
        <v>620</v>
      </c>
      <c r="B5" s="786"/>
      <c r="C5" s="637"/>
      <c r="D5" s="637"/>
      <c r="E5" s="813"/>
      <c r="F5" s="813"/>
      <c r="G5" s="638"/>
      <c r="H5" s="815" t="s">
        <v>466</v>
      </c>
      <c r="I5" s="815"/>
    </row>
    <row r="6" spans="1:9" ht="12.95" customHeight="1" thickBot="1" x14ac:dyDescent="0.25">
      <c r="A6" s="817" t="s">
        <v>0</v>
      </c>
      <c r="B6" s="819" t="s">
        <v>1</v>
      </c>
      <c r="C6" s="820" t="s">
        <v>592</v>
      </c>
      <c r="D6" s="820" t="s">
        <v>595</v>
      </c>
      <c r="E6" s="820" t="s">
        <v>606</v>
      </c>
      <c r="F6" s="820" t="s">
        <v>607</v>
      </c>
      <c r="G6" s="816" t="s">
        <v>596</v>
      </c>
      <c r="H6" s="816"/>
      <c r="I6" s="816"/>
    </row>
    <row r="7" spans="1:9" ht="44.25" customHeight="1" thickBot="1" x14ac:dyDescent="0.25">
      <c r="A7" s="818"/>
      <c r="B7" s="818"/>
      <c r="C7" s="818"/>
      <c r="D7" s="818"/>
      <c r="E7" s="818"/>
      <c r="F7" s="818"/>
      <c r="G7" s="584" t="s">
        <v>537</v>
      </c>
      <c r="H7" s="584" t="s">
        <v>536</v>
      </c>
      <c r="I7" s="584" t="s">
        <v>535</v>
      </c>
    </row>
    <row r="8" spans="1:9" ht="12.75" customHeight="1" thickBot="1" x14ac:dyDescent="0.25">
      <c r="A8" s="583" t="s">
        <v>99</v>
      </c>
      <c r="B8" s="582" t="s">
        <v>100</v>
      </c>
      <c r="C8" s="581" t="s">
        <v>101</v>
      </c>
      <c r="D8" s="581" t="s">
        <v>102</v>
      </c>
      <c r="E8" s="582" t="s">
        <v>103</v>
      </c>
      <c r="F8" s="581" t="s">
        <v>414</v>
      </c>
      <c r="G8" s="580" t="s">
        <v>431</v>
      </c>
      <c r="H8" s="579" t="s">
        <v>534</v>
      </c>
      <c r="I8" s="578" t="s">
        <v>599</v>
      </c>
    </row>
    <row r="9" spans="1:9" ht="21.95" customHeight="1" x14ac:dyDescent="0.2">
      <c r="A9" s="246" t="s">
        <v>2</v>
      </c>
      <c r="B9" s="266" t="s">
        <v>3</v>
      </c>
      <c r="C9" s="253">
        <f t="shared" ref="C9:I9" si="0">C10+C17</f>
        <v>18354132</v>
      </c>
      <c r="D9" s="253">
        <f t="shared" si="0"/>
        <v>18354132</v>
      </c>
      <c r="E9" s="253">
        <f t="shared" si="0"/>
        <v>888588</v>
      </c>
      <c r="F9" s="253">
        <f t="shared" si="0"/>
        <v>19242720</v>
      </c>
      <c r="G9" s="253">
        <f t="shared" si="0"/>
        <v>19242720</v>
      </c>
      <c r="H9" s="253">
        <f t="shared" si="0"/>
        <v>0</v>
      </c>
      <c r="I9" s="253">
        <f t="shared" si="0"/>
        <v>0</v>
      </c>
    </row>
    <row r="10" spans="1:9" s="8" customFormat="1" ht="21.95" customHeight="1" x14ac:dyDescent="0.2">
      <c r="A10" s="247" t="s">
        <v>4</v>
      </c>
      <c r="B10" s="267" t="s">
        <v>5</v>
      </c>
      <c r="C10" s="254">
        <v>18177132</v>
      </c>
      <c r="D10" s="254">
        <v>18177132</v>
      </c>
      <c r="E10" s="275">
        <v>0</v>
      </c>
      <c r="F10" s="254">
        <v>18177132</v>
      </c>
      <c r="G10" s="254">
        <v>18177132</v>
      </c>
      <c r="H10" s="254">
        <v>0</v>
      </c>
      <c r="I10" s="254">
        <v>0</v>
      </c>
    </row>
    <row r="11" spans="1:9" s="8" customFormat="1" ht="21.95" hidden="1" customHeight="1" x14ac:dyDescent="0.2">
      <c r="A11" s="247" t="s">
        <v>124</v>
      </c>
      <c r="B11" s="267" t="s">
        <v>6</v>
      </c>
      <c r="C11" s="254"/>
      <c r="D11" s="254"/>
      <c r="E11" s="275"/>
      <c r="F11" s="254"/>
      <c r="G11" s="254"/>
      <c r="H11" s="254"/>
      <c r="I11" s="254"/>
    </row>
    <row r="12" spans="1:9" s="8" customFormat="1" ht="21.95" hidden="1" customHeight="1" x14ac:dyDescent="0.2">
      <c r="A12" s="247" t="s">
        <v>125</v>
      </c>
      <c r="B12" s="267" t="s">
        <v>7</v>
      </c>
      <c r="C12" s="254"/>
      <c r="D12" s="254"/>
      <c r="E12" s="275"/>
      <c r="F12" s="254"/>
      <c r="G12" s="254"/>
      <c r="H12" s="254"/>
      <c r="I12" s="254"/>
    </row>
    <row r="13" spans="1:9" s="8" customFormat="1" ht="21.95" hidden="1" customHeight="1" x14ac:dyDescent="0.2">
      <c r="A13" s="247" t="s">
        <v>126</v>
      </c>
      <c r="B13" s="267" t="s">
        <v>8</v>
      </c>
      <c r="C13" s="254"/>
      <c r="D13" s="254"/>
      <c r="E13" s="275"/>
      <c r="F13" s="254"/>
      <c r="G13" s="254"/>
      <c r="H13" s="254"/>
      <c r="I13" s="254"/>
    </row>
    <row r="14" spans="1:9" s="8" customFormat="1" ht="21.95" hidden="1" customHeight="1" x14ac:dyDescent="0.2">
      <c r="A14" s="247" t="s">
        <v>127</v>
      </c>
      <c r="B14" s="267" t="s">
        <v>9</v>
      </c>
      <c r="C14" s="254"/>
      <c r="D14" s="254"/>
      <c r="E14" s="275"/>
      <c r="F14" s="254"/>
      <c r="G14" s="254"/>
      <c r="H14" s="254"/>
      <c r="I14" s="254"/>
    </row>
    <row r="15" spans="1:9" s="8" customFormat="1" ht="21.95" hidden="1" customHeight="1" x14ac:dyDescent="0.2">
      <c r="A15" s="247" t="s">
        <v>128</v>
      </c>
      <c r="B15" s="268" t="s">
        <v>10</v>
      </c>
      <c r="C15" s="255"/>
      <c r="D15" s="255"/>
      <c r="E15" s="275"/>
      <c r="F15" s="255"/>
      <c r="G15" s="255"/>
      <c r="H15" s="255"/>
      <c r="I15" s="255"/>
    </row>
    <row r="16" spans="1:9" s="8" customFormat="1" ht="21.95" hidden="1" customHeight="1" x14ac:dyDescent="0.2">
      <c r="A16" s="247" t="s">
        <v>129</v>
      </c>
      <c r="B16" s="268" t="s">
        <v>11</v>
      </c>
      <c r="C16" s="256"/>
      <c r="D16" s="256"/>
      <c r="E16" s="275"/>
      <c r="F16" s="256"/>
      <c r="G16" s="256"/>
      <c r="H16" s="256"/>
      <c r="I16" s="256"/>
    </row>
    <row r="17" spans="1:9" s="8" customFormat="1" ht="21.95" customHeight="1" x14ac:dyDescent="0.2">
      <c r="A17" s="247" t="s">
        <v>12</v>
      </c>
      <c r="B17" s="267" t="s">
        <v>13</v>
      </c>
      <c r="C17" s="254">
        <v>177000</v>
      </c>
      <c r="D17" s="254">
        <v>177000</v>
      </c>
      <c r="E17" s="275">
        <v>888588</v>
      </c>
      <c r="F17" s="254">
        <v>1065588</v>
      </c>
      <c r="G17" s="254">
        <v>1065588</v>
      </c>
      <c r="H17" s="254">
        <v>0</v>
      </c>
      <c r="I17" s="254">
        <v>0</v>
      </c>
    </row>
    <row r="18" spans="1:9" ht="21.95" customHeight="1" x14ac:dyDescent="0.2">
      <c r="A18" s="248" t="s">
        <v>14</v>
      </c>
      <c r="B18" s="269" t="s">
        <v>15</v>
      </c>
      <c r="C18" s="257">
        <v>0</v>
      </c>
      <c r="D18" s="257">
        <v>51338937</v>
      </c>
      <c r="E18" s="276">
        <v>0</v>
      </c>
      <c r="F18" s="257">
        <v>51338937</v>
      </c>
      <c r="G18" s="257">
        <v>51338937</v>
      </c>
      <c r="H18" s="257">
        <v>0</v>
      </c>
      <c r="I18" s="257">
        <v>0</v>
      </c>
    </row>
    <row r="19" spans="1:9" ht="21.95" hidden="1" customHeight="1" x14ac:dyDescent="0.2">
      <c r="A19" s="247" t="s">
        <v>158</v>
      </c>
      <c r="B19" s="268" t="s">
        <v>294</v>
      </c>
      <c r="C19" s="255">
        <v>0</v>
      </c>
      <c r="D19" s="255"/>
      <c r="E19" s="275"/>
      <c r="F19" s="255"/>
      <c r="G19" s="255"/>
      <c r="H19" s="255"/>
      <c r="I19" s="255"/>
    </row>
    <row r="20" spans="1:9" ht="21.95" hidden="1" customHeight="1" x14ac:dyDescent="0.2">
      <c r="A20" s="247" t="s">
        <v>159</v>
      </c>
      <c r="B20" s="267" t="s">
        <v>187</v>
      </c>
      <c r="C20" s="254">
        <v>14220</v>
      </c>
      <c r="D20" s="254"/>
      <c r="E20" s="275"/>
      <c r="F20" s="254"/>
      <c r="G20" s="254"/>
      <c r="H20" s="254"/>
      <c r="I20" s="254"/>
    </row>
    <row r="21" spans="1:9" ht="21.95" customHeight="1" x14ac:dyDescent="0.2">
      <c r="A21" s="248" t="s">
        <v>16</v>
      </c>
      <c r="B21" s="269" t="s">
        <v>17</v>
      </c>
      <c r="C21" s="257">
        <f t="shared" ref="C21:I21" si="1">C23+C28+C22</f>
        <v>4490000</v>
      </c>
      <c r="D21" s="257">
        <f t="shared" si="1"/>
        <v>4022269</v>
      </c>
      <c r="E21" s="257">
        <f t="shared" si="1"/>
        <v>0</v>
      </c>
      <c r="F21" s="257">
        <f t="shared" si="1"/>
        <v>4022269</v>
      </c>
      <c r="G21" s="257">
        <f t="shared" si="1"/>
        <v>4022269</v>
      </c>
      <c r="H21" s="257">
        <f t="shared" si="1"/>
        <v>0</v>
      </c>
      <c r="I21" s="257">
        <f t="shared" si="1"/>
        <v>0</v>
      </c>
    </row>
    <row r="22" spans="1:9" ht="21.95" customHeight="1" x14ac:dyDescent="0.2">
      <c r="A22" s="247" t="s">
        <v>468</v>
      </c>
      <c r="B22" s="267" t="s">
        <v>467</v>
      </c>
      <c r="C22" s="254">
        <v>0</v>
      </c>
      <c r="D22" s="254">
        <v>0</v>
      </c>
      <c r="E22" s="275">
        <v>0</v>
      </c>
      <c r="F22" s="254">
        <v>0</v>
      </c>
      <c r="G22" s="257">
        <v>0</v>
      </c>
      <c r="H22" s="257">
        <v>0</v>
      </c>
      <c r="I22" s="257">
        <v>0</v>
      </c>
    </row>
    <row r="23" spans="1:9" s="8" customFormat="1" ht="23.25" customHeight="1" x14ac:dyDescent="0.2">
      <c r="A23" s="247" t="s">
        <v>18</v>
      </c>
      <c r="B23" s="267" t="s">
        <v>19</v>
      </c>
      <c r="C23" s="254">
        <v>4472000</v>
      </c>
      <c r="D23" s="254">
        <v>4004269</v>
      </c>
      <c r="E23" s="275">
        <v>0</v>
      </c>
      <c r="F23" s="254">
        <v>4004269</v>
      </c>
      <c r="G23" s="254">
        <v>4004269</v>
      </c>
      <c r="H23" s="254">
        <v>0</v>
      </c>
      <c r="I23" s="254">
        <v>0</v>
      </c>
    </row>
    <row r="24" spans="1:9" s="8" customFormat="1" ht="21.95" hidden="1" customHeight="1" x14ac:dyDescent="0.2">
      <c r="A24" s="247" t="s">
        <v>20</v>
      </c>
      <c r="B24" s="267" t="s">
        <v>21</v>
      </c>
      <c r="C24" s="254"/>
      <c r="D24" s="254"/>
      <c r="E24" s="275"/>
      <c r="F24" s="254"/>
      <c r="G24" s="254"/>
      <c r="H24" s="254"/>
      <c r="I24" s="254"/>
    </row>
    <row r="25" spans="1:9" s="8" customFormat="1" ht="21.95" hidden="1" customHeight="1" x14ac:dyDescent="0.2">
      <c r="A25" s="247"/>
      <c r="B25" s="267" t="s">
        <v>22</v>
      </c>
      <c r="C25" s="254"/>
      <c r="D25" s="254"/>
      <c r="E25" s="275"/>
      <c r="F25" s="254"/>
      <c r="G25" s="254"/>
      <c r="H25" s="254"/>
      <c r="I25" s="254"/>
    </row>
    <row r="26" spans="1:9" s="8" customFormat="1" ht="21.95" hidden="1" customHeight="1" x14ac:dyDescent="0.2">
      <c r="A26" s="247" t="s">
        <v>23</v>
      </c>
      <c r="B26" s="267" t="s">
        <v>24</v>
      </c>
      <c r="C26" s="254"/>
      <c r="D26" s="254"/>
      <c r="E26" s="275"/>
      <c r="F26" s="254"/>
      <c r="G26" s="254"/>
      <c r="H26" s="254"/>
      <c r="I26" s="254"/>
    </row>
    <row r="27" spans="1:9" s="8" customFormat="1" ht="21.95" hidden="1" customHeight="1" x14ac:dyDescent="0.2">
      <c r="A27" s="247" t="s">
        <v>25</v>
      </c>
      <c r="B27" s="267" t="s">
        <v>26</v>
      </c>
      <c r="C27" s="254"/>
      <c r="D27" s="254"/>
      <c r="E27" s="275"/>
      <c r="F27" s="254"/>
      <c r="G27" s="254"/>
      <c r="H27" s="254"/>
      <c r="I27" s="254"/>
    </row>
    <row r="28" spans="1:9" s="8" customFormat="1" ht="21.95" customHeight="1" x14ac:dyDescent="0.2">
      <c r="A28" s="247" t="s">
        <v>27</v>
      </c>
      <c r="B28" s="267" t="s">
        <v>28</v>
      </c>
      <c r="C28" s="254">
        <v>18000</v>
      </c>
      <c r="D28" s="254">
        <v>18000</v>
      </c>
      <c r="E28" s="275">
        <v>0</v>
      </c>
      <c r="F28" s="254">
        <v>18000</v>
      </c>
      <c r="G28" s="254">
        <v>18000</v>
      </c>
      <c r="H28" s="254">
        <v>0</v>
      </c>
      <c r="I28" s="254">
        <v>0</v>
      </c>
    </row>
    <row r="29" spans="1:9" ht="21.95" customHeight="1" x14ac:dyDescent="0.2">
      <c r="A29" s="248" t="s">
        <v>29</v>
      </c>
      <c r="B29" s="269" t="s">
        <v>30</v>
      </c>
      <c r="C29" s="257">
        <f t="shared" ref="C29:I29" si="2">SUM(C30:C37)</f>
        <v>563000</v>
      </c>
      <c r="D29" s="257">
        <f t="shared" si="2"/>
        <v>563000</v>
      </c>
      <c r="E29" s="257">
        <f t="shared" si="2"/>
        <v>0</v>
      </c>
      <c r="F29" s="257">
        <f t="shared" si="2"/>
        <v>563000</v>
      </c>
      <c r="G29" s="257">
        <f t="shared" si="2"/>
        <v>563000</v>
      </c>
      <c r="H29" s="257">
        <f t="shared" si="2"/>
        <v>0</v>
      </c>
      <c r="I29" s="257">
        <f t="shared" si="2"/>
        <v>0</v>
      </c>
    </row>
    <row r="30" spans="1:9" ht="21.95" customHeight="1" x14ac:dyDescent="0.2">
      <c r="A30" s="247" t="s">
        <v>31</v>
      </c>
      <c r="B30" s="267" t="s">
        <v>119</v>
      </c>
      <c r="C30" s="254">
        <v>0</v>
      </c>
      <c r="D30" s="254">
        <v>0</v>
      </c>
      <c r="E30" s="275">
        <v>0</v>
      </c>
      <c r="F30" s="254">
        <v>0</v>
      </c>
      <c r="G30" s="254">
        <v>0</v>
      </c>
      <c r="H30" s="254">
        <v>0</v>
      </c>
      <c r="I30" s="254">
        <v>0</v>
      </c>
    </row>
    <row r="31" spans="1:9" ht="21.95" customHeight="1" x14ac:dyDescent="0.2">
      <c r="A31" s="247" t="s">
        <v>295</v>
      </c>
      <c r="B31" s="267" t="s">
        <v>296</v>
      </c>
      <c r="C31" s="254">
        <v>0</v>
      </c>
      <c r="D31" s="254">
        <v>0</v>
      </c>
      <c r="E31" s="275">
        <v>0</v>
      </c>
      <c r="F31" s="254">
        <v>0</v>
      </c>
      <c r="G31" s="254">
        <v>0</v>
      </c>
      <c r="H31" s="254">
        <v>0</v>
      </c>
      <c r="I31" s="254">
        <v>0</v>
      </c>
    </row>
    <row r="32" spans="1:9" ht="21.95" customHeight="1" x14ac:dyDescent="0.2">
      <c r="A32" s="247" t="s">
        <v>32</v>
      </c>
      <c r="B32" s="267" t="s">
        <v>33</v>
      </c>
      <c r="C32" s="254">
        <v>0</v>
      </c>
      <c r="D32" s="254">
        <v>0</v>
      </c>
      <c r="E32" s="275">
        <v>0</v>
      </c>
      <c r="F32" s="254">
        <v>0</v>
      </c>
      <c r="G32" s="254">
        <v>0</v>
      </c>
      <c r="H32" s="254">
        <v>0</v>
      </c>
      <c r="I32" s="254">
        <v>0</v>
      </c>
    </row>
    <row r="33" spans="1:9" ht="18.75" customHeight="1" x14ac:dyDescent="0.2">
      <c r="A33" s="247" t="s">
        <v>34</v>
      </c>
      <c r="B33" s="267" t="s">
        <v>35</v>
      </c>
      <c r="C33" s="254">
        <v>321000</v>
      </c>
      <c r="D33" s="254">
        <v>321000</v>
      </c>
      <c r="E33" s="275">
        <v>0</v>
      </c>
      <c r="F33" s="254">
        <v>321000</v>
      </c>
      <c r="G33" s="254">
        <v>321000</v>
      </c>
      <c r="H33" s="254">
        <v>0</v>
      </c>
      <c r="I33" s="254">
        <v>0</v>
      </c>
    </row>
    <row r="34" spans="1:9" ht="24.75" customHeight="1" x14ac:dyDescent="0.2">
      <c r="A34" s="247" t="s">
        <v>36</v>
      </c>
      <c r="B34" s="267" t="s">
        <v>37</v>
      </c>
      <c r="C34" s="254">
        <v>0</v>
      </c>
      <c r="D34" s="254">
        <v>0</v>
      </c>
      <c r="E34" s="275">
        <v>0</v>
      </c>
      <c r="F34" s="254">
        <v>0</v>
      </c>
      <c r="G34" s="254">
        <v>0</v>
      </c>
      <c r="H34" s="254">
        <v>0</v>
      </c>
      <c r="I34" s="254">
        <v>0</v>
      </c>
    </row>
    <row r="35" spans="1:9" ht="21.95" customHeight="1" x14ac:dyDescent="0.2">
      <c r="A35" s="249" t="s">
        <v>38</v>
      </c>
      <c r="B35" s="270" t="s">
        <v>39</v>
      </c>
      <c r="C35" s="258">
        <v>0</v>
      </c>
      <c r="D35" s="258">
        <v>0</v>
      </c>
      <c r="E35" s="277">
        <v>0</v>
      </c>
      <c r="F35" s="258">
        <v>0</v>
      </c>
      <c r="G35" s="258">
        <v>0</v>
      </c>
      <c r="H35" s="258">
        <v>0</v>
      </c>
      <c r="I35" s="258">
        <v>0</v>
      </c>
    </row>
    <row r="36" spans="1:9" ht="21.95" customHeight="1" x14ac:dyDescent="0.2">
      <c r="A36" s="247" t="s">
        <v>40</v>
      </c>
      <c r="B36" s="267" t="s">
        <v>41</v>
      </c>
      <c r="C36" s="254">
        <v>0</v>
      </c>
      <c r="D36" s="254">
        <v>0</v>
      </c>
      <c r="E36" s="278">
        <v>0</v>
      </c>
      <c r="F36" s="254">
        <v>0</v>
      </c>
      <c r="G36" s="254">
        <v>0</v>
      </c>
      <c r="H36" s="254">
        <v>0</v>
      </c>
      <c r="I36" s="254">
        <v>0</v>
      </c>
    </row>
    <row r="37" spans="1:9" ht="21.95" customHeight="1" x14ac:dyDescent="0.2">
      <c r="A37" s="247" t="s">
        <v>524</v>
      </c>
      <c r="B37" s="267" t="s">
        <v>42</v>
      </c>
      <c r="C37" s="566">
        <v>242000</v>
      </c>
      <c r="D37" s="566">
        <v>242000</v>
      </c>
      <c r="E37" s="567">
        <v>0</v>
      </c>
      <c r="F37" s="566">
        <v>242000</v>
      </c>
      <c r="G37" s="566">
        <v>242000</v>
      </c>
      <c r="H37" s="566">
        <v>0</v>
      </c>
      <c r="I37" s="566">
        <v>0</v>
      </c>
    </row>
    <row r="38" spans="1:9" ht="21.95" customHeight="1" x14ac:dyDescent="0.2">
      <c r="A38" s="248" t="s">
        <v>43</v>
      </c>
      <c r="B38" s="269" t="s">
        <v>44</v>
      </c>
      <c r="C38" s="257">
        <v>0</v>
      </c>
      <c r="D38" s="257">
        <v>0</v>
      </c>
      <c r="E38" s="279">
        <v>0</v>
      </c>
      <c r="F38" s="274">
        <v>0</v>
      </c>
      <c r="G38" s="274">
        <v>0</v>
      </c>
      <c r="H38" s="274">
        <v>0</v>
      </c>
      <c r="I38" s="274">
        <v>0</v>
      </c>
    </row>
    <row r="39" spans="1:9" ht="21.95" hidden="1" customHeight="1" x14ac:dyDescent="0.2">
      <c r="A39" s="247" t="s">
        <v>297</v>
      </c>
      <c r="B39" s="267" t="s">
        <v>298</v>
      </c>
      <c r="C39" s="259">
        <v>0</v>
      </c>
      <c r="D39" s="259"/>
      <c r="E39" s="267"/>
      <c r="F39" s="259"/>
      <c r="G39" s="259"/>
      <c r="H39" s="259"/>
      <c r="I39" s="259"/>
    </row>
    <row r="40" spans="1:9" ht="21.95" customHeight="1" x14ac:dyDescent="0.2">
      <c r="A40" s="248" t="s">
        <v>45</v>
      </c>
      <c r="B40" s="269" t="s">
        <v>46</v>
      </c>
      <c r="C40" s="257">
        <v>0</v>
      </c>
      <c r="D40" s="257">
        <v>0</v>
      </c>
      <c r="E40" s="276">
        <v>0</v>
      </c>
      <c r="F40" s="257">
        <v>0</v>
      </c>
      <c r="G40" s="257">
        <v>0</v>
      </c>
      <c r="H40" s="257">
        <v>0</v>
      </c>
      <c r="I40" s="257">
        <v>0</v>
      </c>
    </row>
    <row r="41" spans="1:9" ht="21.95" hidden="1" customHeight="1" x14ac:dyDescent="0.2">
      <c r="A41" s="247" t="s">
        <v>120</v>
      </c>
      <c r="B41" s="267" t="s">
        <v>47</v>
      </c>
      <c r="C41" s="254"/>
      <c r="D41" s="254"/>
      <c r="E41" s="275"/>
      <c r="F41" s="254"/>
      <c r="G41" s="254"/>
      <c r="H41" s="254"/>
      <c r="I41" s="254"/>
    </row>
    <row r="42" spans="1:9" ht="21.95" hidden="1" customHeight="1" x14ac:dyDescent="0.2">
      <c r="A42" s="247" t="s">
        <v>301</v>
      </c>
      <c r="B42" s="267" t="s">
        <v>302</v>
      </c>
      <c r="C42" s="254"/>
      <c r="D42" s="254"/>
      <c r="E42" s="275"/>
      <c r="F42" s="254"/>
      <c r="G42" s="254"/>
      <c r="H42" s="254"/>
      <c r="I42" s="254"/>
    </row>
    <row r="43" spans="1:9" ht="21.95" customHeight="1" thickBot="1" x14ac:dyDescent="0.25">
      <c r="A43" s="248" t="s">
        <v>48</v>
      </c>
      <c r="B43" s="269" t="s">
        <v>188</v>
      </c>
      <c r="C43" s="260">
        <v>0</v>
      </c>
      <c r="D43" s="260">
        <v>0</v>
      </c>
      <c r="E43" s="753">
        <v>3477489</v>
      </c>
      <c r="F43" s="753">
        <v>3477489</v>
      </c>
      <c r="G43" s="260">
        <v>3477489</v>
      </c>
      <c r="H43" s="260">
        <v>0</v>
      </c>
      <c r="I43" s="260">
        <v>0</v>
      </c>
    </row>
    <row r="44" spans="1:9" ht="21.95" hidden="1" customHeight="1" x14ac:dyDescent="0.2">
      <c r="A44" s="250" t="s">
        <v>121</v>
      </c>
      <c r="B44" s="271" t="s">
        <v>122</v>
      </c>
      <c r="C44" s="478">
        <v>0</v>
      </c>
      <c r="D44" s="478"/>
      <c r="E44" s="271"/>
      <c r="F44" s="478"/>
      <c r="G44" s="478"/>
      <c r="H44" s="478"/>
      <c r="I44" s="478"/>
    </row>
    <row r="45" spans="1:9" ht="30" customHeight="1" thickBot="1" x14ac:dyDescent="0.3">
      <c r="A45" s="251" t="s">
        <v>185</v>
      </c>
      <c r="B45" s="272" t="s">
        <v>49</v>
      </c>
      <c r="C45" s="263">
        <f t="shared" ref="C45:I45" si="3">C9+C18+C21+C29+C38+C40+C43</f>
        <v>23407132</v>
      </c>
      <c r="D45" s="263">
        <f t="shared" si="3"/>
        <v>74278338</v>
      </c>
      <c r="E45" s="263">
        <f t="shared" si="3"/>
        <v>4366077</v>
      </c>
      <c r="F45" s="263">
        <f t="shared" si="3"/>
        <v>78644415</v>
      </c>
      <c r="G45" s="263">
        <f t="shared" si="3"/>
        <v>78644415</v>
      </c>
      <c r="H45" s="263">
        <f t="shared" si="3"/>
        <v>0</v>
      </c>
      <c r="I45" s="263">
        <f t="shared" si="3"/>
        <v>0</v>
      </c>
    </row>
    <row r="46" spans="1:9" ht="21.95" customHeight="1" thickBot="1" x14ac:dyDescent="0.25">
      <c r="A46" s="479" t="s">
        <v>50</v>
      </c>
      <c r="B46" s="480" t="s">
        <v>51</v>
      </c>
      <c r="C46" s="481">
        <f t="shared" ref="C46:I46" si="4">SUM(C47:C49)</f>
        <v>24921241</v>
      </c>
      <c r="D46" s="481">
        <f t="shared" si="4"/>
        <v>24921241</v>
      </c>
      <c r="E46" s="481">
        <f t="shared" si="4"/>
        <v>0</v>
      </c>
      <c r="F46" s="481">
        <f t="shared" si="4"/>
        <v>24921241</v>
      </c>
      <c r="G46" s="481">
        <f t="shared" si="4"/>
        <v>24921241</v>
      </c>
      <c r="H46" s="481">
        <f t="shared" si="4"/>
        <v>0</v>
      </c>
      <c r="I46" s="481">
        <f t="shared" si="4"/>
        <v>0</v>
      </c>
    </row>
    <row r="47" spans="1:9" ht="24" customHeight="1" x14ac:dyDescent="0.2">
      <c r="A47" s="249" t="s">
        <v>484</v>
      </c>
      <c r="B47" s="270" t="s">
        <v>472</v>
      </c>
      <c r="C47" s="258">
        <v>0</v>
      </c>
      <c r="D47" s="258">
        <v>0</v>
      </c>
      <c r="E47" s="277">
        <v>0</v>
      </c>
      <c r="F47" s="258">
        <v>0</v>
      </c>
      <c r="G47" s="258">
        <v>0</v>
      </c>
      <c r="H47" s="258">
        <v>0</v>
      </c>
      <c r="I47" s="258">
        <v>0</v>
      </c>
    </row>
    <row r="48" spans="1:9" ht="21.95" customHeight="1" x14ac:dyDescent="0.2">
      <c r="A48" s="247" t="s">
        <v>52</v>
      </c>
      <c r="B48" s="267" t="s">
        <v>53</v>
      </c>
      <c r="C48" s="254">
        <v>24921241</v>
      </c>
      <c r="D48" s="254">
        <v>24921241</v>
      </c>
      <c r="E48" s="275">
        <v>0</v>
      </c>
      <c r="F48" s="254">
        <v>24921241</v>
      </c>
      <c r="G48" s="254">
        <v>24921241</v>
      </c>
      <c r="H48" s="254">
        <v>0</v>
      </c>
      <c r="I48" s="254">
        <v>0</v>
      </c>
    </row>
    <row r="49" spans="1:9" ht="21.95" customHeight="1" thickBot="1" x14ac:dyDescent="0.25">
      <c r="A49" s="250" t="s">
        <v>299</v>
      </c>
      <c r="B49" s="271" t="s">
        <v>300</v>
      </c>
      <c r="C49" s="262">
        <v>0</v>
      </c>
      <c r="D49" s="262">
        <v>0</v>
      </c>
      <c r="E49" s="281">
        <v>0</v>
      </c>
      <c r="F49" s="262">
        <v>0</v>
      </c>
      <c r="G49" s="262">
        <v>0</v>
      </c>
      <c r="H49" s="262">
        <v>0</v>
      </c>
      <c r="I49" s="262">
        <v>0</v>
      </c>
    </row>
    <row r="50" spans="1:9" s="4" customFormat="1" ht="37.5" customHeight="1" thickBot="1" x14ac:dyDescent="0.3">
      <c r="A50" s="251" t="s">
        <v>123</v>
      </c>
      <c r="B50" s="272" t="s">
        <v>54</v>
      </c>
      <c r="C50" s="263">
        <f t="shared" ref="C50:I50" si="5">C45+C46</f>
        <v>48328373</v>
      </c>
      <c r="D50" s="263">
        <f t="shared" si="5"/>
        <v>99199579</v>
      </c>
      <c r="E50" s="263">
        <f t="shared" si="5"/>
        <v>4366077</v>
      </c>
      <c r="F50" s="263">
        <f t="shared" si="5"/>
        <v>103565656</v>
      </c>
      <c r="G50" s="263">
        <f t="shared" si="5"/>
        <v>103565656</v>
      </c>
      <c r="H50" s="263">
        <f t="shared" si="5"/>
        <v>0</v>
      </c>
      <c r="I50" s="263">
        <f t="shared" si="5"/>
        <v>0</v>
      </c>
    </row>
    <row r="51" spans="1:9" ht="15" x14ac:dyDescent="0.25">
      <c r="A51" s="1"/>
      <c r="B51" s="1"/>
      <c r="C51" s="1"/>
      <c r="D51" s="1"/>
      <c r="E51" s="1"/>
      <c r="F51" s="1"/>
    </row>
  </sheetData>
  <mergeCells count="13">
    <mergeCell ref="G6:I6"/>
    <mergeCell ref="A6:A7"/>
    <mergeCell ref="B6:B7"/>
    <mergeCell ref="C6:C7"/>
    <mergeCell ref="E6:E7"/>
    <mergeCell ref="F6:F7"/>
    <mergeCell ref="D6:D7"/>
    <mergeCell ref="A5:B5"/>
    <mergeCell ref="E5:F5"/>
    <mergeCell ref="A1:I1"/>
    <mergeCell ref="A2:I2"/>
    <mergeCell ref="A4:B4"/>
    <mergeCell ref="H5:I5"/>
  </mergeCells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  <rowBreaks count="1" manualBreakCount="1">
    <brk id="50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workbookViewId="0">
      <selection activeCell="A5" sqref="A5:B5"/>
    </sheetView>
  </sheetViews>
  <sheetFormatPr defaultRowHeight="14.25" x14ac:dyDescent="0.2"/>
  <cols>
    <col min="1" max="1" width="7.140625" customWidth="1"/>
    <col min="2" max="2" width="45.42578125" customWidth="1"/>
    <col min="3" max="4" width="13.5703125" customWidth="1"/>
    <col min="5" max="5" width="12.42578125" customWidth="1"/>
    <col min="6" max="6" width="15.85546875" customWidth="1"/>
    <col min="7" max="7" width="14.28515625" style="577" customWidth="1"/>
    <col min="8" max="8" width="11.85546875" style="577" customWidth="1"/>
    <col min="9" max="9" width="12.85546875" style="577" customWidth="1"/>
  </cols>
  <sheetData>
    <row r="1" spans="1:9" ht="30" customHeight="1" x14ac:dyDescent="0.3">
      <c r="A1" s="803" t="s">
        <v>478</v>
      </c>
      <c r="B1" s="803"/>
      <c r="C1" s="803"/>
      <c r="D1" s="803"/>
      <c r="E1" s="803"/>
      <c r="F1" s="803"/>
      <c r="G1" s="780"/>
      <c r="H1" s="780"/>
      <c r="I1" s="780"/>
    </row>
    <row r="2" spans="1:9" ht="18" customHeight="1" x14ac:dyDescent="0.2">
      <c r="A2" s="804" t="s">
        <v>519</v>
      </c>
      <c r="B2" s="804"/>
      <c r="C2" s="804"/>
      <c r="D2" s="804"/>
      <c r="E2" s="804"/>
      <c r="F2" s="804"/>
      <c r="G2" s="780"/>
      <c r="H2" s="780"/>
      <c r="I2" s="780"/>
    </row>
    <row r="3" spans="1:9" ht="18" customHeight="1" x14ac:dyDescent="0.2">
      <c r="A3" s="574"/>
      <c r="B3" s="574"/>
      <c r="C3" s="574"/>
      <c r="D3" s="574"/>
      <c r="E3" s="574"/>
      <c r="F3" s="574"/>
      <c r="G3" s="585"/>
      <c r="H3" s="585"/>
      <c r="I3" s="585"/>
    </row>
    <row r="4" spans="1:9" ht="18" customHeight="1" x14ac:dyDescent="0.25">
      <c r="A4" s="814" t="s">
        <v>621</v>
      </c>
      <c r="B4" s="814"/>
      <c r="C4" s="574"/>
      <c r="D4" s="574"/>
      <c r="E4" s="574"/>
      <c r="F4" s="574"/>
      <c r="G4" s="585"/>
      <c r="H4" s="585"/>
      <c r="I4" s="585"/>
    </row>
    <row r="5" spans="1:9" s="639" customFormat="1" ht="19.5" customHeight="1" thickBot="1" x14ac:dyDescent="0.3">
      <c r="A5" s="786" t="s">
        <v>580</v>
      </c>
      <c r="B5" s="786"/>
      <c r="C5" s="640"/>
      <c r="D5" s="640"/>
      <c r="E5" s="813"/>
      <c r="F5" s="813"/>
      <c r="G5" s="638"/>
      <c r="H5" s="815" t="s">
        <v>466</v>
      </c>
      <c r="I5" s="815"/>
    </row>
    <row r="6" spans="1:9" ht="15.75" customHeight="1" thickBot="1" x14ac:dyDescent="0.25">
      <c r="A6" s="817" t="s">
        <v>0</v>
      </c>
      <c r="B6" s="819" t="s">
        <v>1</v>
      </c>
      <c r="C6" s="820" t="s">
        <v>592</v>
      </c>
      <c r="D6" s="820" t="s">
        <v>595</v>
      </c>
      <c r="E6" s="820" t="s">
        <v>606</v>
      </c>
      <c r="F6" s="820" t="s">
        <v>607</v>
      </c>
      <c r="G6" s="816" t="s">
        <v>596</v>
      </c>
      <c r="H6" s="816"/>
      <c r="I6" s="816"/>
    </row>
    <row r="7" spans="1:9" ht="38.25" customHeight="1" thickBot="1" x14ac:dyDescent="0.25">
      <c r="A7" s="818"/>
      <c r="B7" s="818"/>
      <c r="C7" s="818"/>
      <c r="D7" s="818"/>
      <c r="E7" s="818"/>
      <c r="F7" s="818"/>
      <c r="G7" s="584" t="s">
        <v>537</v>
      </c>
      <c r="H7" s="584" t="s">
        <v>536</v>
      </c>
      <c r="I7" s="584" t="s">
        <v>535</v>
      </c>
    </row>
    <row r="8" spans="1:9" ht="12.75" customHeight="1" thickBot="1" x14ac:dyDescent="0.25">
      <c r="A8" s="583" t="s">
        <v>99</v>
      </c>
      <c r="B8" s="582" t="s">
        <v>100</v>
      </c>
      <c r="C8" s="581" t="s">
        <v>101</v>
      </c>
      <c r="D8" s="581" t="s">
        <v>102</v>
      </c>
      <c r="E8" s="582" t="s">
        <v>103</v>
      </c>
      <c r="F8" s="581" t="s">
        <v>414</v>
      </c>
      <c r="G8" s="579" t="s">
        <v>431</v>
      </c>
      <c r="H8" s="579" t="s">
        <v>534</v>
      </c>
      <c r="I8" s="579" t="s">
        <v>599</v>
      </c>
    </row>
    <row r="9" spans="1:9" s="6" customFormat="1" ht="21.95" customHeight="1" x14ac:dyDescent="0.25">
      <c r="A9" s="246" t="s">
        <v>55</v>
      </c>
      <c r="B9" s="266" t="s">
        <v>56</v>
      </c>
      <c r="C9" s="253">
        <f t="shared" ref="C9:I9" si="0">C10+C18</f>
        <v>7572000</v>
      </c>
      <c r="D9" s="253">
        <f t="shared" si="0"/>
        <v>7572000</v>
      </c>
      <c r="E9" s="253">
        <f t="shared" si="0"/>
        <v>813588</v>
      </c>
      <c r="F9" s="253">
        <f t="shared" si="0"/>
        <v>8385588</v>
      </c>
      <c r="G9" s="253">
        <f t="shared" si="0"/>
        <v>8385588</v>
      </c>
      <c r="H9" s="253">
        <f t="shared" si="0"/>
        <v>0</v>
      </c>
      <c r="I9" s="253">
        <f t="shared" si="0"/>
        <v>0</v>
      </c>
    </row>
    <row r="10" spans="1:9" s="5" customFormat="1" ht="21.95" customHeight="1" x14ac:dyDescent="0.2">
      <c r="A10" s="247" t="s">
        <v>57</v>
      </c>
      <c r="B10" s="267" t="s">
        <v>58</v>
      </c>
      <c r="C10" s="254">
        <v>3163000</v>
      </c>
      <c r="D10" s="254">
        <v>3186913</v>
      </c>
      <c r="E10" s="275">
        <v>885000</v>
      </c>
      <c r="F10" s="254">
        <v>4071913</v>
      </c>
      <c r="G10" s="254">
        <v>4071913</v>
      </c>
      <c r="H10" s="254">
        <v>0</v>
      </c>
      <c r="I10" s="254">
        <v>0</v>
      </c>
    </row>
    <row r="11" spans="1:9" s="5" customFormat="1" ht="22.5" hidden="1" customHeight="1" x14ac:dyDescent="0.2">
      <c r="A11" s="247" t="s">
        <v>130</v>
      </c>
      <c r="B11" s="267" t="s">
        <v>59</v>
      </c>
      <c r="C11" s="254"/>
      <c r="D11" s="254"/>
      <c r="E11" s="275"/>
      <c r="F11" s="254"/>
      <c r="G11" s="254"/>
      <c r="H11" s="254"/>
      <c r="I11" s="254"/>
    </row>
    <row r="12" spans="1:9" s="5" customFormat="1" ht="22.5" hidden="1" customHeight="1" x14ac:dyDescent="0.2">
      <c r="A12" s="247" t="s">
        <v>190</v>
      </c>
      <c r="B12" s="267" t="s">
        <v>191</v>
      </c>
      <c r="C12" s="254"/>
      <c r="D12" s="254"/>
      <c r="E12" s="275"/>
      <c r="F12" s="254"/>
      <c r="G12" s="254"/>
      <c r="H12" s="254"/>
      <c r="I12" s="254"/>
    </row>
    <row r="13" spans="1:9" s="5" customFormat="1" ht="22.5" hidden="1" customHeight="1" x14ac:dyDescent="0.2">
      <c r="A13" s="247" t="s">
        <v>286</v>
      </c>
      <c r="B13" s="267" t="s">
        <v>287</v>
      </c>
      <c r="C13" s="254"/>
      <c r="D13" s="254"/>
      <c r="E13" s="275"/>
      <c r="F13" s="254"/>
      <c r="G13" s="254"/>
      <c r="H13" s="254"/>
      <c r="I13" s="254"/>
    </row>
    <row r="14" spans="1:9" s="5" customFormat="1" ht="21.95" hidden="1" customHeight="1" x14ac:dyDescent="0.2">
      <c r="A14" s="247" t="s">
        <v>131</v>
      </c>
      <c r="B14" s="267" t="s">
        <v>60</v>
      </c>
      <c r="C14" s="254"/>
      <c r="D14" s="254"/>
      <c r="E14" s="275"/>
      <c r="F14" s="254"/>
      <c r="G14" s="254"/>
      <c r="H14" s="254"/>
      <c r="I14" s="254"/>
    </row>
    <row r="15" spans="1:9" s="5" customFormat="1" ht="21.95" hidden="1" customHeight="1" x14ac:dyDescent="0.2">
      <c r="A15" s="247" t="s">
        <v>132</v>
      </c>
      <c r="B15" s="267" t="s">
        <v>61</v>
      </c>
      <c r="C15" s="255"/>
      <c r="D15" s="255"/>
      <c r="E15" s="275"/>
      <c r="F15" s="255"/>
      <c r="G15" s="255"/>
      <c r="H15" s="255"/>
      <c r="I15" s="255"/>
    </row>
    <row r="16" spans="1:9" s="5" customFormat="1" ht="21.95" hidden="1" customHeight="1" x14ac:dyDescent="0.2">
      <c r="A16" s="247" t="s">
        <v>133</v>
      </c>
      <c r="B16" s="267" t="s">
        <v>62</v>
      </c>
      <c r="C16" s="256"/>
      <c r="D16" s="256"/>
      <c r="E16" s="275"/>
      <c r="F16" s="256"/>
      <c r="G16" s="256"/>
      <c r="H16" s="256"/>
      <c r="I16" s="256"/>
    </row>
    <row r="17" spans="1:9" s="5" customFormat="1" ht="21.95" hidden="1" customHeight="1" x14ac:dyDescent="0.2">
      <c r="A17" s="247" t="s">
        <v>134</v>
      </c>
      <c r="B17" s="267" t="s">
        <v>63</v>
      </c>
      <c r="C17" s="256"/>
      <c r="D17" s="256"/>
      <c r="E17" s="275"/>
      <c r="F17" s="256"/>
      <c r="G17" s="256"/>
      <c r="H17" s="256"/>
      <c r="I17" s="256"/>
    </row>
    <row r="18" spans="1:9" s="5" customFormat="1" ht="21.95" customHeight="1" x14ac:dyDescent="0.2">
      <c r="A18" s="247" t="s">
        <v>64</v>
      </c>
      <c r="B18" s="267" t="s">
        <v>65</v>
      </c>
      <c r="C18" s="254">
        <v>4409000</v>
      </c>
      <c r="D18" s="254">
        <v>4385087</v>
      </c>
      <c r="E18" s="275">
        <v>-71412</v>
      </c>
      <c r="F18" s="254">
        <v>4313675</v>
      </c>
      <c r="G18" s="254">
        <v>4313675</v>
      </c>
      <c r="H18" s="254">
        <v>0</v>
      </c>
      <c r="I18" s="254">
        <v>0</v>
      </c>
    </row>
    <row r="19" spans="1:9" s="5" customFormat="1" ht="21.95" hidden="1" customHeight="1" x14ac:dyDescent="0.2">
      <c r="A19" s="247" t="s">
        <v>135</v>
      </c>
      <c r="B19" s="267" t="s">
        <v>66</v>
      </c>
      <c r="C19" s="254">
        <v>2800</v>
      </c>
      <c r="D19" s="254"/>
      <c r="E19" s="275"/>
      <c r="F19" s="254"/>
      <c r="G19" s="254"/>
      <c r="H19" s="254"/>
      <c r="I19" s="254"/>
    </row>
    <row r="20" spans="1:9" s="5" customFormat="1" ht="28.5" hidden="1" customHeight="1" x14ac:dyDescent="0.2">
      <c r="A20" s="247" t="s">
        <v>136</v>
      </c>
      <c r="B20" s="267" t="s">
        <v>67</v>
      </c>
      <c r="C20" s="254">
        <v>2730</v>
      </c>
      <c r="D20" s="254"/>
      <c r="E20" s="275"/>
      <c r="F20" s="254"/>
      <c r="G20" s="254"/>
      <c r="H20" s="254"/>
      <c r="I20" s="254"/>
    </row>
    <row r="21" spans="1:9" s="5" customFormat="1" ht="21.95" hidden="1" customHeight="1" x14ac:dyDescent="0.2">
      <c r="A21" s="247" t="s">
        <v>137</v>
      </c>
      <c r="B21" s="267" t="s">
        <v>68</v>
      </c>
      <c r="C21" s="254">
        <v>900</v>
      </c>
      <c r="D21" s="254"/>
      <c r="E21" s="275"/>
      <c r="F21" s="254"/>
      <c r="G21" s="254"/>
      <c r="H21" s="254"/>
      <c r="I21" s="254"/>
    </row>
    <row r="22" spans="1:9" s="6" customFormat="1" ht="34.5" customHeight="1" x14ac:dyDescent="0.25">
      <c r="A22" s="248" t="s">
        <v>69</v>
      </c>
      <c r="B22" s="284" t="s">
        <v>156</v>
      </c>
      <c r="C22" s="257">
        <v>1150000</v>
      </c>
      <c r="D22" s="257">
        <v>1150000</v>
      </c>
      <c r="E22" s="276">
        <v>75000</v>
      </c>
      <c r="F22" s="257">
        <v>1225000</v>
      </c>
      <c r="G22" s="257">
        <v>1225000</v>
      </c>
      <c r="H22" s="257">
        <v>0</v>
      </c>
      <c r="I22" s="257">
        <v>0</v>
      </c>
    </row>
    <row r="23" spans="1:9" s="6" customFormat="1" ht="21.95" customHeight="1" x14ac:dyDescent="0.25">
      <c r="A23" s="248" t="s">
        <v>70</v>
      </c>
      <c r="B23" s="269" t="s">
        <v>71</v>
      </c>
      <c r="C23" s="261">
        <f t="shared" ref="C23:I23" si="1">C24+C27+C30+C36+C37</f>
        <v>11300000</v>
      </c>
      <c r="D23" s="261">
        <f t="shared" si="1"/>
        <v>11300000</v>
      </c>
      <c r="E23" s="261">
        <f t="shared" si="1"/>
        <v>-720939</v>
      </c>
      <c r="F23" s="261">
        <f t="shared" si="1"/>
        <v>10579061</v>
      </c>
      <c r="G23" s="261">
        <f t="shared" si="1"/>
        <v>10579061</v>
      </c>
      <c r="H23" s="261">
        <f t="shared" si="1"/>
        <v>0</v>
      </c>
      <c r="I23" s="261">
        <f t="shared" si="1"/>
        <v>0</v>
      </c>
    </row>
    <row r="24" spans="1:9" s="5" customFormat="1" ht="21.95" customHeight="1" x14ac:dyDescent="0.2">
      <c r="A24" s="247" t="s">
        <v>72</v>
      </c>
      <c r="B24" s="267" t="s">
        <v>73</v>
      </c>
      <c r="C24" s="254">
        <v>2800000</v>
      </c>
      <c r="D24" s="254">
        <v>2800000</v>
      </c>
      <c r="E24" s="275">
        <v>-568000</v>
      </c>
      <c r="F24" s="254">
        <v>2232000</v>
      </c>
      <c r="G24" s="254">
        <v>2232000</v>
      </c>
      <c r="H24" s="254">
        <v>0</v>
      </c>
      <c r="I24" s="254">
        <v>0</v>
      </c>
    </row>
    <row r="25" spans="1:9" s="5" customFormat="1" ht="21.95" hidden="1" customHeight="1" x14ac:dyDescent="0.2">
      <c r="A25" s="247" t="s">
        <v>142</v>
      </c>
      <c r="B25" s="267" t="s">
        <v>144</v>
      </c>
      <c r="C25" s="254"/>
      <c r="D25" s="254"/>
      <c r="E25" s="275"/>
      <c r="F25" s="254"/>
      <c r="G25" s="254"/>
      <c r="H25" s="254"/>
      <c r="I25" s="254"/>
    </row>
    <row r="26" spans="1:9" s="5" customFormat="1" ht="21.95" hidden="1" customHeight="1" x14ac:dyDescent="0.2">
      <c r="A26" s="247" t="s">
        <v>143</v>
      </c>
      <c r="B26" s="267" t="s">
        <v>145</v>
      </c>
      <c r="C26" s="254"/>
      <c r="D26" s="254"/>
      <c r="E26" s="275"/>
      <c r="F26" s="254"/>
      <c r="G26" s="254"/>
      <c r="H26" s="254"/>
      <c r="I26" s="254"/>
    </row>
    <row r="27" spans="1:9" s="5" customFormat="1" ht="21.95" customHeight="1" x14ac:dyDescent="0.2">
      <c r="A27" s="247" t="s">
        <v>74</v>
      </c>
      <c r="B27" s="267" t="s">
        <v>75</v>
      </c>
      <c r="C27" s="254">
        <v>400000</v>
      </c>
      <c r="D27" s="254">
        <v>400000</v>
      </c>
      <c r="E27" s="275">
        <v>0</v>
      </c>
      <c r="F27" s="254">
        <v>400000</v>
      </c>
      <c r="G27" s="254">
        <v>400000</v>
      </c>
      <c r="H27" s="254">
        <v>0</v>
      </c>
      <c r="I27" s="254">
        <v>0</v>
      </c>
    </row>
    <row r="28" spans="1:9" s="5" customFormat="1" ht="21.95" hidden="1" customHeight="1" x14ac:dyDescent="0.2">
      <c r="A28" s="247" t="s">
        <v>138</v>
      </c>
      <c r="B28" s="267" t="s">
        <v>140</v>
      </c>
      <c r="C28" s="273"/>
      <c r="D28" s="273"/>
      <c r="E28" s="278"/>
      <c r="F28" s="273"/>
      <c r="G28" s="273"/>
      <c r="H28" s="273"/>
      <c r="I28" s="273"/>
    </row>
    <row r="29" spans="1:9" s="5" customFormat="1" ht="21.95" hidden="1" customHeight="1" x14ac:dyDescent="0.2">
      <c r="A29" s="247" t="s">
        <v>139</v>
      </c>
      <c r="B29" s="267" t="s">
        <v>141</v>
      </c>
      <c r="C29" s="254"/>
      <c r="D29" s="254"/>
      <c r="E29" s="275"/>
      <c r="F29" s="254"/>
      <c r="G29" s="254"/>
      <c r="H29" s="254"/>
      <c r="I29" s="254"/>
    </row>
    <row r="30" spans="1:9" s="5" customFormat="1" ht="21.95" customHeight="1" x14ac:dyDescent="0.2">
      <c r="A30" s="247" t="s">
        <v>76</v>
      </c>
      <c r="B30" s="267" t="s">
        <v>77</v>
      </c>
      <c r="C30" s="254">
        <v>5700000</v>
      </c>
      <c r="D30" s="254">
        <v>5700000</v>
      </c>
      <c r="E30" s="275">
        <v>0</v>
      </c>
      <c r="F30" s="254">
        <v>5700000</v>
      </c>
      <c r="G30" s="254">
        <v>5700000</v>
      </c>
      <c r="H30" s="254">
        <v>0</v>
      </c>
      <c r="I30" s="254">
        <v>0</v>
      </c>
    </row>
    <row r="31" spans="1:9" s="5" customFormat="1" ht="21.95" hidden="1" customHeight="1" x14ac:dyDescent="0.2">
      <c r="A31" s="247" t="s">
        <v>146</v>
      </c>
      <c r="B31" s="268" t="s">
        <v>78</v>
      </c>
      <c r="C31" s="254"/>
      <c r="D31" s="254"/>
      <c r="E31" s="275"/>
      <c r="F31" s="254"/>
      <c r="G31" s="254"/>
      <c r="H31" s="254"/>
      <c r="I31" s="254"/>
    </row>
    <row r="32" spans="1:9" s="5" customFormat="1" ht="21.95" hidden="1" customHeight="1" x14ac:dyDescent="0.2">
      <c r="A32" s="247" t="s">
        <v>147</v>
      </c>
      <c r="B32" s="268" t="s">
        <v>148</v>
      </c>
      <c r="C32" s="254"/>
      <c r="D32" s="254"/>
      <c r="E32" s="275"/>
      <c r="F32" s="254"/>
      <c r="G32" s="254"/>
      <c r="H32" s="254"/>
      <c r="I32" s="254"/>
    </row>
    <row r="33" spans="1:9" s="5" customFormat="1" ht="21.95" hidden="1" customHeight="1" x14ac:dyDescent="0.2">
      <c r="A33" s="247" t="s">
        <v>149</v>
      </c>
      <c r="B33" s="267" t="s">
        <v>150</v>
      </c>
      <c r="C33" s="254"/>
      <c r="D33" s="254"/>
      <c r="E33" s="275"/>
      <c r="F33" s="254"/>
      <c r="G33" s="254"/>
      <c r="H33" s="254"/>
      <c r="I33" s="254"/>
    </row>
    <row r="34" spans="1:9" s="5" customFormat="1" ht="21.95" hidden="1" customHeight="1" x14ac:dyDescent="0.2">
      <c r="A34" s="247" t="s">
        <v>151</v>
      </c>
      <c r="B34" s="267" t="s">
        <v>153</v>
      </c>
      <c r="C34" s="254"/>
      <c r="D34" s="254"/>
      <c r="E34" s="275"/>
      <c r="F34" s="254"/>
      <c r="G34" s="254"/>
      <c r="H34" s="254"/>
      <c r="I34" s="254"/>
    </row>
    <row r="35" spans="1:9" s="5" customFormat="1" ht="21.95" hidden="1" customHeight="1" x14ac:dyDescent="0.2">
      <c r="A35" s="247" t="s">
        <v>152</v>
      </c>
      <c r="B35" s="267" t="s">
        <v>79</v>
      </c>
      <c r="C35" s="254"/>
      <c r="D35" s="254"/>
      <c r="E35" s="275"/>
      <c r="F35" s="254"/>
      <c r="G35" s="254"/>
      <c r="H35" s="254"/>
      <c r="I35" s="254"/>
    </row>
    <row r="36" spans="1:9" s="5" customFormat="1" ht="21.95" customHeight="1" x14ac:dyDescent="0.2">
      <c r="A36" s="249" t="s">
        <v>80</v>
      </c>
      <c r="B36" s="270" t="s">
        <v>81</v>
      </c>
      <c r="C36" s="258">
        <v>50000</v>
      </c>
      <c r="D36" s="258">
        <v>50000</v>
      </c>
      <c r="E36" s="277">
        <v>0</v>
      </c>
      <c r="F36" s="258">
        <v>50000</v>
      </c>
      <c r="G36" s="258">
        <v>50000</v>
      </c>
      <c r="H36" s="258">
        <v>0</v>
      </c>
      <c r="I36" s="258">
        <v>0</v>
      </c>
    </row>
    <row r="37" spans="1:9" s="5" customFormat="1" ht="21.95" customHeight="1" x14ac:dyDescent="0.2">
      <c r="A37" s="247" t="s">
        <v>82</v>
      </c>
      <c r="B37" s="267" t="s">
        <v>83</v>
      </c>
      <c r="C37" s="254">
        <v>2350000</v>
      </c>
      <c r="D37" s="254">
        <v>2350000</v>
      </c>
      <c r="E37" s="275">
        <v>-152939</v>
      </c>
      <c r="F37" s="254">
        <v>2197061</v>
      </c>
      <c r="G37" s="254">
        <v>2197061</v>
      </c>
      <c r="H37" s="254">
        <v>0</v>
      </c>
      <c r="I37" s="254">
        <v>0</v>
      </c>
    </row>
    <row r="38" spans="1:9" s="5" customFormat="1" ht="21.95" hidden="1" customHeight="1" x14ac:dyDescent="0.2">
      <c r="A38" s="247" t="s">
        <v>154</v>
      </c>
      <c r="B38" s="267" t="s">
        <v>84</v>
      </c>
      <c r="C38" s="259">
        <v>12112</v>
      </c>
      <c r="D38" s="259"/>
      <c r="E38" s="267"/>
      <c r="F38" s="259"/>
      <c r="G38" s="259"/>
      <c r="H38" s="259"/>
      <c r="I38" s="259"/>
    </row>
    <row r="39" spans="1:9" s="5" customFormat="1" ht="21.95" hidden="1" customHeight="1" x14ac:dyDescent="0.2">
      <c r="A39" s="247" t="s">
        <v>288</v>
      </c>
      <c r="B39" s="267" t="s">
        <v>289</v>
      </c>
      <c r="C39" s="259">
        <v>0</v>
      </c>
      <c r="D39" s="259"/>
      <c r="E39" s="267"/>
      <c r="F39" s="259"/>
      <c r="G39" s="259"/>
      <c r="H39" s="259"/>
      <c r="I39" s="259"/>
    </row>
    <row r="40" spans="1:9" s="5" customFormat="1" ht="21.95" hidden="1" customHeight="1" x14ac:dyDescent="0.2">
      <c r="A40" s="247" t="s">
        <v>290</v>
      </c>
      <c r="B40" s="267" t="s">
        <v>291</v>
      </c>
      <c r="C40" s="259">
        <v>0</v>
      </c>
      <c r="D40" s="259"/>
      <c r="E40" s="267"/>
      <c r="F40" s="259"/>
      <c r="G40" s="259"/>
      <c r="H40" s="259"/>
      <c r="I40" s="259"/>
    </row>
    <row r="41" spans="1:9" s="5" customFormat="1" ht="21.95" hidden="1" customHeight="1" x14ac:dyDescent="0.2">
      <c r="A41" s="247" t="s">
        <v>155</v>
      </c>
      <c r="B41" s="267" t="s">
        <v>85</v>
      </c>
      <c r="C41" s="259">
        <v>1050</v>
      </c>
      <c r="D41" s="259"/>
      <c r="E41" s="267"/>
      <c r="F41" s="259"/>
      <c r="G41" s="259"/>
      <c r="H41" s="259"/>
      <c r="I41" s="259"/>
    </row>
    <row r="42" spans="1:9" s="6" customFormat="1" ht="21" customHeight="1" x14ac:dyDescent="0.25">
      <c r="A42" s="248" t="s">
        <v>86</v>
      </c>
      <c r="B42" s="269" t="s">
        <v>87</v>
      </c>
      <c r="C42" s="257">
        <v>900000</v>
      </c>
      <c r="D42" s="257">
        <v>900000</v>
      </c>
      <c r="E42" s="276">
        <v>200000</v>
      </c>
      <c r="F42" s="257">
        <v>1100000</v>
      </c>
      <c r="G42" s="257">
        <v>1100000</v>
      </c>
      <c r="H42" s="257">
        <v>0</v>
      </c>
      <c r="I42" s="257">
        <v>0</v>
      </c>
    </row>
    <row r="43" spans="1:9" s="6" customFormat="1" ht="21.95" hidden="1" customHeight="1" x14ac:dyDescent="0.25">
      <c r="A43" s="247" t="s">
        <v>157</v>
      </c>
      <c r="B43" s="267" t="s">
        <v>115</v>
      </c>
      <c r="C43" s="254">
        <v>100</v>
      </c>
      <c r="D43" s="254"/>
      <c r="E43" s="275"/>
      <c r="F43" s="254"/>
      <c r="G43" s="254"/>
      <c r="H43" s="254"/>
      <c r="I43" s="254"/>
    </row>
    <row r="44" spans="1:9" s="6" customFormat="1" ht="32.25" hidden="1" customHeight="1" x14ac:dyDescent="0.25">
      <c r="A44" s="247" t="s">
        <v>160</v>
      </c>
      <c r="B44" s="267" t="s">
        <v>161</v>
      </c>
      <c r="C44" s="259">
        <v>1800</v>
      </c>
      <c r="D44" s="259"/>
      <c r="E44" s="267"/>
      <c r="F44" s="259"/>
      <c r="G44" s="259"/>
      <c r="H44" s="259"/>
      <c r="I44" s="259"/>
    </row>
    <row r="45" spans="1:9" s="6" customFormat="1" ht="20.25" hidden="1" customHeight="1" x14ac:dyDescent="0.25">
      <c r="A45" s="247" t="s">
        <v>162</v>
      </c>
      <c r="B45" s="267" t="s">
        <v>116</v>
      </c>
      <c r="C45" s="259">
        <v>1600</v>
      </c>
      <c r="D45" s="259"/>
      <c r="E45" s="267"/>
      <c r="F45" s="259"/>
      <c r="G45" s="259"/>
      <c r="H45" s="259"/>
      <c r="I45" s="259"/>
    </row>
    <row r="46" spans="1:9" s="6" customFormat="1" ht="24" hidden="1" customHeight="1" x14ac:dyDescent="0.25">
      <c r="A46" s="247" t="s">
        <v>163</v>
      </c>
      <c r="B46" s="267" t="s">
        <v>117</v>
      </c>
      <c r="C46" s="259">
        <v>3700</v>
      </c>
      <c r="D46" s="259"/>
      <c r="E46" s="267"/>
      <c r="F46" s="259"/>
      <c r="G46" s="259"/>
      <c r="H46" s="259"/>
      <c r="I46" s="259"/>
    </row>
    <row r="47" spans="1:9" s="6" customFormat="1" ht="21.95" customHeight="1" x14ac:dyDescent="0.25">
      <c r="A47" s="248" t="s">
        <v>88</v>
      </c>
      <c r="B47" s="269" t="s">
        <v>118</v>
      </c>
      <c r="C47" s="261">
        <f t="shared" ref="C47:I47" si="2">SUM(C48:C52)</f>
        <v>1750000</v>
      </c>
      <c r="D47" s="261">
        <f t="shared" si="2"/>
        <v>1282269</v>
      </c>
      <c r="E47" s="261">
        <f t="shared" si="2"/>
        <v>520939</v>
      </c>
      <c r="F47" s="261">
        <f t="shared" si="2"/>
        <v>1803208</v>
      </c>
      <c r="G47" s="261">
        <f t="shared" si="2"/>
        <v>1393208</v>
      </c>
      <c r="H47" s="261">
        <f t="shared" si="2"/>
        <v>410000</v>
      </c>
      <c r="I47" s="261">
        <f t="shared" si="2"/>
        <v>0</v>
      </c>
    </row>
    <row r="48" spans="1:9" s="6" customFormat="1" ht="21.95" customHeight="1" x14ac:dyDescent="0.25">
      <c r="A48" s="247" t="s">
        <v>164</v>
      </c>
      <c r="B48" s="267" t="s">
        <v>165</v>
      </c>
      <c r="C48" s="254">
        <v>0</v>
      </c>
      <c r="D48" s="254">
        <v>53208</v>
      </c>
      <c r="E48" s="275">
        <v>0</v>
      </c>
      <c r="F48" s="254">
        <v>53208</v>
      </c>
      <c r="G48" s="254">
        <v>53208</v>
      </c>
      <c r="H48" s="254">
        <v>0</v>
      </c>
      <c r="I48" s="254">
        <v>0</v>
      </c>
    </row>
    <row r="49" spans="1:9" s="6" customFormat="1" ht="21.95" customHeight="1" x14ac:dyDescent="0.25">
      <c r="A49" s="247" t="s">
        <v>166</v>
      </c>
      <c r="B49" s="267" t="s">
        <v>192</v>
      </c>
      <c r="C49" s="254">
        <v>1500000</v>
      </c>
      <c r="D49" s="254">
        <v>979061</v>
      </c>
      <c r="E49" s="275">
        <v>520939</v>
      </c>
      <c r="F49" s="254">
        <v>1500000</v>
      </c>
      <c r="G49" s="254">
        <v>1340000</v>
      </c>
      <c r="H49" s="254">
        <v>160000</v>
      </c>
      <c r="I49" s="254">
        <v>0</v>
      </c>
    </row>
    <row r="50" spans="1:9" s="6" customFormat="1" ht="30.75" customHeight="1" x14ac:dyDescent="0.25">
      <c r="A50" s="247" t="s">
        <v>167</v>
      </c>
      <c r="B50" s="267" t="s">
        <v>169</v>
      </c>
      <c r="C50" s="254">
        <v>0</v>
      </c>
      <c r="D50" s="254">
        <v>0</v>
      </c>
      <c r="E50" s="275">
        <v>0</v>
      </c>
      <c r="F50" s="254">
        <v>0</v>
      </c>
      <c r="G50" s="254">
        <v>0</v>
      </c>
      <c r="H50" s="254">
        <v>0</v>
      </c>
      <c r="I50" s="254">
        <v>0</v>
      </c>
    </row>
    <row r="51" spans="1:9" s="6" customFormat="1" ht="21.95" customHeight="1" x14ac:dyDescent="0.25">
      <c r="A51" s="247" t="s">
        <v>168</v>
      </c>
      <c r="B51" s="267" t="s">
        <v>170</v>
      </c>
      <c r="C51" s="254">
        <v>250000</v>
      </c>
      <c r="D51" s="254">
        <v>250000</v>
      </c>
      <c r="E51" s="275">
        <v>0</v>
      </c>
      <c r="F51" s="254">
        <v>250000</v>
      </c>
      <c r="G51" s="254">
        <v>0</v>
      </c>
      <c r="H51" s="254">
        <v>250000</v>
      </c>
      <c r="I51" s="254">
        <v>0</v>
      </c>
    </row>
    <row r="52" spans="1:9" s="6" customFormat="1" ht="21.95" customHeight="1" x14ac:dyDescent="0.25">
      <c r="A52" s="247" t="s">
        <v>282</v>
      </c>
      <c r="B52" s="267" t="s">
        <v>283</v>
      </c>
      <c r="C52" s="254">
        <v>0</v>
      </c>
      <c r="D52" s="254">
        <v>0</v>
      </c>
      <c r="E52" s="275">
        <v>0</v>
      </c>
      <c r="F52" s="254">
        <v>0</v>
      </c>
      <c r="G52" s="254">
        <v>0</v>
      </c>
      <c r="H52" s="254">
        <v>0</v>
      </c>
      <c r="I52" s="254">
        <v>0</v>
      </c>
    </row>
    <row r="53" spans="1:9" s="6" customFormat="1" ht="21.95" customHeight="1" x14ac:dyDescent="0.25">
      <c r="A53" s="248" t="s">
        <v>89</v>
      </c>
      <c r="B53" s="269" t="s">
        <v>90</v>
      </c>
      <c r="C53" s="261">
        <v>8929288</v>
      </c>
      <c r="D53" s="261">
        <v>60268225</v>
      </c>
      <c r="E53" s="280">
        <v>3477489</v>
      </c>
      <c r="F53" s="261">
        <v>63745714</v>
      </c>
      <c r="G53" s="261">
        <v>63745714</v>
      </c>
      <c r="H53" s="261">
        <v>0</v>
      </c>
      <c r="I53" s="261">
        <v>0</v>
      </c>
    </row>
    <row r="54" spans="1:9" s="6" customFormat="1" ht="21.95" hidden="1" customHeight="1" x14ac:dyDescent="0.25">
      <c r="A54" s="247" t="s">
        <v>284</v>
      </c>
      <c r="B54" s="267" t="s">
        <v>285</v>
      </c>
      <c r="C54" s="254"/>
      <c r="D54" s="254"/>
      <c r="E54" s="275"/>
      <c r="F54" s="254"/>
      <c r="G54" s="254"/>
      <c r="H54" s="254"/>
      <c r="I54" s="254"/>
    </row>
    <row r="55" spans="1:9" s="6" customFormat="1" ht="21.95" hidden="1" customHeight="1" x14ac:dyDescent="0.25">
      <c r="A55" s="247" t="s">
        <v>171</v>
      </c>
      <c r="B55" s="267" t="s">
        <v>174</v>
      </c>
      <c r="C55" s="254"/>
      <c r="D55" s="254"/>
      <c r="E55" s="275"/>
      <c r="F55" s="254"/>
      <c r="G55" s="254"/>
      <c r="H55" s="254"/>
      <c r="I55" s="254"/>
    </row>
    <row r="56" spans="1:9" s="5" customFormat="1" ht="21.95" hidden="1" customHeight="1" x14ac:dyDescent="0.2">
      <c r="A56" s="247" t="s">
        <v>172</v>
      </c>
      <c r="B56" s="267" t="s">
        <v>175</v>
      </c>
      <c r="C56" s="258"/>
      <c r="D56" s="258"/>
      <c r="E56" s="277"/>
      <c r="F56" s="258"/>
      <c r="G56" s="258"/>
      <c r="H56" s="258"/>
      <c r="I56" s="258"/>
    </row>
    <row r="57" spans="1:9" s="6" customFormat="1" ht="21.95" hidden="1" customHeight="1" x14ac:dyDescent="0.25">
      <c r="A57" s="247" t="s">
        <v>173</v>
      </c>
      <c r="B57" s="267" t="s">
        <v>176</v>
      </c>
      <c r="C57" s="254"/>
      <c r="D57" s="254"/>
      <c r="E57" s="275"/>
      <c r="F57" s="254"/>
      <c r="G57" s="254"/>
      <c r="H57" s="254"/>
      <c r="I57" s="254"/>
    </row>
    <row r="58" spans="1:9" s="6" customFormat="1" ht="21.95" customHeight="1" x14ac:dyDescent="0.25">
      <c r="A58" s="248" t="s">
        <v>91</v>
      </c>
      <c r="B58" s="269" t="s">
        <v>92</v>
      </c>
      <c r="C58" s="261">
        <v>16000000</v>
      </c>
      <c r="D58" s="261">
        <v>16000000</v>
      </c>
      <c r="E58" s="280">
        <v>0</v>
      </c>
      <c r="F58" s="261">
        <v>16000000</v>
      </c>
      <c r="G58" s="261">
        <v>16000000</v>
      </c>
      <c r="H58" s="261">
        <v>0</v>
      </c>
      <c r="I58" s="261">
        <v>0</v>
      </c>
    </row>
    <row r="59" spans="1:9" s="6" customFormat="1" ht="21.95" hidden="1" customHeight="1" x14ac:dyDescent="0.25">
      <c r="A59" s="247" t="s">
        <v>177</v>
      </c>
      <c r="B59" s="267" t="s">
        <v>179</v>
      </c>
      <c r="C59" s="254"/>
      <c r="D59" s="254"/>
      <c r="E59" s="275"/>
      <c r="F59" s="254"/>
      <c r="G59" s="254"/>
      <c r="H59" s="254"/>
      <c r="I59" s="254"/>
    </row>
    <row r="60" spans="1:9" s="6" customFormat="1" ht="21.95" hidden="1" customHeight="1" x14ac:dyDescent="0.25">
      <c r="A60" s="247" t="s">
        <v>292</v>
      </c>
      <c r="B60" s="267" t="s">
        <v>293</v>
      </c>
      <c r="C60" s="254"/>
      <c r="D60" s="254"/>
      <c r="E60" s="275"/>
      <c r="F60" s="254"/>
      <c r="G60" s="254"/>
      <c r="H60" s="254"/>
      <c r="I60" s="254"/>
    </row>
    <row r="61" spans="1:9" s="6" customFormat="1" ht="21.95" hidden="1" customHeight="1" x14ac:dyDescent="0.25">
      <c r="A61" s="247" t="s">
        <v>178</v>
      </c>
      <c r="B61" s="267" t="s">
        <v>180</v>
      </c>
      <c r="C61" s="254"/>
      <c r="D61" s="254"/>
      <c r="E61" s="275"/>
      <c r="F61" s="254"/>
      <c r="G61" s="254"/>
      <c r="H61" s="254"/>
      <c r="I61" s="254"/>
    </row>
    <row r="62" spans="1:9" s="6" customFormat="1" ht="21.95" customHeight="1" thickBot="1" x14ac:dyDescent="0.3">
      <c r="A62" s="482" t="s">
        <v>93</v>
      </c>
      <c r="B62" s="483" t="s">
        <v>182</v>
      </c>
      <c r="C62" s="484">
        <v>0</v>
      </c>
      <c r="D62" s="484">
        <v>0</v>
      </c>
      <c r="E62" s="485">
        <v>0</v>
      </c>
      <c r="F62" s="484">
        <v>0</v>
      </c>
      <c r="G62" s="484">
        <v>0</v>
      </c>
      <c r="H62" s="484">
        <v>0</v>
      </c>
      <c r="I62" s="484">
        <v>0</v>
      </c>
    </row>
    <row r="63" spans="1:9" s="7" customFormat="1" ht="36" customHeight="1" thickBot="1" x14ac:dyDescent="0.3">
      <c r="A63" s="282" t="s">
        <v>184</v>
      </c>
      <c r="B63" s="285" t="s">
        <v>94</v>
      </c>
      <c r="C63" s="283">
        <f t="shared" ref="C63:I63" si="3">C9+C22+C23+C42+C47+C53+C58+C62</f>
        <v>47601288</v>
      </c>
      <c r="D63" s="283">
        <f t="shared" si="3"/>
        <v>98472494</v>
      </c>
      <c r="E63" s="283">
        <f t="shared" si="3"/>
        <v>4366077</v>
      </c>
      <c r="F63" s="283">
        <f t="shared" si="3"/>
        <v>102838571</v>
      </c>
      <c r="G63" s="283">
        <f t="shared" si="3"/>
        <v>102428571</v>
      </c>
      <c r="H63" s="283">
        <f t="shared" si="3"/>
        <v>410000</v>
      </c>
      <c r="I63" s="283">
        <f t="shared" si="3"/>
        <v>0</v>
      </c>
    </row>
    <row r="64" spans="1:9" s="5" customFormat="1" ht="21.95" customHeight="1" thickBot="1" x14ac:dyDescent="0.3">
      <c r="A64" s="282" t="s">
        <v>95</v>
      </c>
      <c r="B64" s="285" t="s">
        <v>96</v>
      </c>
      <c r="C64" s="263">
        <f t="shared" ref="C64:I64" si="4">SUM(C65:C67)</f>
        <v>727085</v>
      </c>
      <c r="D64" s="263">
        <f t="shared" si="4"/>
        <v>727085</v>
      </c>
      <c r="E64" s="263">
        <f t="shared" si="4"/>
        <v>0</v>
      </c>
      <c r="F64" s="263">
        <f t="shared" si="4"/>
        <v>727085</v>
      </c>
      <c r="G64" s="263">
        <f t="shared" si="4"/>
        <v>727085</v>
      </c>
      <c r="H64" s="263">
        <f t="shared" si="4"/>
        <v>0</v>
      </c>
      <c r="I64" s="263">
        <f t="shared" si="4"/>
        <v>0</v>
      </c>
    </row>
    <row r="65" spans="1:9" s="5" customFormat="1" ht="27.75" customHeight="1" x14ac:dyDescent="0.25">
      <c r="A65" s="486" t="s">
        <v>485</v>
      </c>
      <c r="B65" s="487" t="s">
        <v>473</v>
      </c>
      <c r="C65" s="258">
        <v>0</v>
      </c>
      <c r="D65" s="258">
        <v>0</v>
      </c>
      <c r="E65" s="277">
        <v>0</v>
      </c>
      <c r="F65" s="258">
        <v>0</v>
      </c>
      <c r="G65" s="258">
        <v>0</v>
      </c>
      <c r="H65" s="258">
        <v>0</v>
      </c>
      <c r="I65" s="258">
        <v>0</v>
      </c>
    </row>
    <row r="66" spans="1:9" s="5" customFormat="1" ht="21.95" customHeight="1" x14ac:dyDescent="0.2">
      <c r="A66" s="247" t="s">
        <v>193</v>
      </c>
      <c r="B66" s="267" t="s">
        <v>194</v>
      </c>
      <c r="C66" s="254">
        <v>727085</v>
      </c>
      <c r="D66" s="254">
        <v>727085</v>
      </c>
      <c r="E66" s="275">
        <v>0</v>
      </c>
      <c r="F66" s="254">
        <v>727085</v>
      </c>
      <c r="G66" s="254">
        <v>727085</v>
      </c>
      <c r="H66" s="254">
        <v>0</v>
      </c>
      <c r="I66" s="254">
        <v>0</v>
      </c>
    </row>
    <row r="67" spans="1:9" s="7" customFormat="1" ht="21.75" customHeight="1" thickBot="1" x14ac:dyDescent="0.3">
      <c r="A67" s="250" t="s">
        <v>181</v>
      </c>
      <c r="B67" s="271" t="s">
        <v>97</v>
      </c>
      <c r="C67" s="262">
        <v>0</v>
      </c>
      <c r="D67" s="262"/>
      <c r="E67" s="281">
        <v>0</v>
      </c>
      <c r="F67" s="262">
        <v>0</v>
      </c>
      <c r="G67" s="262">
        <v>0</v>
      </c>
      <c r="H67" s="262">
        <v>0</v>
      </c>
      <c r="I67" s="262">
        <v>0</v>
      </c>
    </row>
    <row r="68" spans="1:9" ht="30" thickBot="1" x14ac:dyDescent="0.3">
      <c r="A68" s="654" t="s">
        <v>186</v>
      </c>
      <c r="B68" s="655" t="s">
        <v>98</v>
      </c>
      <c r="C68" s="656">
        <f t="shared" ref="C68:I68" si="5">C63+C64</f>
        <v>48328373</v>
      </c>
      <c r="D68" s="656">
        <f t="shared" si="5"/>
        <v>99199579</v>
      </c>
      <c r="E68" s="656">
        <f t="shared" si="5"/>
        <v>4366077</v>
      </c>
      <c r="F68" s="656">
        <f t="shared" si="5"/>
        <v>103565656</v>
      </c>
      <c r="G68" s="283">
        <f t="shared" si="5"/>
        <v>103155656</v>
      </c>
      <c r="H68" s="283">
        <f t="shared" si="5"/>
        <v>410000</v>
      </c>
      <c r="I68" s="283">
        <f t="shared" si="5"/>
        <v>0</v>
      </c>
    </row>
    <row r="69" spans="1:9" ht="15" x14ac:dyDescent="0.25">
      <c r="A69" s="807" t="s">
        <v>518</v>
      </c>
      <c r="B69" s="821"/>
      <c r="C69" s="658">
        <v>6</v>
      </c>
      <c r="D69" s="658">
        <v>6</v>
      </c>
      <c r="E69" s="662">
        <v>0</v>
      </c>
      <c r="F69" s="660">
        <v>6</v>
      </c>
    </row>
    <row r="70" spans="1:9" ht="15" x14ac:dyDescent="0.25">
      <c r="A70" s="572"/>
      <c r="B70" s="657" t="s">
        <v>526</v>
      </c>
      <c r="C70" s="659">
        <v>0</v>
      </c>
      <c r="D70" s="659">
        <v>0</v>
      </c>
      <c r="E70" s="663">
        <v>0</v>
      </c>
      <c r="F70" s="661">
        <v>0</v>
      </c>
    </row>
    <row r="71" spans="1:9" ht="15" x14ac:dyDescent="0.25">
      <c r="A71" s="811" t="s">
        <v>528</v>
      </c>
      <c r="B71" s="822"/>
      <c r="C71" s="659">
        <v>1</v>
      </c>
      <c r="D71" s="659">
        <v>1</v>
      </c>
      <c r="E71" s="663">
        <v>0</v>
      </c>
      <c r="F71" s="661">
        <v>1</v>
      </c>
    </row>
    <row r="72" spans="1:9" ht="15.75" thickBot="1" x14ac:dyDescent="0.3">
      <c r="A72" s="823" t="s">
        <v>527</v>
      </c>
      <c r="B72" s="824"/>
      <c r="C72" s="664">
        <v>1</v>
      </c>
      <c r="D72" s="664">
        <v>1</v>
      </c>
      <c r="E72" s="665">
        <v>0</v>
      </c>
      <c r="F72" s="666">
        <v>1</v>
      </c>
    </row>
    <row r="73" spans="1:9" ht="15" thickBot="1" x14ac:dyDescent="0.25">
      <c r="A73" s="616"/>
      <c r="B73" s="667" t="s">
        <v>488</v>
      </c>
      <c r="C73" s="668">
        <v>8</v>
      </c>
      <c r="D73" s="668">
        <v>8</v>
      </c>
      <c r="E73" s="668">
        <v>0</v>
      </c>
      <c r="F73" s="669">
        <v>8</v>
      </c>
    </row>
  </sheetData>
  <mergeCells count="16">
    <mergeCell ref="E6:E7"/>
    <mergeCell ref="F6:F7"/>
    <mergeCell ref="G6:I6"/>
    <mergeCell ref="A1:I1"/>
    <mergeCell ref="A2:I2"/>
    <mergeCell ref="A4:B4"/>
    <mergeCell ref="A5:B5"/>
    <mergeCell ref="E5:F5"/>
    <mergeCell ref="H5:I5"/>
    <mergeCell ref="D6:D7"/>
    <mergeCell ref="A69:B69"/>
    <mergeCell ref="A71:B71"/>
    <mergeCell ref="A72:B72"/>
    <mergeCell ref="A6:A7"/>
    <mergeCell ref="B6:B7"/>
    <mergeCell ref="C6:C7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G50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87.85546875" style="107" customWidth="1"/>
    <col min="2" max="2" width="9.28515625" style="107" bestFit="1" customWidth="1"/>
    <col min="3" max="3" width="11.85546875" style="107" customWidth="1"/>
    <col min="4" max="4" width="14" style="107" customWidth="1"/>
    <col min="5" max="5" width="10.7109375" style="107" customWidth="1"/>
    <col min="6" max="6" width="12.5703125" style="107" bestFit="1" customWidth="1"/>
    <col min="7" max="7" width="14.5703125" style="107" customWidth="1"/>
    <col min="8" max="16384" width="9.140625" style="88"/>
  </cols>
  <sheetData>
    <row r="1" spans="1:7" ht="15" customHeight="1" x14ac:dyDescent="0.25">
      <c r="A1" s="830" t="s">
        <v>556</v>
      </c>
      <c r="B1" s="830"/>
      <c r="C1" s="830"/>
      <c r="D1" s="830"/>
      <c r="E1" s="830"/>
      <c r="F1" s="830"/>
      <c r="G1" s="830"/>
    </row>
    <row r="2" spans="1:7" ht="12.75" customHeight="1" x14ac:dyDescent="0.25">
      <c r="A2" s="155"/>
      <c r="B2" s="155"/>
      <c r="C2" s="155"/>
      <c r="D2" s="186"/>
      <c r="E2" s="155"/>
      <c r="F2" s="155"/>
      <c r="G2" s="152"/>
    </row>
    <row r="3" spans="1:7" s="643" customFormat="1" ht="15.75" thickBot="1" x14ac:dyDescent="0.3">
      <c r="A3" s="635" t="s">
        <v>581</v>
      </c>
      <c r="B3" s="641"/>
      <c r="C3" s="641"/>
      <c r="D3" s="642"/>
      <c r="E3" s="641"/>
      <c r="F3" s="831" t="s">
        <v>466</v>
      </c>
      <c r="G3" s="831"/>
    </row>
    <row r="4" spans="1:7" ht="14.25" x14ac:dyDescent="0.2">
      <c r="A4" s="825" t="s">
        <v>349</v>
      </c>
      <c r="B4" s="827" t="s">
        <v>523</v>
      </c>
      <c r="C4" s="828"/>
      <c r="D4" s="829"/>
      <c r="E4" s="828" t="s">
        <v>557</v>
      </c>
      <c r="F4" s="828"/>
      <c r="G4" s="829"/>
    </row>
    <row r="5" spans="1:7" s="89" customFormat="1" ht="28.5" x14ac:dyDescent="0.2">
      <c r="A5" s="826"/>
      <c r="B5" s="297" t="s">
        <v>350</v>
      </c>
      <c r="C5" s="91" t="s">
        <v>351</v>
      </c>
      <c r="D5" s="201" t="s">
        <v>386</v>
      </c>
      <c r="E5" s="187" t="s">
        <v>350</v>
      </c>
      <c r="F5" s="91" t="s">
        <v>351</v>
      </c>
      <c r="G5" s="201" t="s">
        <v>386</v>
      </c>
    </row>
    <row r="6" spans="1:7" ht="14.25" x14ac:dyDescent="0.2">
      <c r="A6" s="202"/>
      <c r="B6" s="298"/>
      <c r="C6" s="93" t="s">
        <v>352</v>
      </c>
      <c r="D6" s="203" t="s">
        <v>469</v>
      </c>
      <c r="E6" s="92"/>
      <c r="F6" s="93" t="s">
        <v>352</v>
      </c>
      <c r="G6" s="203" t="s">
        <v>469</v>
      </c>
    </row>
    <row r="7" spans="1:7" ht="14.25" x14ac:dyDescent="0.2">
      <c r="A7" s="289" t="s">
        <v>374</v>
      </c>
      <c r="B7" s="299"/>
      <c r="C7" s="94"/>
      <c r="D7" s="204"/>
      <c r="E7" s="188"/>
      <c r="F7" s="94"/>
      <c r="G7" s="204"/>
    </row>
    <row r="8" spans="1:7" ht="14.25" x14ac:dyDescent="0.2">
      <c r="A8" s="290" t="s">
        <v>366</v>
      </c>
      <c r="B8" s="300">
        <v>0</v>
      </c>
      <c r="C8" s="95">
        <v>0</v>
      </c>
      <c r="D8" s="205">
        <f>B8*C8</f>
        <v>0</v>
      </c>
      <c r="E8" s="300">
        <v>0</v>
      </c>
      <c r="F8" s="95">
        <v>0</v>
      </c>
      <c r="G8" s="205">
        <f>E8*F8</f>
        <v>0</v>
      </c>
    </row>
    <row r="9" spans="1:7" ht="15.75" x14ac:dyDescent="0.25">
      <c r="A9" s="290" t="s">
        <v>371</v>
      </c>
      <c r="B9" s="300"/>
      <c r="C9" s="95"/>
      <c r="D9" s="206">
        <v>0</v>
      </c>
      <c r="E9" s="189"/>
      <c r="F9" s="95"/>
      <c r="G9" s="286">
        <v>0</v>
      </c>
    </row>
    <row r="10" spans="1:7" ht="14.25" x14ac:dyDescent="0.2">
      <c r="A10" s="290" t="s">
        <v>353</v>
      </c>
      <c r="B10" s="301"/>
      <c r="C10" s="95"/>
      <c r="D10" s="205">
        <v>5595850</v>
      </c>
      <c r="E10" s="190"/>
      <c r="F10" s="95"/>
      <c r="G10" s="205">
        <v>6288856</v>
      </c>
    </row>
    <row r="11" spans="1:7" ht="15.75" x14ac:dyDescent="0.25">
      <c r="A11" s="290" t="s">
        <v>372</v>
      </c>
      <c r="B11" s="301"/>
      <c r="C11" s="95"/>
      <c r="D11" s="206">
        <v>0</v>
      </c>
      <c r="E11" s="190"/>
      <c r="F11" s="95"/>
      <c r="G11" s="286">
        <v>0</v>
      </c>
    </row>
    <row r="12" spans="1:7" x14ac:dyDescent="0.2">
      <c r="A12" s="291" t="s">
        <v>354</v>
      </c>
      <c r="B12" s="302"/>
      <c r="C12" s="96"/>
      <c r="D12" s="207">
        <v>2493140</v>
      </c>
      <c r="E12" s="191"/>
      <c r="F12" s="96"/>
      <c r="G12" s="207">
        <v>2817360</v>
      </c>
    </row>
    <row r="13" spans="1:7" x14ac:dyDescent="0.2">
      <c r="A13" s="291" t="s">
        <v>367</v>
      </c>
      <c r="B13" s="302"/>
      <c r="C13" s="96"/>
      <c r="D13" s="207">
        <v>0</v>
      </c>
      <c r="E13" s="191"/>
      <c r="F13" s="96"/>
      <c r="G13" s="207">
        <v>0</v>
      </c>
    </row>
    <row r="14" spans="1:7" x14ac:dyDescent="0.2">
      <c r="A14" s="291" t="s">
        <v>355</v>
      </c>
      <c r="B14" s="303"/>
      <c r="C14" s="97"/>
      <c r="D14" s="207">
        <v>1248000</v>
      </c>
      <c r="E14" s="192"/>
      <c r="F14" s="97"/>
      <c r="G14" s="207">
        <v>1248000</v>
      </c>
    </row>
    <row r="15" spans="1:7" x14ac:dyDescent="0.2">
      <c r="A15" s="291" t="s">
        <v>368</v>
      </c>
      <c r="B15" s="303"/>
      <c r="C15" s="97"/>
      <c r="D15" s="207">
        <v>0</v>
      </c>
      <c r="E15" s="192"/>
      <c r="F15" s="97"/>
      <c r="G15" s="207">
        <v>0</v>
      </c>
    </row>
    <row r="16" spans="1:7" x14ac:dyDescent="0.2">
      <c r="A16" s="291" t="s">
        <v>356</v>
      </c>
      <c r="B16" s="303"/>
      <c r="C16" s="97"/>
      <c r="D16" s="207">
        <v>100000</v>
      </c>
      <c r="E16" s="192"/>
      <c r="F16" s="97"/>
      <c r="G16" s="207">
        <v>468786</v>
      </c>
    </row>
    <row r="17" spans="1:7" x14ac:dyDescent="0.2">
      <c r="A17" s="291" t="s">
        <v>369</v>
      </c>
      <c r="B17" s="303"/>
      <c r="C17" s="97"/>
      <c r="D17" s="207">
        <v>0</v>
      </c>
      <c r="E17" s="192"/>
      <c r="F17" s="97"/>
      <c r="G17" s="207">
        <v>0</v>
      </c>
    </row>
    <row r="18" spans="1:7" x14ac:dyDescent="0.2">
      <c r="A18" s="291" t="s">
        <v>357</v>
      </c>
      <c r="B18" s="303"/>
      <c r="C18" s="97"/>
      <c r="D18" s="207">
        <v>1754710</v>
      </c>
      <c r="E18" s="192"/>
      <c r="F18" s="97"/>
      <c r="G18" s="207">
        <v>1754710</v>
      </c>
    </row>
    <row r="19" spans="1:7" x14ac:dyDescent="0.2">
      <c r="A19" s="291" t="s">
        <v>370</v>
      </c>
      <c r="B19" s="303"/>
      <c r="C19" s="97"/>
      <c r="D19" s="207">
        <v>0</v>
      </c>
      <c r="E19" s="192"/>
      <c r="F19" s="97"/>
      <c r="G19" s="207">
        <v>0</v>
      </c>
    </row>
    <row r="20" spans="1:7" ht="14.25" x14ac:dyDescent="0.2">
      <c r="A20" s="290" t="s">
        <v>358</v>
      </c>
      <c r="B20" s="304"/>
      <c r="C20" s="98"/>
      <c r="D20" s="208">
        <v>5000000</v>
      </c>
      <c r="E20" s="193"/>
      <c r="F20" s="98"/>
      <c r="G20" s="208">
        <v>5000000</v>
      </c>
    </row>
    <row r="21" spans="1:7" ht="14.25" customHeight="1" x14ac:dyDescent="0.2">
      <c r="A21" s="290" t="s">
        <v>373</v>
      </c>
      <c r="B21" s="304"/>
      <c r="C21" s="98"/>
      <c r="D21" s="209">
        <v>4424683</v>
      </c>
      <c r="E21" s="193"/>
      <c r="F21" s="98"/>
      <c r="G21" s="287">
        <v>4303596</v>
      </c>
    </row>
    <row r="22" spans="1:7" ht="14.25" customHeight="1" x14ac:dyDescent="0.2">
      <c r="A22" s="290" t="s">
        <v>474</v>
      </c>
      <c r="B22" s="304"/>
      <c r="C22" s="98"/>
      <c r="D22" s="208">
        <v>0</v>
      </c>
      <c r="E22" s="193"/>
      <c r="F22" s="98"/>
      <c r="G22" s="287">
        <v>0</v>
      </c>
    </row>
    <row r="23" spans="1:7" ht="14.25" customHeight="1" x14ac:dyDescent="0.2">
      <c r="A23" s="290" t="s">
        <v>475</v>
      </c>
      <c r="B23" s="304"/>
      <c r="C23" s="98"/>
      <c r="D23" s="209">
        <v>0</v>
      </c>
      <c r="E23" s="193"/>
      <c r="F23" s="98"/>
      <c r="G23" s="287">
        <v>0</v>
      </c>
    </row>
    <row r="24" spans="1:7" ht="14.25" customHeight="1" x14ac:dyDescent="0.2">
      <c r="A24" s="290" t="s">
        <v>359</v>
      </c>
      <c r="B24" s="304"/>
      <c r="C24" s="98"/>
      <c r="D24" s="208">
        <v>0</v>
      </c>
      <c r="E24" s="193"/>
      <c r="F24" s="98"/>
      <c r="G24" s="208">
        <v>0</v>
      </c>
    </row>
    <row r="25" spans="1:7" ht="14.25" customHeight="1" x14ac:dyDescent="0.2">
      <c r="A25" s="290" t="s">
        <v>360</v>
      </c>
      <c r="B25" s="304"/>
      <c r="C25" s="98"/>
      <c r="D25" s="208">
        <v>0</v>
      </c>
      <c r="E25" s="193"/>
      <c r="F25" s="98"/>
      <c r="G25" s="287">
        <v>0</v>
      </c>
    </row>
    <row r="26" spans="1:7" ht="14.25" customHeight="1" x14ac:dyDescent="0.2">
      <c r="A26" s="290" t="s">
        <v>479</v>
      </c>
      <c r="B26" s="304"/>
      <c r="C26" s="98"/>
      <c r="D26" s="208">
        <v>0</v>
      </c>
      <c r="E26" s="193"/>
      <c r="F26" s="98"/>
      <c r="G26" s="209">
        <v>0</v>
      </c>
    </row>
    <row r="27" spans="1:7" ht="14.25" customHeight="1" x14ac:dyDescent="0.2">
      <c r="A27" s="290" t="s">
        <v>480</v>
      </c>
      <c r="B27" s="304"/>
      <c r="C27" s="98"/>
      <c r="D27" s="208">
        <v>0</v>
      </c>
      <c r="E27" s="193"/>
      <c r="F27" s="98"/>
      <c r="G27" s="208">
        <v>0</v>
      </c>
    </row>
    <row r="28" spans="1:7" ht="14.25" customHeight="1" x14ac:dyDescent="0.2">
      <c r="A28" s="290" t="s">
        <v>361</v>
      </c>
      <c r="B28" s="304"/>
      <c r="C28" s="98"/>
      <c r="D28" s="208">
        <v>575317</v>
      </c>
      <c r="E28" s="193"/>
      <c r="F28" s="98"/>
      <c r="G28" s="208">
        <v>696404</v>
      </c>
    </row>
    <row r="29" spans="1:7" ht="14.25" customHeight="1" thickBot="1" x14ac:dyDescent="0.25">
      <c r="A29" s="504" t="s">
        <v>575</v>
      </c>
      <c r="B29" s="505"/>
      <c r="C29" s="506"/>
      <c r="D29" s="507">
        <v>990400</v>
      </c>
      <c r="E29" s="508"/>
      <c r="F29" s="506"/>
      <c r="G29" s="507">
        <v>238600</v>
      </c>
    </row>
    <row r="30" spans="1:7" thickBot="1" x14ac:dyDescent="0.25">
      <c r="A30" s="513" t="s">
        <v>383</v>
      </c>
      <c r="B30" s="515"/>
      <c r="C30" s="517"/>
      <c r="D30" s="516">
        <f>D10+D21+D22+D24+D26+D29</f>
        <v>11010933</v>
      </c>
      <c r="E30" s="514"/>
      <c r="F30" s="514"/>
      <c r="G30" s="514">
        <f>G10+G21+G22+G24+G26+G29</f>
        <v>10831052</v>
      </c>
    </row>
    <row r="31" spans="1:7" ht="14.25" x14ac:dyDescent="0.2">
      <c r="A31" s="295" t="s">
        <v>362</v>
      </c>
      <c r="B31" s="509"/>
      <c r="C31" s="510"/>
      <c r="D31" s="511"/>
      <c r="E31" s="512"/>
      <c r="F31" s="510"/>
      <c r="G31" s="511"/>
    </row>
    <row r="32" spans="1:7" x14ac:dyDescent="0.25">
      <c r="A32" s="291" t="s">
        <v>375</v>
      </c>
      <c r="B32" s="305"/>
      <c r="C32" s="99"/>
      <c r="D32" s="210"/>
      <c r="E32" s="194"/>
      <c r="F32" s="99"/>
      <c r="G32" s="210"/>
    </row>
    <row r="33" spans="1:7" x14ac:dyDescent="0.25">
      <c r="A33" s="292" t="s">
        <v>376</v>
      </c>
      <c r="B33" s="303"/>
      <c r="C33" s="99"/>
      <c r="D33" s="210"/>
      <c r="E33" s="192"/>
      <c r="F33" s="99"/>
      <c r="G33" s="210"/>
    </row>
    <row r="34" spans="1:7" x14ac:dyDescent="0.25">
      <c r="A34" s="291" t="s">
        <v>377</v>
      </c>
      <c r="B34" s="305"/>
      <c r="C34" s="99"/>
      <c r="D34" s="210"/>
      <c r="E34" s="194"/>
      <c r="F34" s="99"/>
      <c r="G34" s="210"/>
    </row>
    <row r="35" spans="1:7" x14ac:dyDescent="0.25">
      <c r="A35" s="293" t="s">
        <v>363</v>
      </c>
      <c r="B35" s="306"/>
      <c r="C35" s="101"/>
      <c r="D35" s="211"/>
      <c r="E35" s="195"/>
      <c r="F35" s="100"/>
      <c r="G35" s="211"/>
    </row>
    <row r="36" spans="1:7" x14ac:dyDescent="0.25">
      <c r="A36" s="294" t="s">
        <v>378</v>
      </c>
      <c r="B36" s="307"/>
      <c r="C36" s="108"/>
      <c r="D36" s="212"/>
      <c r="E36" s="196"/>
      <c r="F36" s="106"/>
      <c r="G36" s="212"/>
    </row>
    <row r="37" spans="1:7" ht="15.75" thickBot="1" x14ac:dyDescent="0.3">
      <c r="A37" s="518" t="s">
        <v>379</v>
      </c>
      <c r="B37" s="519"/>
      <c r="C37" s="520"/>
      <c r="D37" s="521"/>
      <c r="E37" s="522"/>
      <c r="F37" s="523"/>
      <c r="G37" s="521"/>
    </row>
    <row r="38" spans="1:7" thickBot="1" x14ac:dyDescent="0.25">
      <c r="A38" s="513" t="s">
        <v>382</v>
      </c>
      <c r="B38" s="517"/>
      <c r="C38" s="517"/>
      <c r="D38" s="516">
        <f>SUM(D32:D37)</f>
        <v>0</v>
      </c>
      <c r="E38" s="524"/>
      <c r="F38" s="517"/>
      <c r="G38" s="516">
        <f>SUM(G32:G37)</f>
        <v>0</v>
      </c>
    </row>
    <row r="39" spans="1:7" ht="14.25" x14ac:dyDescent="0.2">
      <c r="A39" s="295" t="s">
        <v>364</v>
      </c>
      <c r="B39" s="308"/>
      <c r="C39" s="102"/>
      <c r="D39" s="213"/>
      <c r="E39" s="197"/>
      <c r="F39" s="102"/>
      <c r="G39" s="213"/>
    </row>
    <row r="40" spans="1:7" x14ac:dyDescent="0.25">
      <c r="A40" s="291" t="s">
        <v>576</v>
      </c>
      <c r="B40" s="309"/>
      <c r="C40" s="103"/>
      <c r="D40" s="212">
        <v>1683000</v>
      </c>
      <c r="E40" s="198"/>
      <c r="F40" s="103"/>
      <c r="G40" s="212">
        <v>1100000</v>
      </c>
    </row>
    <row r="41" spans="1:7" x14ac:dyDescent="0.2">
      <c r="A41" s="291" t="s">
        <v>577</v>
      </c>
      <c r="B41" s="310">
        <v>4</v>
      </c>
      <c r="C41" s="104">
        <v>55360</v>
      </c>
      <c r="D41" s="214">
        <f>B41*C41</f>
        <v>221440</v>
      </c>
      <c r="E41" s="525">
        <v>3</v>
      </c>
      <c r="F41" s="108">
        <v>65360</v>
      </c>
      <c r="G41" s="288">
        <f>E41*F41</f>
        <v>196080</v>
      </c>
    </row>
    <row r="42" spans="1:7" x14ac:dyDescent="0.2">
      <c r="A42" s="215" t="s">
        <v>578</v>
      </c>
      <c r="B42" s="311">
        <v>1</v>
      </c>
      <c r="C42" s="108">
        <v>3100000</v>
      </c>
      <c r="D42" s="214">
        <f>B42*C42</f>
        <v>3100000</v>
      </c>
      <c r="E42" s="311">
        <v>1</v>
      </c>
      <c r="F42" s="108">
        <v>4250000</v>
      </c>
      <c r="G42" s="214">
        <f>E42*F42</f>
        <v>4250000</v>
      </c>
    </row>
    <row r="43" spans="1:7" x14ac:dyDescent="0.25">
      <c r="A43" s="294" t="s">
        <v>380</v>
      </c>
      <c r="B43" s="312"/>
      <c r="C43" s="105"/>
      <c r="D43" s="214"/>
      <c r="E43" s="199"/>
      <c r="F43" s="105"/>
      <c r="G43" s="214"/>
    </row>
    <row r="44" spans="1:7" ht="15.75" thickBot="1" x14ac:dyDescent="0.3">
      <c r="A44" s="518" t="s">
        <v>381</v>
      </c>
      <c r="B44" s="312"/>
      <c r="C44" s="105"/>
      <c r="D44" s="526"/>
      <c r="E44" s="199"/>
      <c r="F44" s="105"/>
      <c r="G44" s="526"/>
    </row>
    <row r="45" spans="1:7" thickBot="1" x14ac:dyDescent="0.25">
      <c r="A45" s="513" t="s">
        <v>384</v>
      </c>
      <c r="B45" s="527"/>
      <c r="C45" s="529"/>
      <c r="D45" s="528">
        <f>SUM(D40:D44)</f>
        <v>5004440</v>
      </c>
      <c r="E45" s="530"/>
      <c r="F45" s="529"/>
      <c r="G45" s="528">
        <f>SUM(G40:G44)</f>
        <v>5546080</v>
      </c>
    </row>
    <row r="46" spans="1:7" s="90" customFormat="1" thickBot="1" x14ac:dyDescent="0.25">
      <c r="A46" s="513" t="s">
        <v>385</v>
      </c>
      <c r="B46" s="515"/>
      <c r="C46" s="529"/>
      <c r="D46" s="528">
        <v>1800000</v>
      </c>
      <c r="E46" s="524"/>
      <c r="F46" s="529"/>
      <c r="G46" s="528">
        <v>1800000</v>
      </c>
    </row>
    <row r="47" spans="1:7" ht="25.5" customHeight="1" x14ac:dyDescent="0.25">
      <c r="A47" s="531" t="s">
        <v>365</v>
      </c>
      <c r="B47" s="532"/>
      <c r="C47" s="533"/>
      <c r="D47" s="534">
        <f>D30+D38+D45+D46</f>
        <v>17815373</v>
      </c>
      <c r="E47" s="535"/>
      <c r="F47" s="533"/>
      <c r="G47" s="534">
        <f>G30+G38+G45+G46</f>
        <v>18177132</v>
      </c>
    </row>
    <row r="48" spans="1:7" ht="12.75" customHeight="1" x14ac:dyDescent="0.25">
      <c r="A48" s="296" t="s">
        <v>486</v>
      </c>
      <c r="B48" s="313"/>
      <c r="C48" s="109"/>
      <c r="D48" s="216">
        <v>0</v>
      </c>
      <c r="E48" s="200"/>
      <c r="F48" s="109"/>
      <c r="G48" s="216">
        <v>0</v>
      </c>
    </row>
    <row r="49" spans="1:7" ht="17.25" customHeight="1" thickBot="1" x14ac:dyDescent="0.3">
      <c r="A49" s="314" t="s">
        <v>487</v>
      </c>
      <c r="B49" s="315"/>
      <c r="C49" s="316"/>
      <c r="D49" s="317">
        <v>86000</v>
      </c>
      <c r="E49" s="318"/>
      <c r="F49" s="316"/>
      <c r="G49" s="317">
        <v>0</v>
      </c>
    </row>
    <row r="50" spans="1:7" ht="19.5" thickBot="1" x14ac:dyDescent="0.35">
      <c r="A50" s="319" t="s">
        <v>488</v>
      </c>
      <c r="B50" s="536"/>
      <c r="C50" s="538"/>
      <c r="D50" s="537">
        <f>SUM(D47:D49)</f>
        <v>17901373</v>
      </c>
      <c r="E50" s="320"/>
      <c r="F50" s="320"/>
      <c r="G50" s="320">
        <f>SUM(G47:G49)</f>
        <v>18177132</v>
      </c>
    </row>
  </sheetData>
  <mergeCells count="5">
    <mergeCell ref="A4:A5"/>
    <mergeCell ref="B4:D4"/>
    <mergeCell ref="E4:G4"/>
    <mergeCell ref="A1:G1"/>
    <mergeCell ref="F3:G3"/>
  </mergeCells>
  <phoneticPr fontId="82" type="noConversion"/>
  <printOptions horizontalCentered="1"/>
  <pageMargins left="0.23622047244094491" right="0.23622047244094491" top="0.39370078740157483" bottom="0.19685039370078741" header="0.27559055118110237" footer="0.19685039370078741"/>
  <pageSetup paperSize="9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K31"/>
  <sheetViews>
    <sheetView zoomScale="110" zoomScaleNormal="110" zoomScaleSheetLayoutView="100" workbookViewId="0">
      <selection activeCell="A3" sqref="A3"/>
    </sheetView>
  </sheetViews>
  <sheetFormatPr defaultColWidth="8" defaultRowHeight="12.75" x14ac:dyDescent="0.2"/>
  <cols>
    <col min="1" max="1" width="5.85546875" style="9" customWidth="1"/>
    <col min="2" max="2" width="47.28515625" style="12" customWidth="1"/>
    <col min="3" max="6" width="14" style="9" customWidth="1"/>
    <col min="7" max="7" width="47.28515625" style="9" customWidth="1"/>
    <col min="8" max="11" width="14" style="9" customWidth="1"/>
    <col min="12" max="16384" width="8" style="9"/>
  </cols>
  <sheetData>
    <row r="1" spans="1:11" ht="39.75" customHeight="1" x14ac:dyDescent="0.2">
      <c r="B1" s="10" t="s">
        <v>195</v>
      </c>
      <c r="C1" s="11"/>
      <c r="D1" s="11"/>
      <c r="E1" s="11"/>
      <c r="F1" s="11"/>
      <c r="G1" s="11"/>
      <c r="H1" s="11"/>
      <c r="I1" s="11"/>
      <c r="J1" s="11"/>
      <c r="K1" s="11"/>
    </row>
    <row r="2" spans="1:11" ht="19.5" customHeight="1" x14ac:dyDescent="0.2">
      <c r="A2" s="835" t="s">
        <v>622</v>
      </c>
      <c r="B2" s="836"/>
      <c r="C2" s="11"/>
      <c r="D2" s="11"/>
      <c r="E2" s="11"/>
      <c r="F2" s="11"/>
      <c r="G2" s="11"/>
      <c r="H2" s="217"/>
      <c r="I2" s="217"/>
      <c r="J2" s="217"/>
      <c r="K2" s="217"/>
    </row>
    <row r="3" spans="1:11" ht="13.5" thickBot="1" x14ac:dyDescent="0.25">
      <c r="A3" s="761" t="s">
        <v>582</v>
      </c>
      <c r="B3" s="763"/>
      <c r="H3" s="540"/>
      <c r="I3" s="540"/>
      <c r="J3" s="540"/>
      <c r="K3" s="540" t="s">
        <v>466</v>
      </c>
    </row>
    <row r="4" spans="1:11" ht="18" customHeight="1" thickBot="1" x14ac:dyDescent="0.25">
      <c r="A4" s="832" t="s">
        <v>196</v>
      </c>
      <c r="B4" s="13" t="s">
        <v>104</v>
      </c>
      <c r="C4" s="14"/>
      <c r="D4" s="670"/>
      <c r="E4" s="670"/>
      <c r="F4" s="670"/>
      <c r="G4" s="13" t="s">
        <v>105</v>
      </c>
      <c r="H4" s="15"/>
      <c r="I4" s="15"/>
      <c r="J4" s="15"/>
      <c r="K4" s="15"/>
    </row>
    <row r="5" spans="1:11" s="16" customFormat="1" ht="35.25" customHeight="1" thickBot="1" x14ac:dyDescent="0.25">
      <c r="A5" s="833"/>
      <c r="B5" s="325" t="s">
        <v>197</v>
      </c>
      <c r="C5" s="671" t="s">
        <v>597</v>
      </c>
      <c r="D5" s="325" t="s">
        <v>598</v>
      </c>
      <c r="E5" s="325" t="s">
        <v>606</v>
      </c>
      <c r="F5" s="671" t="s">
        <v>610</v>
      </c>
      <c r="G5" s="325" t="s">
        <v>197</v>
      </c>
      <c r="H5" s="671" t="s">
        <v>597</v>
      </c>
      <c r="I5" s="325" t="s">
        <v>598</v>
      </c>
      <c r="J5" s="325" t="s">
        <v>606</v>
      </c>
      <c r="K5" s="333" t="s">
        <v>610</v>
      </c>
    </row>
    <row r="6" spans="1:11" s="18" customFormat="1" ht="12" customHeight="1" thickBot="1" x14ac:dyDescent="0.25">
      <c r="A6" s="17" t="s">
        <v>99</v>
      </c>
      <c r="B6" s="17" t="s">
        <v>100</v>
      </c>
      <c r="C6" s="672" t="s">
        <v>101</v>
      </c>
      <c r="D6" s="17" t="s">
        <v>102</v>
      </c>
      <c r="E6" s="17" t="s">
        <v>103</v>
      </c>
      <c r="F6" s="672" t="s">
        <v>414</v>
      </c>
      <c r="G6" s="17" t="s">
        <v>431</v>
      </c>
      <c r="H6" s="672" t="s">
        <v>534</v>
      </c>
      <c r="I6" s="17" t="s">
        <v>599</v>
      </c>
      <c r="J6" s="334" t="s">
        <v>611</v>
      </c>
      <c r="K6" s="334" t="s">
        <v>612</v>
      </c>
    </row>
    <row r="7" spans="1:11" ht="12.95" customHeight="1" x14ac:dyDescent="0.2">
      <c r="A7" s="543" t="s">
        <v>106</v>
      </c>
      <c r="B7" s="326" t="s">
        <v>198</v>
      </c>
      <c r="C7" s="673">
        <v>18177132</v>
      </c>
      <c r="D7" s="684">
        <v>18177132</v>
      </c>
      <c r="E7" s="684"/>
      <c r="F7" s="673">
        <v>18177132</v>
      </c>
      <c r="G7" s="326" t="s">
        <v>56</v>
      </c>
      <c r="H7" s="673">
        <v>7572000</v>
      </c>
      <c r="I7" s="684">
        <v>7572000</v>
      </c>
      <c r="J7" s="335">
        <v>813588</v>
      </c>
      <c r="K7" s="335">
        <v>8385588</v>
      </c>
    </row>
    <row r="8" spans="1:11" ht="12.95" customHeight="1" x14ac:dyDescent="0.2">
      <c r="A8" s="20" t="s">
        <v>107</v>
      </c>
      <c r="B8" s="327" t="s">
        <v>199</v>
      </c>
      <c r="C8" s="321">
        <v>177000</v>
      </c>
      <c r="D8" s="685">
        <v>177000</v>
      </c>
      <c r="E8" s="685">
        <v>888588</v>
      </c>
      <c r="F8" s="321">
        <v>1065588</v>
      </c>
      <c r="G8" s="327" t="s">
        <v>200</v>
      </c>
      <c r="H8" s="321">
        <v>1150000</v>
      </c>
      <c r="I8" s="685">
        <v>1150000</v>
      </c>
      <c r="J8" s="336">
        <v>75000</v>
      </c>
      <c r="K8" s="336">
        <v>1225000</v>
      </c>
    </row>
    <row r="9" spans="1:11" ht="12.95" customHeight="1" x14ac:dyDescent="0.2">
      <c r="A9" s="20" t="s">
        <v>108</v>
      </c>
      <c r="B9" s="327" t="s">
        <v>201</v>
      </c>
      <c r="C9" s="321">
        <v>0</v>
      </c>
      <c r="D9" s="685"/>
      <c r="E9" s="685"/>
      <c r="F9" s="321"/>
      <c r="G9" s="327" t="s">
        <v>202</v>
      </c>
      <c r="H9" s="321">
        <v>11300000</v>
      </c>
      <c r="I9" s="685">
        <v>11300000</v>
      </c>
      <c r="J9" s="336">
        <v>-720939</v>
      </c>
      <c r="K9" s="336">
        <v>10579061</v>
      </c>
    </row>
    <row r="10" spans="1:11" ht="12.95" customHeight="1" x14ac:dyDescent="0.2">
      <c r="A10" s="20" t="s">
        <v>109</v>
      </c>
      <c r="B10" s="327" t="s">
        <v>17</v>
      </c>
      <c r="C10" s="321">
        <v>4490000</v>
      </c>
      <c r="D10" s="685">
        <v>4022269</v>
      </c>
      <c r="E10" s="685">
        <v>0</v>
      </c>
      <c r="F10" s="321">
        <v>4022269</v>
      </c>
      <c r="G10" s="327" t="s">
        <v>87</v>
      </c>
      <c r="H10" s="321">
        <v>900000</v>
      </c>
      <c r="I10" s="685">
        <v>900000</v>
      </c>
      <c r="J10" s="336">
        <v>200000</v>
      </c>
      <c r="K10" s="336">
        <v>1100000</v>
      </c>
    </row>
    <row r="11" spans="1:11" ht="12.95" customHeight="1" x14ac:dyDescent="0.2">
      <c r="A11" s="20" t="s">
        <v>110</v>
      </c>
      <c r="B11" s="328" t="s">
        <v>30</v>
      </c>
      <c r="C11" s="321">
        <v>563000</v>
      </c>
      <c r="D11" s="685">
        <v>563000</v>
      </c>
      <c r="E11" s="685"/>
      <c r="F11" s="321">
        <v>563000</v>
      </c>
      <c r="G11" s="327" t="s">
        <v>118</v>
      </c>
      <c r="H11" s="321">
        <v>1750000</v>
      </c>
      <c r="I11" s="685">
        <v>1282269</v>
      </c>
      <c r="J11" s="336">
        <v>520939</v>
      </c>
      <c r="K11" s="336">
        <v>1803208</v>
      </c>
    </row>
    <row r="12" spans="1:11" ht="12.95" customHeight="1" x14ac:dyDescent="0.2">
      <c r="A12" s="20" t="s">
        <v>111</v>
      </c>
      <c r="B12" s="327" t="s">
        <v>46</v>
      </c>
      <c r="C12" s="321"/>
      <c r="D12" s="685"/>
      <c r="E12" s="685"/>
      <c r="F12" s="321"/>
      <c r="G12" s="327" t="s">
        <v>203</v>
      </c>
      <c r="H12" s="321">
        <v>0</v>
      </c>
      <c r="I12" s="685"/>
      <c r="J12" s="336">
        <v>0</v>
      </c>
      <c r="K12" s="336">
        <v>0</v>
      </c>
    </row>
    <row r="13" spans="1:11" ht="12.95" customHeight="1" x14ac:dyDescent="0.2">
      <c r="A13" s="20" t="s">
        <v>112</v>
      </c>
      <c r="B13" s="327" t="s">
        <v>204</v>
      </c>
      <c r="C13" s="321"/>
      <c r="D13" s="685"/>
      <c r="E13" s="685"/>
      <c r="F13" s="321"/>
      <c r="G13" s="329"/>
      <c r="H13" s="321"/>
      <c r="I13" s="685"/>
      <c r="J13" s="336"/>
      <c r="K13" s="336"/>
    </row>
    <row r="14" spans="1:11" ht="12.95" customHeight="1" thickBot="1" x14ac:dyDescent="0.25">
      <c r="A14" s="546" t="s">
        <v>113</v>
      </c>
      <c r="B14" s="406"/>
      <c r="C14" s="674"/>
      <c r="D14" s="686"/>
      <c r="E14" s="686"/>
      <c r="F14" s="674"/>
      <c r="G14" s="406"/>
      <c r="H14" s="674"/>
      <c r="I14" s="686"/>
      <c r="J14" s="547"/>
      <c r="K14" s="547"/>
    </row>
    <row r="15" spans="1:11" ht="15.95" customHeight="1" thickBot="1" x14ac:dyDescent="0.25">
      <c r="A15" s="21" t="s">
        <v>114</v>
      </c>
      <c r="B15" s="330" t="s">
        <v>209</v>
      </c>
      <c r="C15" s="675">
        <f>SUM(C7:C14)</f>
        <v>23407132</v>
      </c>
      <c r="D15" s="687">
        <f>SUM(D7:D14)</f>
        <v>22939401</v>
      </c>
      <c r="E15" s="687">
        <f>SUM(E7:E14)</f>
        <v>888588</v>
      </c>
      <c r="F15" s="322">
        <f>SUM(F7:F14)</f>
        <v>23827989</v>
      </c>
      <c r="G15" s="330" t="s">
        <v>210</v>
      </c>
      <c r="H15" s="675">
        <f>SUM(H7:H14)</f>
        <v>22672000</v>
      </c>
      <c r="I15" s="687">
        <f>SUM(I7:I14)</f>
        <v>22204269</v>
      </c>
      <c r="J15" s="337">
        <f>SUM(J7:J14)</f>
        <v>888588</v>
      </c>
      <c r="K15" s="337">
        <f>SUM(K7:K14)</f>
        <v>23092857</v>
      </c>
    </row>
    <row r="16" spans="1:11" ht="12.95" customHeight="1" x14ac:dyDescent="0.2">
      <c r="A16" s="19" t="s">
        <v>205</v>
      </c>
      <c r="B16" s="331" t="s">
        <v>212</v>
      </c>
      <c r="C16" s="676">
        <f>+C17+C18+C19+C20</f>
        <v>10617487</v>
      </c>
      <c r="D16" s="688">
        <f>+D17+D18+D19+D20</f>
        <v>10617487</v>
      </c>
      <c r="E16" s="688">
        <f>+E17+E18+E19+E20</f>
        <v>0</v>
      </c>
      <c r="F16" s="323">
        <f>+F17+F18+F19+F20</f>
        <v>10617487</v>
      </c>
      <c r="G16" s="350" t="s">
        <v>213</v>
      </c>
      <c r="H16" s="678"/>
      <c r="I16" s="690"/>
      <c r="J16" s="338"/>
      <c r="K16" s="338"/>
    </row>
    <row r="17" spans="1:11" ht="12.95" customHeight="1" x14ac:dyDescent="0.2">
      <c r="A17" s="20" t="s">
        <v>206</v>
      </c>
      <c r="B17" s="332" t="s">
        <v>215</v>
      </c>
      <c r="C17" s="677">
        <v>10617487</v>
      </c>
      <c r="D17" s="689">
        <v>10617487</v>
      </c>
      <c r="E17" s="689"/>
      <c r="F17" s="677">
        <v>10617487</v>
      </c>
      <c r="G17" s="332" t="s">
        <v>216</v>
      </c>
      <c r="H17" s="677"/>
      <c r="I17" s="689"/>
      <c r="J17" s="324"/>
      <c r="K17" s="324"/>
    </row>
    <row r="18" spans="1:11" ht="12.95" customHeight="1" x14ac:dyDescent="0.2">
      <c r="A18" s="20" t="s">
        <v>207</v>
      </c>
      <c r="B18" s="332" t="s">
        <v>218</v>
      </c>
      <c r="C18" s="677"/>
      <c r="D18" s="689"/>
      <c r="E18" s="689"/>
      <c r="F18" s="677"/>
      <c r="G18" s="332" t="s">
        <v>219</v>
      </c>
      <c r="H18" s="677"/>
      <c r="I18" s="689"/>
      <c r="J18" s="324"/>
      <c r="K18" s="324"/>
    </row>
    <row r="19" spans="1:11" ht="12.95" customHeight="1" x14ac:dyDescent="0.2">
      <c r="A19" s="20" t="s">
        <v>208</v>
      </c>
      <c r="B19" s="332" t="s">
        <v>221</v>
      </c>
      <c r="C19" s="677"/>
      <c r="D19" s="689"/>
      <c r="E19" s="689"/>
      <c r="F19" s="677"/>
      <c r="G19" s="332" t="s">
        <v>222</v>
      </c>
      <c r="H19" s="677"/>
      <c r="I19" s="689"/>
      <c r="J19" s="324"/>
      <c r="K19" s="324"/>
    </row>
    <row r="20" spans="1:11" ht="12.95" customHeight="1" x14ac:dyDescent="0.2">
      <c r="A20" s="20" t="s">
        <v>211</v>
      </c>
      <c r="B20" s="332" t="s">
        <v>224</v>
      </c>
      <c r="C20" s="677"/>
      <c r="D20" s="690"/>
      <c r="E20" s="690"/>
      <c r="F20" s="678"/>
      <c r="G20" s="331" t="s">
        <v>225</v>
      </c>
      <c r="H20" s="677"/>
      <c r="I20" s="689"/>
      <c r="J20" s="324"/>
      <c r="K20" s="324"/>
    </row>
    <row r="21" spans="1:11" ht="12.95" customHeight="1" x14ac:dyDescent="0.2">
      <c r="A21" s="20" t="s">
        <v>214</v>
      </c>
      <c r="B21" s="332" t="s">
        <v>227</v>
      </c>
      <c r="C21" s="679">
        <f>+C22+C23</f>
        <v>0</v>
      </c>
      <c r="D21" s="691"/>
      <c r="E21" s="691"/>
      <c r="F21" s="679"/>
      <c r="G21" s="332" t="s">
        <v>228</v>
      </c>
      <c r="H21" s="677"/>
      <c r="I21" s="689"/>
      <c r="J21" s="324"/>
      <c r="K21" s="324"/>
    </row>
    <row r="22" spans="1:11" ht="12.95" customHeight="1" x14ac:dyDescent="0.2">
      <c r="A22" s="20" t="s">
        <v>217</v>
      </c>
      <c r="B22" s="331" t="s">
        <v>230</v>
      </c>
      <c r="C22" s="678"/>
      <c r="D22" s="690"/>
      <c r="E22" s="690"/>
      <c r="F22" s="678"/>
      <c r="G22" s="326" t="s">
        <v>231</v>
      </c>
      <c r="H22" s="678"/>
      <c r="I22" s="690"/>
      <c r="J22" s="338"/>
      <c r="K22" s="338"/>
    </row>
    <row r="23" spans="1:11" ht="12.95" customHeight="1" x14ac:dyDescent="0.2">
      <c r="A23" s="20" t="s">
        <v>220</v>
      </c>
      <c r="B23" s="332" t="s">
        <v>233</v>
      </c>
      <c r="C23" s="677"/>
      <c r="D23" s="689"/>
      <c r="E23" s="689"/>
      <c r="F23" s="677"/>
      <c r="G23" s="327" t="s">
        <v>234</v>
      </c>
      <c r="H23" s="677"/>
      <c r="I23" s="689"/>
      <c r="J23" s="324"/>
      <c r="K23" s="324"/>
    </row>
    <row r="24" spans="1:11" ht="12.95" customHeight="1" x14ac:dyDescent="0.2">
      <c r="A24" s="20" t="s">
        <v>223</v>
      </c>
      <c r="B24" s="332" t="s">
        <v>236</v>
      </c>
      <c r="C24" s="677"/>
      <c r="D24" s="689"/>
      <c r="E24" s="689"/>
      <c r="F24" s="324"/>
      <c r="G24" s="327" t="s">
        <v>237</v>
      </c>
      <c r="H24" s="677"/>
      <c r="I24" s="689"/>
      <c r="J24" s="324"/>
      <c r="K24" s="324"/>
    </row>
    <row r="25" spans="1:11" ht="12.95" customHeight="1" x14ac:dyDescent="0.2">
      <c r="A25" s="20" t="s">
        <v>226</v>
      </c>
      <c r="B25" s="332" t="s">
        <v>239</v>
      </c>
      <c r="C25" s="677"/>
      <c r="D25" s="689"/>
      <c r="E25" s="689"/>
      <c r="F25" s="324"/>
      <c r="G25" s="327" t="s">
        <v>304</v>
      </c>
      <c r="H25" s="677">
        <v>727085</v>
      </c>
      <c r="I25" s="689">
        <v>727085</v>
      </c>
      <c r="J25" s="324">
        <v>0</v>
      </c>
      <c r="K25" s="324">
        <v>727085</v>
      </c>
    </row>
    <row r="26" spans="1:11" ht="12.95" customHeight="1" thickBot="1" x14ac:dyDescent="0.25">
      <c r="A26" s="20" t="s">
        <v>229</v>
      </c>
      <c r="B26" s="332" t="s">
        <v>239</v>
      </c>
      <c r="C26" s="677"/>
      <c r="D26" s="692"/>
      <c r="E26" s="692"/>
      <c r="F26" s="680"/>
      <c r="G26" s="340" t="s">
        <v>183</v>
      </c>
      <c r="H26" s="755"/>
      <c r="I26" s="757"/>
      <c r="J26" s="339"/>
      <c r="K26" s="339"/>
    </row>
    <row r="27" spans="1:11" ht="23.25" customHeight="1" thickBot="1" x14ac:dyDescent="0.25">
      <c r="A27" s="548" t="s">
        <v>232</v>
      </c>
      <c r="B27" s="549" t="s">
        <v>241</v>
      </c>
      <c r="C27" s="681">
        <f>+C16+C21+C24+C26</f>
        <v>10617487</v>
      </c>
      <c r="D27" s="693">
        <f>+D16+D21+D24+D26</f>
        <v>10617487</v>
      </c>
      <c r="E27" s="693">
        <f>+E16+E21+E24+E26</f>
        <v>0</v>
      </c>
      <c r="F27" s="550">
        <f>+F16+F21+F24+F26</f>
        <v>10617487</v>
      </c>
      <c r="G27" s="551" t="s">
        <v>242</v>
      </c>
      <c r="H27" s="756">
        <f>SUM(H16:H26)</f>
        <v>727085</v>
      </c>
      <c r="I27" s="758">
        <f>SUM(I16:I26)</f>
        <v>727085</v>
      </c>
      <c r="J27" s="552">
        <f>SUM(J16:J26)</f>
        <v>0</v>
      </c>
      <c r="K27" s="552">
        <f>SUM(K16:K26)</f>
        <v>727085</v>
      </c>
    </row>
    <row r="28" spans="1:11" ht="13.5" thickBot="1" x14ac:dyDescent="0.25">
      <c r="A28" s="21" t="s">
        <v>235</v>
      </c>
      <c r="B28" s="21" t="s">
        <v>244</v>
      </c>
      <c r="C28" s="682">
        <f>+C15+C27</f>
        <v>34024619</v>
      </c>
      <c r="D28" s="694">
        <f>+D15+D27</f>
        <v>33556888</v>
      </c>
      <c r="E28" s="694">
        <f>+E15+E27</f>
        <v>888588</v>
      </c>
      <c r="F28" s="22">
        <f>+F15+F27</f>
        <v>34445476</v>
      </c>
      <c r="G28" s="21" t="s">
        <v>245</v>
      </c>
      <c r="H28" s="682">
        <f>+H15+H27</f>
        <v>23399085</v>
      </c>
      <c r="I28" s="694">
        <f>+I15+I27</f>
        <v>22931354</v>
      </c>
      <c r="J28" s="22">
        <f>+J15+J27</f>
        <v>888588</v>
      </c>
      <c r="K28" s="22">
        <f>+K15+K27</f>
        <v>23819942</v>
      </c>
    </row>
    <row r="29" spans="1:11" ht="13.5" thickBot="1" x14ac:dyDescent="0.25">
      <c r="A29" s="545" t="s">
        <v>238</v>
      </c>
      <c r="B29" s="545" t="s">
        <v>247</v>
      </c>
      <c r="C29" s="683" t="str">
        <f>IF(C15-H15&lt;0,H15-C15,"-")</f>
        <v>-</v>
      </c>
      <c r="D29" s="695" t="str">
        <f>IF(D15-I15&lt;0,I15-D15,"-")</f>
        <v>-</v>
      </c>
      <c r="E29" s="695" t="str">
        <f>IF(E15-J15&lt;0,J15-E15,"-")</f>
        <v>-</v>
      </c>
      <c r="F29" s="553" t="str">
        <f>IF(F15-K15&lt;0,K15-F15,"-")</f>
        <v>-</v>
      </c>
      <c r="G29" s="545" t="s">
        <v>248</v>
      </c>
      <c r="H29" s="683">
        <f>IF(C15-H15&gt;0,C15-H15,"-")</f>
        <v>735132</v>
      </c>
      <c r="I29" s="695">
        <f>IF(D15-I15&gt;0,D15-I15,"-")</f>
        <v>735132</v>
      </c>
      <c r="J29" s="553" t="str">
        <f>IF(E15-J15&gt;0,E15-J15,"-")</f>
        <v>-</v>
      </c>
      <c r="K29" s="553">
        <f>IF(F15-K15&gt;0,F15-K15,"-")</f>
        <v>735132</v>
      </c>
    </row>
    <row r="30" spans="1:11" ht="13.5" thickBot="1" x14ac:dyDescent="0.25">
      <c r="A30" s="545" t="s">
        <v>240</v>
      </c>
      <c r="B30" s="21" t="s">
        <v>250</v>
      </c>
      <c r="C30" s="682" t="str">
        <f>IF(C15+C27-H28&lt;0,H28-(C15+C27),"-")</f>
        <v>-</v>
      </c>
      <c r="D30" s="694" t="str">
        <f>IF(D15+D27-I28&lt;0,I28-(D15+D27),"-")</f>
        <v>-</v>
      </c>
      <c r="E30" s="694" t="str">
        <f>IF(E15+E27-J28&lt;0,J28-(E15+E27),"-")</f>
        <v>-</v>
      </c>
      <c r="F30" s="22" t="str">
        <f>IF(F15+F27-K28&lt;0,K28-(F15+F27),"-")</f>
        <v>-</v>
      </c>
      <c r="G30" s="21" t="s">
        <v>251</v>
      </c>
      <c r="H30" s="682">
        <f>IF(C15+C27-H28&gt;0,C15+C27-H28,"-")</f>
        <v>10625534</v>
      </c>
      <c r="I30" s="694">
        <f>IF(D15+D27-I28&gt;0,D15+D27-I28,"-")</f>
        <v>10625534</v>
      </c>
      <c r="J30" s="22" t="str">
        <f>IF(E15+E27-J28&gt;0,E15+E27-J28,"-")</f>
        <v>-</v>
      </c>
      <c r="K30" s="22">
        <f>IF(F15+F27-K28&gt;0,F15+F27-K28,"-")</f>
        <v>10625534</v>
      </c>
    </row>
    <row r="31" spans="1:11" ht="18.75" x14ac:dyDescent="0.2">
      <c r="B31" s="834"/>
      <c r="C31" s="834"/>
      <c r="D31" s="834"/>
      <c r="E31" s="834"/>
      <c r="F31" s="834"/>
      <c r="G31" s="834"/>
    </row>
  </sheetData>
  <mergeCells count="3">
    <mergeCell ref="A4:A5"/>
    <mergeCell ref="B31:G31"/>
    <mergeCell ref="A2:B2"/>
  </mergeCells>
  <phoneticPr fontId="19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6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K30"/>
  <sheetViews>
    <sheetView zoomScale="110" zoomScaleNormal="110" zoomScaleSheetLayoutView="115" workbookViewId="0">
      <selection activeCell="A3" sqref="A3"/>
    </sheetView>
  </sheetViews>
  <sheetFormatPr defaultColWidth="8" defaultRowHeight="12.75" x14ac:dyDescent="0.2"/>
  <cols>
    <col min="1" max="1" width="5.85546875" style="9" customWidth="1"/>
    <col min="2" max="2" width="47.28515625" style="12" customWidth="1"/>
    <col min="3" max="6" width="14" style="9" customWidth="1"/>
    <col min="7" max="7" width="47.28515625" style="9" customWidth="1"/>
    <col min="8" max="11" width="14" style="9" customWidth="1"/>
    <col min="12" max="16384" width="8" style="9"/>
  </cols>
  <sheetData>
    <row r="1" spans="1:11" ht="31.5" x14ac:dyDescent="0.2">
      <c r="B1" s="10" t="s">
        <v>252</v>
      </c>
      <c r="C1" s="11"/>
      <c r="D1" s="11"/>
      <c r="E1" s="11"/>
      <c r="F1" s="11"/>
      <c r="G1" s="11"/>
      <c r="H1" s="11"/>
      <c r="I1" s="11"/>
      <c r="J1" s="11"/>
      <c r="K1" s="11"/>
    </row>
    <row r="2" spans="1:11" ht="19.5" customHeight="1" x14ac:dyDescent="0.2">
      <c r="A2" s="835" t="s">
        <v>623</v>
      </c>
      <c r="B2" s="836"/>
      <c r="C2" s="11"/>
      <c r="D2" s="11"/>
      <c r="E2" s="11"/>
      <c r="F2" s="11"/>
      <c r="G2" s="11"/>
      <c r="H2" s="217"/>
      <c r="I2" s="217"/>
      <c r="J2" s="217"/>
      <c r="K2" s="217"/>
    </row>
    <row r="3" spans="1:11" ht="13.5" thickBot="1" x14ac:dyDescent="0.25">
      <c r="A3" s="761" t="s">
        <v>583</v>
      </c>
      <c r="B3" s="763"/>
      <c r="H3" s="156"/>
      <c r="I3" s="156"/>
      <c r="J3" s="156"/>
      <c r="K3" s="156" t="s">
        <v>466</v>
      </c>
    </row>
    <row r="4" spans="1:11" ht="13.5" thickBot="1" x14ac:dyDescent="0.25">
      <c r="A4" s="837" t="s">
        <v>196</v>
      </c>
      <c r="B4" s="13" t="s">
        <v>104</v>
      </c>
      <c r="C4" s="14"/>
      <c r="D4" s="670"/>
      <c r="E4" s="670"/>
      <c r="F4" s="670"/>
      <c r="G4" s="13" t="s">
        <v>105</v>
      </c>
      <c r="H4" s="15"/>
      <c r="I4" s="15"/>
      <c r="J4" s="15"/>
      <c r="K4" s="15"/>
    </row>
    <row r="5" spans="1:11" s="16" customFormat="1" ht="36.75" thickBot="1" x14ac:dyDescent="0.25">
      <c r="A5" s="838"/>
      <c r="B5" s="325" t="s">
        <v>197</v>
      </c>
      <c r="C5" s="671" t="s">
        <v>597</v>
      </c>
      <c r="D5" s="325" t="s">
        <v>598</v>
      </c>
      <c r="E5" s="325" t="s">
        <v>606</v>
      </c>
      <c r="F5" s="671" t="s">
        <v>610</v>
      </c>
      <c r="G5" s="325" t="s">
        <v>197</v>
      </c>
      <c r="H5" s="671" t="s">
        <v>597</v>
      </c>
      <c r="I5" s="325" t="s">
        <v>598</v>
      </c>
      <c r="J5" s="325" t="s">
        <v>606</v>
      </c>
      <c r="K5" s="333" t="s">
        <v>610</v>
      </c>
    </row>
    <row r="6" spans="1:11" s="16" customFormat="1" ht="13.5" thickBot="1" x14ac:dyDescent="0.25">
      <c r="A6" s="17" t="s">
        <v>99</v>
      </c>
      <c r="B6" s="17" t="s">
        <v>100</v>
      </c>
      <c r="C6" s="672" t="s">
        <v>101</v>
      </c>
      <c r="D6" s="17" t="s">
        <v>102</v>
      </c>
      <c r="E6" s="17" t="s">
        <v>103</v>
      </c>
      <c r="F6" s="672" t="s">
        <v>414</v>
      </c>
      <c r="G6" s="17" t="s">
        <v>431</v>
      </c>
      <c r="H6" s="334" t="s">
        <v>534</v>
      </c>
      <c r="I6" s="334" t="s">
        <v>599</v>
      </c>
      <c r="J6" s="334" t="s">
        <v>611</v>
      </c>
      <c r="K6" s="334" t="s">
        <v>612</v>
      </c>
    </row>
    <row r="7" spans="1:11" ht="12.95" customHeight="1" x14ac:dyDescent="0.2">
      <c r="A7" s="543" t="s">
        <v>106</v>
      </c>
      <c r="B7" s="326" t="s">
        <v>253</v>
      </c>
      <c r="C7" s="673"/>
      <c r="D7" s="684">
        <v>51338937</v>
      </c>
      <c r="E7" s="684">
        <v>0</v>
      </c>
      <c r="F7" s="673">
        <v>51338937</v>
      </c>
      <c r="G7" s="326" t="s">
        <v>90</v>
      </c>
      <c r="H7" s="335">
        <v>8929288</v>
      </c>
      <c r="I7" s="335">
        <v>60268225</v>
      </c>
      <c r="J7" s="335">
        <v>3477489</v>
      </c>
      <c r="K7" s="335">
        <v>63745714</v>
      </c>
    </row>
    <row r="8" spans="1:11" x14ac:dyDescent="0.2">
      <c r="A8" s="19" t="s">
        <v>107</v>
      </c>
      <c r="B8" s="327" t="s">
        <v>254</v>
      </c>
      <c r="C8" s="321"/>
      <c r="D8" s="685"/>
      <c r="E8" s="685"/>
      <c r="F8" s="321"/>
      <c r="G8" s="327" t="s">
        <v>255</v>
      </c>
      <c r="H8" s="336">
        <v>0</v>
      </c>
      <c r="I8" s="336"/>
      <c r="J8" s="336">
        <v>0</v>
      </c>
      <c r="K8" s="336">
        <v>0</v>
      </c>
    </row>
    <row r="9" spans="1:11" ht="12.95" customHeight="1" x14ac:dyDescent="0.2">
      <c r="A9" s="19" t="s">
        <v>108</v>
      </c>
      <c r="B9" s="327" t="s">
        <v>44</v>
      </c>
      <c r="C9" s="321">
        <v>0</v>
      </c>
      <c r="D9" s="685"/>
      <c r="E9" s="685"/>
      <c r="F9" s="321"/>
      <c r="G9" s="327" t="s">
        <v>92</v>
      </c>
      <c r="H9" s="336">
        <v>16000000</v>
      </c>
      <c r="I9" s="336">
        <v>16000000</v>
      </c>
      <c r="J9" s="336">
        <v>0</v>
      </c>
      <c r="K9" s="336">
        <v>16000000</v>
      </c>
    </row>
    <row r="10" spans="1:11" ht="12.95" customHeight="1" x14ac:dyDescent="0.2">
      <c r="A10" s="19" t="s">
        <v>109</v>
      </c>
      <c r="B10" s="327" t="s">
        <v>256</v>
      </c>
      <c r="C10" s="321">
        <v>0</v>
      </c>
      <c r="D10" s="685"/>
      <c r="E10" s="685">
        <v>3477489</v>
      </c>
      <c r="F10" s="321">
        <v>3477489</v>
      </c>
      <c r="G10" s="327" t="s">
        <v>257</v>
      </c>
      <c r="H10" s="336"/>
      <c r="I10" s="336"/>
      <c r="J10" s="336"/>
      <c r="K10" s="336"/>
    </row>
    <row r="11" spans="1:11" ht="12.75" customHeight="1" x14ac:dyDescent="0.2">
      <c r="A11" s="19" t="s">
        <v>110</v>
      </c>
      <c r="B11" s="327" t="s">
        <v>258</v>
      </c>
      <c r="C11" s="321"/>
      <c r="D11" s="685"/>
      <c r="E11" s="685"/>
      <c r="F11" s="321"/>
      <c r="G11" s="327" t="s">
        <v>259</v>
      </c>
      <c r="H11" s="336"/>
      <c r="I11" s="336"/>
      <c r="J11" s="336"/>
      <c r="K11" s="336"/>
    </row>
    <row r="12" spans="1:11" ht="12.95" customHeight="1" x14ac:dyDescent="0.2">
      <c r="A12" s="19" t="s">
        <v>111</v>
      </c>
      <c r="B12" s="327" t="s">
        <v>260</v>
      </c>
      <c r="C12" s="321"/>
      <c r="D12" s="699"/>
      <c r="E12" s="699"/>
      <c r="F12" s="696"/>
      <c r="G12" s="328" t="s">
        <v>203</v>
      </c>
      <c r="H12" s="347"/>
      <c r="I12" s="347"/>
      <c r="J12" s="347"/>
      <c r="K12" s="347"/>
    </row>
    <row r="13" spans="1:11" ht="13.5" thickBot="1" x14ac:dyDescent="0.25">
      <c r="A13" s="19" t="s">
        <v>112</v>
      </c>
      <c r="B13" s="329"/>
      <c r="C13" s="321"/>
      <c r="D13" s="685"/>
      <c r="E13" s="685"/>
      <c r="F13" s="321"/>
      <c r="G13" s="349"/>
      <c r="H13" s="336"/>
      <c r="I13" s="336"/>
      <c r="J13" s="336"/>
      <c r="K13" s="336"/>
    </row>
    <row r="14" spans="1:11" ht="15.95" customHeight="1" thickBot="1" x14ac:dyDescent="0.25">
      <c r="A14" s="541" t="s">
        <v>113</v>
      </c>
      <c r="B14" s="330" t="s">
        <v>261</v>
      </c>
      <c r="C14" s="675">
        <f>+C7+C9+C10+C12+C13</f>
        <v>0</v>
      </c>
      <c r="D14" s="687">
        <f>+D7+D9+D10+D12+D13</f>
        <v>51338937</v>
      </c>
      <c r="E14" s="687">
        <f>+E7+E9+E10+E12+E13</f>
        <v>3477489</v>
      </c>
      <c r="F14" s="322">
        <f>+F7+F9+F10+F12+F13</f>
        <v>54816426</v>
      </c>
      <c r="G14" s="330" t="s">
        <v>262</v>
      </c>
      <c r="H14" s="337">
        <f>+H7+H9+H11+H12+H13</f>
        <v>24929288</v>
      </c>
      <c r="I14" s="337">
        <f>+I7+I9+I11+I12+I13</f>
        <v>76268225</v>
      </c>
      <c r="J14" s="337">
        <f>+J7+J9+J11+J12+J13</f>
        <v>3477489</v>
      </c>
      <c r="K14" s="337">
        <f>+K7+K9+K11+K12+K13</f>
        <v>79745714</v>
      </c>
    </row>
    <row r="15" spans="1:11" ht="12.95" customHeight="1" x14ac:dyDescent="0.2">
      <c r="A15" s="19" t="s">
        <v>114</v>
      </c>
      <c r="B15" s="342" t="s">
        <v>263</v>
      </c>
      <c r="C15" s="697">
        <f>+C16+C17+C18+C19+C20</f>
        <v>14303754</v>
      </c>
      <c r="D15" s="700">
        <f>+D16+D17+D18+D19+D20</f>
        <v>14303754</v>
      </c>
      <c r="E15" s="700">
        <f>+E16+E17+E18+E19+E20</f>
        <v>0</v>
      </c>
      <c r="F15" s="341">
        <f>+F16+F17+F18+F19+F20</f>
        <v>14303754</v>
      </c>
      <c r="G15" s="332" t="s">
        <v>213</v>
      </c>
      <c r="H15" s="348"/>
      <c r="I15" s="348"/>
      <c r="J15" s="348"/>
      <c r="K15" s="348"/>
    </row>
    <row r="16" spans="1:11" ht="12.95" customHeight="1" x14ac:dyDescent="0.2">
      <c r="A16" s="19" t="s">
        <v>205</v>
      </c>
      <c r="B16" s="343" t="s">
        <v>264</v>
      </c>
      <c r="C16" s="677">
        <v>14303754</v>
      </c>
      <c r="D16" s="689">
        <v>14303754</v>
      </c>
      <c r="E16" s="689"/>
      <c r="F16" s="677">
        <v>14303754</v>
      </c>
      <c r="G16" s="332" t="s">
        <v>265</v>
      </c>
      <c r="H16" s="324"/>
      <c r="I16" s="324"/>
      <c r="J16" s="324"/>
      <c r="K16" s="324"/>
    </row>
    <row r="17" spans="1:11" ht="12.95" customHeight="1" x14ac:dyDescent="0.2">
      <c r="A17" s="19" t="s">
        <v>206</v>
      </c>
      <c r="B17" s="343" t="s">
        <v>266</v>
      </c>
      <c r="C17" s="677"/>
      <c r="D17" s="689"/>
      <c r="E17" s="689"/>
      <c r="F17" s="677"/>
      <c r="G17" s="332" t="s">
        <v>219</v>
      </c>
      <c r="H17" s="324"/>
      <c r="I17" s="324"/>
      <c r="J17" s="324"/>
      <c r="K17" s="324"/>
    </row>
    <row r="18" spans="1:11" ht="12.95" customHeight="1" x14ac:dyDescent="0.2">
      <c r="A18" s="19" t="s">
        <v>207</v>
      </c>
      <c r="B18" s="343" t="s">
        <v>267</v>
      </c>
      <c r="C18" s="677"/>
      <c r="D18" s="689"/>
      <c r="E18" s="689"/>
      <c r="F18" s="677"/>
      <c r="G18" s="332" t="s">
        <v>222</v>
      </c>
      <c r="H18" s="324"/>
      <c r="I18" s="324"/>
      <c r="J18" s="324"/>
      <c r="K18" s="324"/>
    </row>
    <row r="19" spans="1:11" ht="12.95" customHeight="1" x14ac:dyDescent="0.2">
      <c r="A19" s="19" t="s">
        <v>208</v>
      </c>
      <c r="B19" s="343" t="s">
        <v>268</v>
      </c>
      <c r="C19" s="677"/>
      <c r="D19" s="690"/>
      <c r="E19" s="690"/>
      <c r="F19" s="678"/>
      <c r="G19" s="331" t="s">
        <v>225</v>
      </c>
      <c r="H19" s="324"/>
      <c r="I19" s="324"/>
      <c r="J19" s="324"/>
      <c r="K19" s="324"/>
    </row>
    <row r="20" spans="1:11" ht="12.95" customHeight="1" x14ac:dyDescent="0.2">
      <c r="A20" s="19" t="s">
        <v>211</v>
      </c>
      <c r="B20" s="343" t="s">
        <v>269</v>
      </c>
      <c r="C20" s="677"/>
      <c r="D20" s="689"/>
      <c r="E20" s="689"/>
      <c r="F20" s="677"/>
      <c r="G20" s="332" t="s">
        <v>270</v>
      </c>
      <c r="H20" s="324"/>
      <c r="I20" s="324"/>
      <c r="J20" s="324"/>
      <c r="K20" s="324"/>
    </row>
    <row r="21" spans="1:11" ht="12.95" customHeight="1" x14ac:dyDescent="0.2">
      <c r="A21" s="19" t="s">
        <v>214</v>
      </c>
      <c r="B21" s="344" t="s">
        <v>271</v>
      </c>
      <c r="C21" s="679">
        <f>+C22+C23+C24+C25+C26</f>
        <v>0</v>
      </c>
      <c r="D21" s="700"/>
      <c r="E21" s="700"/>
      <c r="F21" s="697"/>
      <c r="G21" s="350" t="s">
        <v>272</v>
      </c>
      <c r="H21" s="324"/>
      <c r="I21" s="324"/>
      <c r="J21" s="324"/>
      <c r="K21" s="324"/>
    </row>
    <row r="22" spans="1:11" ht="12.95" customHeight="1" x14ac:dyDescent="0.2">
      <c r="A22" s="19" t="s">
        <v>217</v>
      </c>
      <c r="B22" s="343" t="s">
        <v>273</v>
      </c>
      <c r="C22" s="677"/>
      <c r="D22" s="701"/>
      <c r="E22" s="701"/>
      <c r="F22" s="698"/>
      <c r="G22" s="350" t="s">
        <v>274</v>
      </c>
      <c r="H22" s="324"/>
      <c r="I22" s="324"/>
      <c r="J22" s="324"/>
      <c r="K22" s="324"/>
    </row>
    <row r="23" spans="1:11" ht="12.95" customHeight="1" x14ac:dyDescent="0.2">
      <c r="A23" s="19" t="s">
        <v>220</v>
      </c>
      <c r="B23" s="343" t="s">
        <v>275</v>
      </c>
      <c r="C23" s="677"/>
      <c r="D23" s="701"/>
      <c r="E23" s="701"/>
      <c r="F23" s="698"/>
      <c r="G23" s="351"/>
      <c r="H23" s="324"/>
      <c r="I23" s="324"/>
      <c r="J23" s="324"/>
      <c r="K23" s="324"/>
    </row>
    <row r="24" spans="1:11" ht="12.95" customHeight="1" x14ac:dyDescent="0.2">
      <c r="A24" s="19" t="s">
        <v>223</v>
      </c>
      <c r="B24" s="343" t="s">
        <v>189</v>
      </c>
      <c r="C24" s="677"/>
      <c r="D24" s="701"/>
      <c r="E24" s="701"/>
      <c r="F24" s="698"/>
      <c r="G24" s="352"/>
      <c r="H24" s="324"/>
      <c r="I24" s="324"/>
      <c r="J24" s="324"/>
      <c r="K24" s="324"/>
    </row>
    <row r="25" spans="1:11" ht="12.95" customHeight="1" x14ac:dyDescent="0.2">
      <c r="A25" s="19" t="s">
        <v>226</v>
      </c>
      <c r="B25" s="345" t="s">
        <v>276</v>
      </c>
      <c r="C25" s="677"/>
      <c r="D25" s="689"/>
      <c r="E25" s="689"/>
      <c r="F25" s="677"/>
      <c r="G25" s="329"/>
      <c r="H25" s="324"/>
      <c r="I25" s="324"/>
      <c r="J25" s="324"/>
      <c r="K25" s="324"/>
    </row>
    <row r="26" spans="1:11" ht="12.95" customHeight="1" thickBot="1" x14ac:dyDescent="0.25">
      <c r="A26" s="19" t="s">
        <v>229</v>
      </c>
      <c r="B26" s="346" t="s">
        <v>277</v>
      </c>
      <c r="C26" s="677"/>
      <c r="D26" s="701"/>
      <c r="E26" s="701"/>
      <c r="F26" s="698"/>
      <c r="G26" s="352"/>
      <c r="H26" s="324"/>
      <c r="I26" s="324"/>
      <c r="J26" s="324"/>
      <c r="K26" s="324"/>
    </row>
    <row r="27" spans="1:11" ht="21.75" customHeight="1" thickBot="1" x14ac:dyDescent="0.25">
      <c r="A27" s="542" t="s">
        <v>232</v>
      </c>
      <c r="B27" s="330" t="s">
        <v>278</v>
      </c>
      <c r="C27" s="675">
        <f>+C15+C21</f>
        <v>14303754</v>
      </c>
      <c r="D27" s="687">
        <f>+D15+D21</f>
        <v>14303754</v>
      </c>
      <c r="E27" s="687">
        <f>+E15+E21</f>
        <v>0</v>
      </c>
      <c r="F27" s="322">
        <f>+F15+F21</f>
        <v>14303754</v>
      </c>
      <c r="G27" s="330" t="s">
        <v>279</v>
      </c>
      <c r="H27" s="337">
        <f>SUM(H15:H26)</f>
        <v>0</v>
      </c>
      <c r="I27" s="337">
        <f>SUM(I15:I26)</f>
        <v>0</v>
      </c>
      <c r="J27" s="337">
        <f>SUM(J15:J26)</f>
        <v>0</v>
      </c>
      <c r="K27" s="337">
        <f>SUM(K15:K26)</f>
        <v>0</v>
      </c>
    </row>
    <row r="28" spans="1:11" ht="13.5" thickBot="1" x14ac:dyDescent="0.25">
      <c r="A28" s="544" t="s">
        <v>235</v>
      </c>
      <c r="B28" s="21" t="s">
        <v>280</v>
      </c>
      <c r="C28" s="682">
        <f>+C14+C27</f>
        <v>14303754</v>
      </c>
      <c r="D28" s="694">
        <f>+D14+D27</f>
        <v>65642691</v>
      </c>
      <c r="E28" s="694">
        <f>+E14+E27</f>
        <v>3477489</v>
      </c>
      <c r="F28" s="22">
        <f>+F14+F27</f>
        <v>69120180</v>
      </c>
      <c r="G28" s="21" t="s">
        <v>281</v>
      </c>
      <c r="H28" s="22">
        <f>+H14+H27</f>
        <v>24929288</v>
      </c>
      <c r="I28" s="22">
        <f>+I14+I27</f>
        <v>76268225</v>
      </c>
      <c r="J28" s="22">
        <f>+J14+J27</f>
        <v>3477489</v>
      </c>
      <c r="K28" s="22">
        <f>+K14+K27</f>
        <v>79745714</v>
      </c>
    </row>
    <row r="29" spans="1:11" ht="13.5" thickBot="1" x14ac:dyDescent="0.25">
      <c r="A29" s="541" t="s">
        <v>238</v>
      </c>
      <c r="B29" s="21" t="s">
        <v>247</v>
      </c>
      <c r="C29" s="682">
        <f>IF(C14-H14&lt;0,H14-C14,"-")</f>
        <v>24929288</v>
      </c>
      <c r="D29" s="694">
        <f>IF(D14-I14&lt;0,I14-D14,"-")</f>
        <v>24929288</v>
      </c>
      <c r="E29" s="694" t="str">
        <f>IF(E14-J14&lt;0,J14-E14,"-")</f>
        <v>-</v>
      </c>
      <c r="F29" s="22">
        <f>IF(F14-K14&lt;0,K14-F14,"-")</f>
        <v>24929288</v>
      </c>
      <c r="G29" s="21" t="s">
        <v>248</v>
      </c>
      <c r="H29" s="22" t="str">
        <f>IF(C14-H14&gt;0,C14-H14,"-")</f>
        <v>-</v>
      </c>
      <c r="I29" s="22" t="str">
        <f>IF(D14-I14&gt;0,D14-I14,"-")</f>
        <v>-</v>
      </c>
      <c r="J29" s="22" t="str">
        <f>IF(E14-J14&gt;0,E14-J14,"-")</f>
        <v>-</v>
      </c>
      <c r="K29" s="22" t="str">
        <f>IF(F14-K14&gt;0,F14-K14,"-")</f>
        <v>-</v>
      </c>
    </row>
    <row r="30" spans="1:11" ht="13.5" thickBot="1" x14ac:dyDescent="0.25">
      <c r="A30" s="545" t="s">
        <v>240</v>
      </c>
      <c r="B30" s="21" t="s">
        <v>250</v>
      </c>
      <c r="C30" s="682">
        <f>C29-C27</f>
        <v>10625534</v>
      </c>
      <c r="D30" s="694">
        <f>D29-D27</f>
        <v>10625534</v>
      </c>
      <c r="E30" s="694" t="str">
        <f>IF(E15-J15&lt;0,J15-E15,"-")</f>
        <v>-</v>
      </c>
      <c r="F30" s="22">
        <f>F29-F27</f>
        <v>10625534</v>
      </c>
      <c r="G30" s="21" t="s">
        <v>251</v>
      </c>
      <c r="H30" s="22" t="s">
        <v>305</v>
      </c>
      <c r="I30" s="22" t="s">
        <v>305</v>
      </c>
      <c r="J30" s="22" t="s">
        <v>305</v>
      </c>
      <c r="K30" s="22" t="s">
        <v>305</v>
      </c>
    </row>
  </sheetData>
  <mergeCells count="2">
    <mergeCell ref="A4:A5"/>
    <mergeCell ref="A2:B2"/>
  </mergeCells>
  <phoneticPr fontId="19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9</vt:i4>
      </vt:variant>
    </vt:vector>
  </HeadingPairs>
  <TitlesOfParts>
    <vt:vector size="26" baseType="lpstr">
      <vt:lpstr>1.Mérlegszerű </vt:lpstr>
      <vt:lpstr>1. Mérlegszerű</vt:lpstr>
      <vt:lpstr>2,a Elemi bevételek</vt:lpstr>
      <vt:lpstr>2,b Elemi kiadások</vt:lpstr>
      <vt:lpstr>2,a Elemi bevételek </vt:lpstr>
      <vt:lpstr>2,b Elemi kiadások </vt:lpstr>
      <vt:lpstr>3. Állami tám.</vt:lpstr>
      <vt:lpstr>4,a Műk. mérleg</vt:lpstr>
      <vt:lpstr>4,b Beruh. mérleg</vt:lpstr>
      <vt:lpstr>5. Likviditási terv</vt:lpstr>
      <vt:lpstr>6. Közvetett támogatás</vt:lpstr>
      <vt:lpstr>7. Többéves döntések</vt:lpstr>
      <vt:lpstr>8. Adósságot kel. ügyletek</vt:lpstr>
      <vt:lpstr>9. Felhalmozás</vt:lpstr>
      <vt:lpstr>10. Tartalékok</vt:lpstr>
      <vt:lpstr>11. Projekt</vt:lpstr>
      <vt:lpstr>12. Lakosságnak juttatott tám.</vt:lpstr>
      <vt:lpstr>'1. Mérlegszerű'!Nyomtatási_terület</vt:lpstr>
      <vt:lpstr>'2,a Elemi bevételek'!Nyomtatási_terület</vt:lpstr>
      <vt:lpstr>'2,a Elemi bevételek '!Nyomtatási_terület</vt:lpstr>
      <vt:lpstr>'2,b Elemi kiadások'!Nyomtatási_terület</vt:lpstr>
      <vt:lpstr>'2,b Elemi kiadások '!Nyomtatási_terület</vt:lpstr>
      <vt:lpstr>'3. Állami tám.'!Nyomtatási_terület</vt:lpstr>
      <vt:lpstr>'5. Likviditási terv'!Nyomtatási_terület</vt:lpstr>
      <vt:lpstr>'8. Adósságot kel. ügyletek'!Nyomtatási_terület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Tóth Lajos</cp:lastModifiedBy>
  <cp:lastPrinted>2020-10-06T09:22:41Z</cp:lastPrinted>
  <dcterms:created xsi:type="dcterms:W3CDTF">2014-10-28T13:28:45Z</dcterms:created>
  <dcterms:modified xsi:type="dcterms:W3CDTF">2021-05-27T07:05:20Z</dcterms:modified>
</cp:coreProperties>
</file>