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1640" firstSheet="9" activeTab="9"/>
  </bookViews>
  <sheets>
    <sheet name="1. Mérlegszerű" sheetId="10" r:id="rId1"/>
    <sheet name="2,a Elemi bevételek" sheetId="1" state="hidden" r:id="rId2"/>
    <sheet name="2,b Elemi kiadások" sheetId="2" state="hidden" r:id="rId3"/>
    <sheet name="2,a Elemi bevételek " sheetId="28" r:id="rId4"/>
    <sheet name="2,b Elemi kiadások " sheetId="29" r:id="rId5"/>
    <sheet name="3. Állami tám." sheetId="11" r:id="rId6"/>
    <sheet name="4,a Műk. mérleg" sheetId="8" r:id="rId7"/>
    <sheet name="4,b Beruh. mérleg" sheetId="9" r:id="rId8"/>
    <sheet name="5. Likviditási terv" sheetId="19" r:id="rId9"/>
    <sheet name="6. Közvetett támogatás" sheetId="25" r:id="rId10"/>
    <sheet name="7. Többéves döntések" sheetId="24" r:id="rId11"/>
    <sheet name="8. Adósságot kel. ügyletek" sheetId="21" r:id="rId12"/>
    <sheet name="9. Felhalmozás" sheetId="26" r:id="rId13"/>
    <sheet name="10. Tartalékok" sheetId="27" r:id="rId14"/>
    <sheet name="11. Projekt" sheetId="30" r:id="rId15"/>
    <sheet name="12. Lakosságnak juttatott tám." sheetId="31" r:id="rId16"/>
  </sheets>
  <definedNames>
    <definedName name="_xlnm.Print_Area" localSheetId="0">'1. Mérlegszerű'!$A$1:$J$41</definedName>
    <definedName name="_xlnm.Print_Area" localSheetId="1">'2,a Elemi bevételek'!$A$1:$E$48</definedName>
    <definedName name="_xlnm.Print_Area" localSheetId="3">'2,a Elemi bevételek '!$A$1:$H$50</definedName>
    <definedName name="_xlnm.Print_Area" localSheetId="2">'2,b Elemi kiadások'!$A$1:$E$71</definedName>
    <definedName name="_xlnm.Print_Area" localSheetId="4">'2,b Elemi kiadások '!$A$1:$H$73</definedName>
    <definedName name="_xlnm.Print_Area" localSheetId="5">'3. Állami tám.'!$A$1:$G$50</definedName>
    <definedName name="_xlnm.Print_Area" localSheetId="8">'5. Likviditási terv'!$A$1:$O$24</definedName>
    <definedName name="_xlnm.Print_Area" localSheetId="12">'9. Felhalmozás'!$C$1:$F$21</definedName>
  </definedNames>
  <calcPr calcId="181029"/>
</workbook>
</file>

<file path=xl/calcChain.xml><?xml version="1.0" encoding="utf-8"?>
<calcChain xmlns="http://schemas.openxmlformats.org/spreadsheetml/2006/main">
  <c r="E15" i="31" l="1"/>
  <c r="D15" i="31"/>
  <c r="C15" i="31"/>
  <c r="E11" i="31"/>
  <c r="E16" i="31"/>
  <c r="D11" i="31"/>
  <c r="C11" i="31"/>
  <c r="C16" i="31"/>
  <c r="J11" i="30"/>
  <c r="I11" i="30"/>
  <c r="H11" i="30"/>
  <c r="G11" i="30"/>
  <c r="F11" i="30"/>
  <c r="E11" i="30"/>
  <c r="D11" i="30"/>
  <c r="C11" i="30"/>
  <c r="H64" i="29"/>
  <c r="G64" i="29"/>
  <c r="F64" i="29"/>
  <c r="E64" i="29"/>
  <c r="D64" i="29"/>
  <c r="C64" i="29"/>
  <c r="H47" i="29"/>
  <c r="G47" i="29"/>
  <c r="G63" i="29"/>
  <c r="G68" i="29"/>
  <c r="F47" i="29"/>
  <c r="E47" i="29"/>
  <c r="E63" i="29"/>
  <c r="D47" i="29"/>
  <c r="C47" i="29"/>
  <c r="H23" i="29"/>
  <c r="G23" i="29"/>
  <c r="F23" i="29"/>
  <c r="E23" i="29"/>
  <c r="D23" i="29"/>
  <c r="C23" i="29"/>
  <c r="H9" i="29"/>
  <c r="H63" i="29"/>
  <c r="H68" i="29"/>
  <c r="G9" i="29"/>
  <c r="F9" i="29"/>
  <c r="E9" i="29"/>
  <c r="D9" i="29"/>
  <c r="D63" i="29"/>
  <c r="D68" i="29"/>
  <c r="C9" i="29"/>
  <c r="C63" i="29"/>
  <c r="C68" i="29"/>
  <c r="C9" i="28"/>
  <c r="D9" i="28"/>
  <c r="E9" i="28"/>
  <c r="F9" i="28"/>
  <c r="G9" i="28"/>
  <c r="H9" i="28"/>
  <c r="C21" i="28"/>
  <c r="C45" i="28"/>
  <c r="C50" i="28"/>
  <c r="D21" i="28"/>
  <c r="E21" i="28"/>
  <c r="F21" i="28"/>
  <c r="G21" i="28"/>
  <c r="H21" i="28"/>
  <c r="C29" i="28"/>
  <c r="D29" i="28"/>
  <c r="E29" i="28"/>
  <c r="F29" i="28"/>
  <c r="G29" i="28"/>
  <c r="H29" i="28"/>
  <c r="G45" i="28"/>
  <c r="G50" i="28"/>
  <c r="H45" i="28"/>
  <c r="C46" i="28"/>
  <c r="D46" i="28"/>
  <c r="E46" i="28"/>
  <c r="F46" i="28"/>
  <c r="G46" i="28"/>
  <c r="H46" i="28"/>
  <c r="H50" i="28"/>
  <c r="H10" i="24"/>
  <c r="C45" i="2"/>
  <c r="G42" i="11"/>
  <c r="G41" i="11"/>
  <c r="G30" i="11"/>
  <c r="G8" i="11"/>
  <c r="D28" i="10"/>
  <c r="E28" i="10"/>
  <c r="D62" i="2"/>
  <c r="E62" i="2"/>
  <c r="D45" i="2"/>
  <c r="E45" i="2"/>
  <c r="D21" i="2"/>
  <c r="E21" i="2"/>
  <c r="D7" i="2"/>
  <c r="D61" i="2"/>
  <c r="D66" i="2"/>
  <c r="E7" i="2"/>
  <c r="E61" i="2"/>
  <c r="E66" i="2"/>
  <c r="D44" i="1"/>
  <c r="E44" i="1"/>
  <c r="D27" i="1"/>
  <c r="E27" i="1"/>
  <c r="D19" i="1"/>
  <c r="E19" i="1"/>
  <c r="D7" i="1"/>
  <c r="D43" i="1"/>
  <c r="D48" i="1"/>
  <c r="E7" i="1"/>
  <c r="E43" i="1"/>
  <c r="E48" i="1"/>
  <c r="I35" i="10"/>
  <c r="J35" i="10"/>
  <c r="I28" i="10"/>
  <c r="I37" i="10"/>
  <c r="J28" i="10"/>
  <c r="J37" i="10"/>
  <c r="I14" i="10"/>
  <c r="I18" i="10"/>
  <c r="I39" i="10"/>
  <c r="J14" i="10"/>
  <c r="J18" i="10"/>
  <c r="D35" i="10"/>
  <c r="E35" i="10"/>
  <c r="E37" i="10"/>
  <c r="D14" i="10"/>
  <c r="D18" i="10"/>
  <c r="E14" i="10"/>
  <c r="E18" i="10"/>
  <c r="D30" i="11"/>
  <c r="D13" i="27"/>
  <c r="F18" i="26"/>
  <c r="D18" i="26"/>
  <c r="D42" i="11"/>
  <c r="C62" i="2"/>
  <c r="H35" i="10"/>
  <c r="C19" i="1"/>
  <c r="H28" i="10"/>
  <c r="H37" i="10"/>
  <c r="C28" i="10"/>
  <c r="H14" i="10"/>
  <c r="H18" i="10"/>
  <c r="H39" i="10"/>
  <c r="C14" i="10"/>
  <c r="C18" i="10"/>
  <c r="E23" i="19"/>
  <c r="F23" i="19"/>
  <c r="G23" i="19"/>
  <c r="I23" i="19"/>
  <c r="J23" i="19"/>
  <c r="K23" i="19"/>
  <c r="L23" i="19"/>
  <c r="N23" i="19"/>
  <c r="D23" i="19"/>
  <c r="O11" i="19"/>
  <c r="O9" i="19"/>
  <c r="O6" i="19"/>
  <c r="O7" i="19"/>
  <c r="O8" i="19"/>
  <c r="O10" i="19"/>
  <c r="O12" i="19"/>
  <c r="F12" i="24"/>
  <c r="F15" i="24"/>
  <c r="G12" i="24"/>
  <c r="G15" i="24"/>
  <c r="E12" i="24"/>
  <c r="E15" i="24"/>
  <c r="H13" i="24"/>
  <c r="H12" i="24"/>
  <c r="H15" i="24"/>
  <c r="H11" i="24"/>
  <c r="D12" i="24"/>
  <c r="D15" i="24"/>
  <c r="F35" i="21"/>
  <c r="D31" i="25"/>
  <c r="E11" i="21"/>
  <c r="C31" i="25"/>
  <c r="H14" i="24"/>
  <c r="F18" i="21"/>
  <c r="F19" i="21"/>
  <c r="F20" i="21"/>
  <c r="F21" i="21"/>
  <c r="F22" i="21"/>
  <c r="F23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D41" i="11"/>
  <c r="D45" i="11"/>
  <c r="G38" i="11"/>
  <c r="D8" i="11"/>
  <c r="D38" i="11"/>
  <c r="D47" i="11"/>
  <c r="D50" i="11"/>
  <c r="C35" i="10"/>
  <c r="C37" i="10"/>
  <c r="E14" i="9"/>
  <c r="C29" i="9"/>
  <c r="C14" i="9"/>
  <c r="C44" i="1"/>
  <c r="C21" i="2"/>
  <c r="C7" i="2"/>
  <c r="C61" i="2"/>
  <c r="C66" i="2"/>
  <c r="C27" i="1"/>
  <c r="C5" i="9"/>
  <c r="C15" i="8"/>
  <c r="E15" i="8"/>
  <c r="C16" i="8"/>
  <c r="C27" i="8"/>
  <c r="C21" i="8"/>
  <c r="E27" i="8"/>
  <c r="C15" i="9"/>
  <c r="C27" i="9"/>
  <c r="C28" i="9"/>
  <c r="C21" i="9"/>
  <c r="E27" i="9"/>
  <c r="C7" i="1"/>
  <c r="E5" i="9"/>
  <c r="E5" i="8"/>
  <c r="D37" i="10"/>
  <c r="E29" i="9"/>
  <c r="C43" i="1"/>
  <c r="C48" i="1"/>
  <c r="D39" i="10"/>
  <c r="D16" i="31"/>
  <c r="G45" i="11"/>
  <c r="G47" i="11"/>
  <c r="G50" i="11"/>
  <c r="D45" i="28"/>
  <c r="D50" i="28"/>
  <c r="C24" i="19"/>
  <c r="D5" i="19"/>
  <c r="D24" i="19"/>
  <c r="E5" i="19"/>
  <c r="E24" i="19"/>
  <c r="F5" i="19"/>
  <c r="F24" i="19"/>
  <c r="G5" i="19"/>
  <c r="G24" i="19"/>
  <c r="H5" i="19"/>
  <c r="H24" i="19"/>
  <c r="I5" i="19"/>
  <c r="I24" i="19"/>
  <c r="J5" i="19"/>
  <c r="J24" i="19"/>
  <c r="K5" i="19"/>
  <c r="K24" i="19"/>
  <c r="L5" i="19"/>
  <c r="L24" i="19"/>
  <c r="M5" i="19"/>
  <c r="M24" i="19"/>
  <c r="N5" i="19"/>
  <c r="N24" i="19"/>
  <c r="O23" i="19"/>
  <c r="O13" i="19"/>
  <c r="E28" i="9"/>
  <c r="C30" i="9"/>
  <c r="E28" i="8"/>
  <c r="E29" i="8"/>
  <c r="C29" i="8"/>
  <c r="F63" i="29"/>
  <c r="F68" i="29"/>
  <c r="E68" i="29"/>
  <c r="F45" i="28"/>
  <c r="F50" i="28"/>
  <c r="E45" i="28"/>
  <c r="E50" i="28"/>
  <c r="J39" i="10"/>
  <c r="E39" i="10"/>
  <c r="E30" i="8"/>
  <c r="C30" i="8"/>
  <c r="C28" i="8"/>
  <c r="C39" i="10"/>
</calcChain>
</file>

<file path=xl/sharedStrings.xml><?xml version="1.0" encoding="utf-8"?>
<sst xmlns="http://schemas.openxmlformats.org/spreadsheetml/2006/main" count="1315" uniqueCount="599">
  <si>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</si>
  <si>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</si>
  <si>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</si>
  <si>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</si>
  <si>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</si>
  <si>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</si>
  <si>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</si>
  <si>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</si>
  <si>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</si>
  <si>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</si>
  <si>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</si>
  <si>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</si>
  <si>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</si>
  <si>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</si>
  <si>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</si>
  <si>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</si>
  <si>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</si>
  <si>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</si>
  <si>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</si>
  <si>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</si>
  <si>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</si>
  <si>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</si>
  <si>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</si>
  <si>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</si>
  <si>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</si>
  <si>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</si>
  <si>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</si>
  <si>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</si>
  <si>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</si>
  <si>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</si>
  <si>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</si>
  <si>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</si>
  <si>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</si>
  <si>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</si>
  <si>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</si>
  <si>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</si>
  <si>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</si>
  <si>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</si>
  <si>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</si>
  <si>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</si>
  <si>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</si>
  <si>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</si>
  <si>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</si>
  <si>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</si>
  <si>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</si>
  <si>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</si>
  <si>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</si>
  <si>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</si>
  <si>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</si>
  <si>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</si>
  <si>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</si>
  <si>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</si>
  <si>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</si>
  <si>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</si>
  <si>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</si>
  <si>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</si>
  <si>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</si>
  <si>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</si>
  <si>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</si>
  <si>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</si>
  <si>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</si>
  <si>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</si>
  <si>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</si>
  <si>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</si>
  <si>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</si>
  <si>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</si>
  <si>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</si>
  <si>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</si>
  <si>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</si>
  <si>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</si>
  <si>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</si>
  <si>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</si>
  <si>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</si>
  <si>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</si>
  <si>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</si>
  <si>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</si>
  <si>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</si>
  <si>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</si>
  <si>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</si>
  <si>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</si>
  <si>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</si>
  <si>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</si>
  <si>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</si>
  <si>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</si>
  <si>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</si>
  <si>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</si>
  <si>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</si>
  <si>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</si>
  <si>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</si>
  <si>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</si>
  <si>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</si>
  <si>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</si>
  <si>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</si>
  <si>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</si>
  <si>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</si>
  <si>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</si>
  <si>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</si>
  <si>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</si>
  <si>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</si>
  <si>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</si>
  <si>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</si>
  <si>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</si>
  <si>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</si>
  <si>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</si>
  <si>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</si>
  <si>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</si>
  <si>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</si>
  <si>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</si>
  <si>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</si>
  <si>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</si>
  <si>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</si>
  <si>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</si>
  <si>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</si>
  <si>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</si>
  <si>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</si>
  <si>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</si>
  <si>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</si>
  <si>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</si>
  <si>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</si>
  <si>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</si>
  <si>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</si>
  <si>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</si>
  <si>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</si>
  <si>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</si>
  <si>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</si>
  <si>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</si>
  <si>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</si>
  <si>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</si>
  <si>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</si>
  <si>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</si>
  <si>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</si>
  <si>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</si>
  <si>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</si>
  <si>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</si>
  <si>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</si>
  <si>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</si>
  <si>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</si>
  <si>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</si>
  <si>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</si>
  <si>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</si>
  <si>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</si>
  <si>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</si>
  <si>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</si>
  <si>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</si>
  <si>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</si>
  <si>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</si>
  <si>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</si>
  <si>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</si>
  <si>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</si>
  <si>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</si>
  <si>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</si>
  <si>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</si>
  <si>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</si>
  <si>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</si>
  <si>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</si>
  <si>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</si>
  <si>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</si>
  <si>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</si>
  <si>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</si>
  <si>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</si>
  <si>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</si>
  <si>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</si>
  <si>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</si>
  <si>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</si>
  <si>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</si>
  <si>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</si>
  <si>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</si>
  <si>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</si>
  <si>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</si>
  <si>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</si>
  <si>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</si>
  <si>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</si>
  <si>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</si>
  <si>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</si>
  <si>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</si>
  <si>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</si>
  <si>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</si>
  <si>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</si>
  <si>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</si>
  <si>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</si>
  <si>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</si>
  <si>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</si>
  <si>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</si>
  <si>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</si>
  <si>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</si>
  <si>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</si>
  <si>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</si>
  <si>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</si>
  <si>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</si>
  <si>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</si>
  <si>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</si>
  <si>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</si>
  <si>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</si>
  <si>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</si>
  <si>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</si>
  <si>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</si>
  <si>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</si>
  <si>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</si>
  <si>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</si>
  <si>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</si>
  <si>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</si>
  <si>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</si>
  <si>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</si>
  <si>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</si>
  <si>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</si>
  <si>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</si>
  <si>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</si>
  <si>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</si>
  <si>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</si>
  <si>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</si>
  <si>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</si>
  <si>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</si>
  <si>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</si>
  <si>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</si>
  <si>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</si>
  <si>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</si>
  <si>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</si>
  <si>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</si>
  <si>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</si>
  <si>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</si>
  <si>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</si>
  <si>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</si>
  <si>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</si>
  <si>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</si>
  <si>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</si>
  <si>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</si>
  <si>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</si>
  <si>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</si>
  <si>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</si>
  <si>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</si>
  <si>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</si>
  <si>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</si>
  <si>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</si>
  <si>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</si>
  <si>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</si>
  <si>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</si>
  <si>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</si>
  <si>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</si>
  <si>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</si>
  <si>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</si>
  <si>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</si>
  <si>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</si>
  <si>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</si>
  <si>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</si>
  <si>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</si>
  <si>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</si>
  <si>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</si>
  <si>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</si>
  <si>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</si>
  <si>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</si>
  <si>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</si>
  <si>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</si>
  <si>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</si>
  <si>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</si>
  <si>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</si>
  <si>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</si>
  <si>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</si>
  <si>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</si>
  <si>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</si>
  <si>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</si>
  <si>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</si>
  <si>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</si>
  <si>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</si>
  <si>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</si>
  <si>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</si>
  <si>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</si>
  <si>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</si>
  <si>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</si>
  <si>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</si>
  <si>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</si>
  <si>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</si>
  <si>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</si>
  <si>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</si>
  <si>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</si>
  <si>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</si>
  <si>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</si>
  <si>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</si>
  <si>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</si>
  <si>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</si>
  <si>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</si>
  <si>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</si>
  <si>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</si>
  <si>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</si>
  <si>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</si>
  <si>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</si>
  <si>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</si>
  <si>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</si>
  <si>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</si>
  <si>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</si>
  <si>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</si>
  <si>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</si>
  <si>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</si>
  <si>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</si>
  <si>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</si>
  <si>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</si>
  <si>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</si>
  <si>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</si>
  <si>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</si>
  <si>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</si>
  <si>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</si>
  <si>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</si>
  <si>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</si>
  <si>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</si>
  <si>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</si>
  <si>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</si>
  <si>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</si>
  <si>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</si>
  <si>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</si>
  <si>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</si>
  <si>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</si>
  <si>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</si>
  <si>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</si>
  <si>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</si>
  <si>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</si>
  <si>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</si>
  <si>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</si>
  <si>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</si>
  <si>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</si>
  <si>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</si>
  <si>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</si>
  <si>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</si>
  <si>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</si>
  <si>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</si>
  <si>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</si>
  <si>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</si>
  <si>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</si>
  <si>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</si>
  <si>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</si>
  <si>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</si>
  <si>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</si>
  <si>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</si>
  <si>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</si>
  <si>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</si>
  <si>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</si>
  <si>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</si>
  <si>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</si>
  <si>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</si>
  <si>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</si>
  <si>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</si>
  <si>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</si>
  <si>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</si>
  <si>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</si>
  <si>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</si>
  <si>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</si>
  <si>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</si>
  <si>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</si>
  <si>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</si>
  <si>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</si>
  <si>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</si>
  <si>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</si>
  <si>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</si>
  <si>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</si>
  <si>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</si>
  <si>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</si>
  <si>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</si>
  <si>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</si>
  <si>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</si>
  <si>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</si>
  <si>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</si>
  <si>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</si>
  <si>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</si>
  <si>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</si>
  <si>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</si>
  <si>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</si>
  <si>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</si>
  <si>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</si>
  <si>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</si>
  <si>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</si>
  <si>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</si>
  <si>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</si>
  <si>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</si>
  <si>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</si>
  <si>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</si>
  <si>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</si>
  <si>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</si>
  <si>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</si>
  <si>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</si>
  <si>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</si>
  <si>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</si>
  <si>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</si>
  <si>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</si>
  <si>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</si>
  <si>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</si>
  <si>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</si>
  <si>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</si>
  <si>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</si>
  <si>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</si>
  <si>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</si>
  <si>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</si>
  <si>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</si>
  <si>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</si>
  <si>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</si>
  <si>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</si>
  <si>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</si>
  <si>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</si>
  <si>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</si>
  <si>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</si>
  <si>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</si>
  <si>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</si>
  <si>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</si>
  <si>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</si>
  <si>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</si>
  <si>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</si>
  <si>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</si>
  <si>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</si>
  <si>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</si>
  <si>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</si>
  <si>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</si>
  <si>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</si>
  <si>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</si>
  <si>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</si>
  <si>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</si>
  <si>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</si>
  <si>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</si>
  <si>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</si>
  <si>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</si>
  <si>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</si>
  <si>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</si>
  <si>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</si>
  <si>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</si>
  <si>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</si>
  <si>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</si>
  <si>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</si>
  <si>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</si>
  <si>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</si>
  <si>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</si>
  <si>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</si>
  <si>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</si>
  <si>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</si>
  <si>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</si>
  <si>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</si>
  <si>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</si>
  <si>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</si>
  <si>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</si>
  <si>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</si>
  <si>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</si>
  <si>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</si>
  <si>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</si>
  <si>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</si>
  <si>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</si>
  <si>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</si>
  <si>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</si>
  <si>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</si>
  <si>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</si>
  <si>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</si>
  <si>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</si>
  <si>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</si>
  <si>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</si>
  <si>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</si>
  <si>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</si>
  <si>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</si>
  <si>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</si>
  <si>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</si>
  <si>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</si>
  <si>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</si>
  <si>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</si>
  <si>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</si>
  <si>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</si>
  <si>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</si>
  <si>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</si>
  <si>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</si>
  <si>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</si>
  <si>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</si>
  <si>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</si>
  <si>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</si>
  <si>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</si>
  <si>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</si>
  <si>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</si>
  <si>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</si>
  <si>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</si>
  <si>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</si>
  <si>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</si>
  <si>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</si>
  <si>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</si>
  <si>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</si>
  <si>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</si>
  <si>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</si>
  <si>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</si>
  <si>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</si>
  <si>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</si>
  <si>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</si>
  <si>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</si>
  <si>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</si>
  <si>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</si>
  <si>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</si>
  <si>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</si>
  <si>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</si>
  <si>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</si>
  <si>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</si>
  <si>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</si>
  <si>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</si>
  <si>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</si>
  <si>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</si>
  <si>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</si>
  <si>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</si>
  <si>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</si>
  <si>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</si>
  <si>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</si>
  <si>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</si>
  <si>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</si>
  <si>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</si>
  <si>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</si>
  <si>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</si>
  <si>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</si>
  <si>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</si>
  <si>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</si>
  <si>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</si>
  <si>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</si>
  <si>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</si>
  <si>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</si>
  <si>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</si>
  <si>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</si>
  <si>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</si>
  <si>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</si>
  <si>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</si>
  <si>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</si>
  <si>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</si>
  <si>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</si>
  <si>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</si>
  <si>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</si>
  <si>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2021.</t>
  </si>
  <si>
    <t>Eredeti előirányzat 2019.</t>
  </si>
  <si>
    <t>2022.</t>
  </si>
  <si>
    <t>2019.évi</t>
  </si>
  <si>
    <t>B411.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</si>
  <si>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</si>
  <si>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</si>
  <si>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</si>
  <si>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</si>
  <si>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3/2019. (II. 25.) önkormányzati rendelet 2,b melléklete</t>
  </si>
  <si>
    <t>3/2019. (II. 25.) önkormányzati rendelet 2,a melléklete</t>
  </si>
  <si>
    <t>2020. ÉVI MŰKÖDÉSI ÉS FELHALMOZÁSI CÉLÚ BEVÉTELEI ÉS KIADÁSAI</t>
  </si>
  <si>
    <t>Eredeti előirányzat 2020.</t>
  </si>
  <si>
    <t>Várható teljesítés         2019.</t>
  </si>
  <si>
    <t>H</t>
  </si>
  <si>
    <t>Államigazgatási feladatok</t>
  </si>
  <si>
    <t>Önként vállalt feladatok</t>
  </si>
  <si>
    <t>Kötelező feladatok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</si>
  <si>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</si>
  <si>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</si>
  <si>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</si>
  <si>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</si>
  <si>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</si>
  <si>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</si>
  <si>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</si>
  <si>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</si>
  <si>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</si>
  <si>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</si>
  <si>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</si>
  <si>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</si>
  <si>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</si>
  <si>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</si>
  <si>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</si>
  <si>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</si>
  <si>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</si>
  <si>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</si>
  <si>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Eredeti előirányzat 2010-ből</t>
  </si>
  <si>
    <t>Eredeti előirányzat 2020-ből</t>
  </si>
  <si>
    <t>NEMESNÉP KÖZSÉG ÖNKORMÁNYZATÁNAK ÁLLAMI HOZZÁJÁRULÁSA 2020. ÉVBEN</t>
  </si>
  <si>
    <t>2020.évi</t>
  </si>
  <si>
    <t>2020. évi előirányzat</t>
  </si>
  <si>
    <t>NEMESNÉP KÖZSÉG ÖNKORMÁNYZATA 2020. ÉVI ELŐIRÁNYZAT FELHASZNÁLÁSI ÜTEMTERVE</t>
  </si>
  <si>
    <t>2020. előtti kifizetés</t>
  </si>
  <si>
    <t>Nemesnép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</si>
  <si>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</si>
  <si>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</si>
  <si>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</si>
  <si>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NEMESNÉP KÖZSÉG ÖNKORMÁNYZATA 2020. ÉVI TARTALÉKAI</t>
  </si>
  <si>
    <t>2020.évi előirányzat</t>
  </si>
  <si>
    <t>NEMESNÉP KÖZSÉG ÖNKORMÁNYZATA 2020. ÉVI EURÓPAI UNIÓS PROJEKTJEINEK BEVÉTELEI ÉS KIADÁSAI</t>
  </si>
  <si>
    <t>Támogatásból: 2020. évben tervezett</t>
  </si>
  <si>
    <t>2020. évben  tervezett</t>
  </si>
  <si>
    <t>NEMESNÉP KÖZSÉG ÖNKORMÁNYZATA ÁLTAL A LAKOSSÁGNAK JUTTATOTT TÁMOGATÁSOK, SZOCIÁLIS, RÁSZORULTSÁGI JELLEGŰ ELLÁTÁSOK RÉSZLETEZÉSE 2020. ÉVBEN</t>
  </si>
  <si>
    <t>2019. évi várható teljesítés</t>
  </si>
  <si>
    <t>Mobilgarázs létesítése.</t>
  </si>
  <si>
    <t>Buszmegálló (2 db) létesítése.</t>
  </si>
  <si>
    <t>Utak, járdák felújítása. (534. hrsz. Vis maior)</t>
  </si>
  <si>
    <t>Város- és zöldterület gazdálkodással, valamint a könyvtár és közművelődéssel kapcsolatos egyéb tárgyi eszközök beszerzése.</t>
  </si>
  <si>
    <t>Dízelmotoros fűnyíró traktor.</t>
  </si>
  <si>
    <t>Notbook vagy asztali számítógép beszerzése.</t>
  </si>
  <si>
    <t>Várható teljesítés              2019.</t>
  </si>
  <si>
    <t>I.5 Polgármesteri illetmény támogatása</t>
  </si>
  <si>
    <t>1. Hozzájárulás a pénzbeli szociális ellátásokhoz  beszámítás után( egyösszegű)</t>
  </si>
  <si>
    <t>2. b (1) Szociális étkeztetés</t>
  </si>
  <si>
    <t>2.e Falugondnoki vagy tanyagondnoki szolgáltatás</t>
  </si>
  <si>
    <t>2/2020. (III. 3.) önkormányzati rendelet 1. melléklete</t>
  </si>
  <si>
    <t>2/2020. (III. 3.) önkormányzati rendelet 2,a. melléklete</t>
  </si>
  <si>
    <t>2/2020. (III. 3.) önkormányzati rendelet 2,b.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</si>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</sst>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9" formatCode="#,##0.0"/>
    <numFmt numFmtId="180" formatCode="#,###"/>
    <numFmt numFmtId="182" formatCode="_-* #,##0\ _F_t_-;\-* #,##0\ _F_t_-;_-* &quot;-&quot;??\ _F_t_-;_-@_-"/>
    <numFmt numFmtId="186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87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3">
    <xf numFmtId="0" fontId="0" fillId="0" borderId="0" xfId="0"/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0" fillId="0" borderId="0" xfId="0" applyFont="1"/>
    <xf numFmtId="0" fontId="2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80" fontId="19" fillId="0" borderId="0" xfId="88" applyNumberFormat="1" applyFill="1" applyAlignment="1" applyProtection="1">
      <alignment vertical="center" wrapText="1"/>
    </xf>
    <xf numFmtId="180" fontId="66" fillId="0" borderId="0" xfId="88" applyNumberFormat="1" applyFont="1" applyFill="1" applyAlignment="1" applyProtection="1">
      <alignment horizontal="centerContinuous" vertical="center" wrapText="1"/>
    </xf>
    <xf numFmtId="180" fontId="19" fillId="0" borderId="0" xfId="88" applyNumberFormat="1" applyFill="1" applyAlignment="1" applyProtection="1">
      <alignment horizontal="centerContinuous" vertical="center"/>
    </xf>
    <xf numFmtId="180" fontId="19" fillId="0" borderId="0" xfId="88" applyNumberFormat="1" applyFill="1" applyAlignment="1" applyProtection="1">
      <alignment horizontal="center" vertical="center" wrapText="1"/>
    </xf>
    <xf numFmtId="180" fontId="69" fillId="0" borderId="10" xfId="88" applyNumberFormat="1" applyFont="1" applyFill="1" applyBorder="1" applyAlignment="1" applyProtection="1">
      <alignment horizontal="centerContinuous" vertical="center" wrapText="1"/>
    </xf>
    <xf numFmtId="180" fontId="69" fillId="0" borderId="11" xfId="88" applyNumberFormat="1" applyFont="1" applyFill="1" applyBorder="1" applyAlignment="1" applyProtection="1">
      <alignment horizontal="centerContinuous" vertical="center" wrapText="1"/>
    </xf>
    <xf numFmtId="180" fontId="69" fillId="0" borderId="12" xfId="88" applyNumberFormat="1" applyFont="1" applyFill="1" applyBorder="1" applyAlignment="1" applyProtection="1">
      <alignment horizontal="centerContinuous" vertical="center" wrapText="1"/>
    </xf>
    <xf numFmtId="180" fontId="64" fillId="0" borderId="0" xfId="88" applyNumberFormat="1" applyFont="1" applyFill="1" applyAlignment="1" applyProtection="1">
      <alignment horizontal="center" vertical="center" wrapText="1"/>
    </xf>
    <xf numFmtId="180" fontId="63" fillId="0" borderId="13" xfId="88" applyNumberFormat="1" applyFont="1" applyFill="1" applyBorder="1" applyAlignment="1" applyProtection="1">
      <alignment horizontal="center" vertical="center" wrapText="1"/>
    </xf>
    <xf numFmtId="180" fontId="63" fillId="0" borderId="0" xfId="88" applyNumberFormat="1" applyFont="1" applyFill="1" applyAlignment="1" applyProtection="1">
      <alignment horizontal="center" vertical="center" wrapText="1"/>
    </xf>
    <xf numFmtId="180" fontId="19" fillId="0" borderId="14" xfId="88" applyNumberFormat="1" applyFill="1" applyBorder="1" applyAlignment="1" applyProtection="1">
      <alignment horizontal="left" vertical="center" wrapText="1" indent="1"/>
    </xf>
    <xf numFmtId="180" fontId="19" fillId="0" borderId="15" xfId="88" applyNumberFormat="1" applyFill="1" applyBorder="1" applyAlignment="1" applyProtection="1">
      <alignment horizontal="left" vertical="center" wrapText="1" indent="1"/>
    </xf>
    <xf numFmtId="180" fontId="43" fillId="0" borderId="13" xfId="88" applyNumberFormat="1" applyFont="1" applyFill="1" applyBorder="1" applyAlignment="1" applyProtection="1">
      <alignment horizontal="left" vertical="center" wrapText="1" indent="1"/>
    </xf>
    <xf numFmtId="180" fontId="43" fillId="0" borderId="16" xfId="88" applyNumberFormat="1" applyFont="1" applyFill="1" applyBorder="1" applyAlignment="1" applyProtection="1">
      <alignment horizontal="right" vertical="center" wrapText="1" indent="1"/>
    </xf>
    <xf numFmtId="0" fontId="18" fillId="0" borderId="0" xfId="90"/>
    <xf numFmtId="0" fontId="75" fillId="0" borderId="0" xfId="90" applyFont="1"/>
    <xf numFmtId="0" fontId="18" fillId="0" borderId="0" xfId="90" applyBorder="1"/>
    <xf numFmtId="0" fontId="76" fillId="0" borderId="0" xfId="90" applyFont="1" applyBorder="1"/>
    <xf numFmtId="0" fontId="52" fillId="0" borderId="17" xfId="90" applyFont="1" applyFill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58" fillId="0" borderId="19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vertical="center"/>
    </xf>
    <xf numFmtId="0" fontId="58" fillId="0" borderId="19" xfId="90" applyFont="1" applyFill="1" applyBorder="1"/>
    <xf numFmtId="0" fontId="78" fillId="0" borderId="18" xfId="82" applyFont="1" applyBorder="1" applyAlignment="1">
      <alignment horizontal="center"/>
    </xf>
    <xf numFmtId="3" fontId="77" fillId="0" borderId="19" xfId="90" applyNumberFormat="1" applyFont="1" applyBorder="1" applyAlignment="1">
      <alignment vertical="center"/>
    </xf>
    <xf numFmtId="0" fontId="57" fillId="0" borderId="18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horizontal="right" vertical="center"/>
    </xf>
    <xf numFmtId="0" fontId="58" fillId="0" borderId="18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horizontal="right" vertical="center"/>
    </xf>
    <xf numFmtId="0" fontId="57" fillId="0" borderId="19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vertical="center"/>
    </xf>
    <xf numFmtId="0" fontId="78" fillId="0" borderId="18" xfId="90" applyFont="1" applyBorder="1" applyAlignment="1">
      <alignment horizontal="center" vertical="center"/>
    </xf>
    <xf numFmtId="3" fontId="77" fillId="0" borderId="19" xfId="90" applyNumberFormat="1" applyFont="1" applyFill="1" applyBorder="1" applyAlignment="1">
      <alignment vertical="center"/>
    </xf>
    <xf numFmtId="3" fontId="77" fillId="0" borderId="19" xfId="90" applyNumberFormat="1" applyFont="1" applyFill="1" applyBorder="1"/>
    <xf numFmtId="0" fontId="58" fillId="0" borderId="18" xfId="90" applyFont="1" applyBorder="1" applyAlignment="1">
      <alignment vertical="center"/>
    </xf>
    <xf numFmtId="0" fontId="57" fillId="0" borderId="19" xfId="90" applyFont="1" applyFill="1" applyBorder="1" applyAlignment="1">
      <alignment horizontal="left" vertical="center"/>
    </xf>
    <xf numFmtId="0" fontId="52" fillId="0" borderId="18" xfId="90" applyFont="1" applyBorder="1" applyAlignment="1">
      <alignment vertical="center"/>
    </xf>
    <xf numFmtId="16" fontId="57" fillId="0" borderId="18" xfId="90" applyNumberFormat="1" applyFont="1" applyBorder="1" applyAlignment="1">
      <alignment horizontal="left" vertical="center"/>
    </xf>
    <xf numFmtId="3" fontId="57" fillId="0" borderId="19" xfId="82" applyNumberFormat="1" applyFont="1" applyBorder="1" applyAlignment="1">
      <alignment horizontal="right"/>
    </xf>
    <xf numFmtId="0" fontId="57" fillId="0" borderId="19" xfId="82" applyFont="1" applyBorder="1" applyAlignment="1">
      <alignment horizontal="left"/>
    </xf>
    <xf numFmtId="3" fontId="78" fillId="0" borderId="19" xfId="90" applyNumberFormat="1" applyFont="1" applyBorder="1" applyAlignment="1">
      <alignment horizontal="right" vertical="center"/>
    </xf>
    <xf numFmtId="0" fontId="78" fillId="0" borderId="18" xfId="90" applyFont="1" applyBorder="1" applyAlignment="1">
      <alignment horizontal="left" vertical="center"/>
    </xf>
    <xf numFmtId="0" fontId="58" fillId="0" borderId="18" xfId="90" applyFont="1" applyBorder="1" applyAlignment="1">
      <alignment horizontal="left"/>
    </xf>
    <xf numFmtId="0" fontId="78" fillId="0" borderId="19" xfId="90" applyFont="1" applyBorder="1" applyAlignment="1">
      <alignment horizontal="left" vertical="center"/>
    </xf>
    <xf numFmtId="3" fontId="78" fillId="0" borderId="19" xfId="90" applyNumberFormat="1" applyFont="1" applyBorder="1" applyAlignment="1">
      <alignment vertical="center"/>
    </xf>
    <xf numFmtId="0" fontId="58" fillId="0" borderId="18" xfId="90" applyFont="1" applyBorder="1" applyAlignment="1">
      <alignment horizontal="center"/>
    </xf>
    <xf numFmtId="0" fontId="58" fillId="0" borderId="17" xfId="90" applyFont="1" applyBorder="1" applyAlignment="1">
      <alignment horizontal="left"/>
    </xf>
    <xf numFmtId="0" fontId="58" fillId="0" borderId="17" xfId="90" applyFont="1" applyBorder="1" applyAlignment="1">
      <alignment horizontal="left" vertical="center"/>
    </xf>
    <xf numFmtId="0" fontId="58" fillId="0" borderId="18" xfId="90" applyFont="1" applyBorder="1" applyAlignment="1">
      <alignment horizontal="center" vertical="center"/>
    </xf>
    <xf numFmtId="3" fontId="57" fillId="0" borderId="20" xfId="90" applyNumberFormat="1" applyFont="1" applyBorder="1" applyAlignment="1">
      <alignment vertical="center"/>
    </xf>
    <xf numFmtId="3" fontId="57" fillId="0" borderId="20" xfId="82" applyNumberFormat="1" applyFont="1" applyBorder="1" applyAlignment="1">
      <alignment horizontal="right"/>
    </xf>
    <xf numFmtId="3" fontId="57" fillId="0" borderId="20" xfId="90" applyNumberFormat="1" applyFont="1" applyBorder="1" applyAlignment="1">
      <alignment horizontal="right" vertical="center"/>
    </xf>
    <xf numFmtId="3" fontId="78" fillId="0" borderId="20" xfId="90" applyNumberFormat="1" applyFont="1" applyBorder="1" applyAlignment="1">
      <alignment horizontal="right" vertical="center"/>
    </xf>
    <xf numFmtId="3" fontId="58" fillId="0" borderId="20" xfId="90" applyNumberFormat="1" applyFont="1" applyBorder="1" applyAlignment="1">
      <alignment horizontal="right" vertical="center"/>
    </xf>
    <xf numFmtId="3" fontId="77" fillId="0" borderId="20" xfId="90" applyNumberFormat="1" applyFont="1" applyFill="1" applyBorder="1" applyAlignment="1">
      <alignment vertical="center"/>
    </xf>
    <xf numFmtId="3" fontId="77" fillId="0" borderId="20" xfId="90" applyNumberFormat="1" applyFont="1" applyBorder="1" applyAlignment="1">
      <alignment vertical="center"/>
    </xf>
    <xf numFmtId="3" fontId="58" fillId="0" borderId="20" xfId="90" applyNumberFormat="1" applyFont="1" applyBorder="1" applyAlignment="1">
      <alignment vertical="center"/>
    </xf>
    <xf numFmtId="3" fontId="78" fillId="0" borderId="20" xfId="90" applyNumberFormat="1" applyFont="1" applyBorder="1" applyAlignment="1">
      <alignment vertical="center"/>
    </xf>
    <xf numFmtId="0" fontId="51" fillId="0" borderId="19" xfId="90" applyFont="1" applyBorder="1" applyAlignment="1">
      <alignment vertical="center"/>
    </xf>
    <xf numFmtId="3" fontId="51" fillId="0" borderId="19" xfId="90" applyNumberFormat="1" applyFont="1" applyBorder="1" applyAlignment="1">
      <alignment vertical="center"/>
    </xf>
    <xf numFmtId="3" fontId="51" fillId="0" borderId="20" xfId="90" applyNumberFormat="1" applyFont="1" applyBorder="1" applyAlignment="1">
      <alignment vertical="center"/>
    </xf>
    <xf numFmtId="0" fontId="58" fillId="0" borderId="17" xfId="90" applyFont="1" applyBorder="1" applyAlignment="1">
      <alignment horizontal="center" vertical="center"/>
    </xf>
    <xf numFmtId="3" fontId="78" fillId="0" borderId="19" xfId="90" applyNumberFormat="1" applyFont="1" applyBorder="1"/>
    <xf numFmtId="3" fontId="78" fillId="0" borderId="20" xfId="90" applyNumberFormat="1" applyFont="1" applyBorder="1"/>
    <xf numFmtId="0" fontId="57" fillId="0" borderId="21" xfId="9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9" fillId="0" borderId="18" xfId="90" applyFont="1" applyBorder="1" applyAlignment="1">
      <alignment vertical="center"/>
    </xf>
    <xf numFmtId="0" fontId="58" fillId="0" borderId="22" xfId="90" applyFont="1" applyBorder="1" applyAlignment="1">
      <alignment horizontal="center" vertical="center"/>
    </xf>
    <xf numFmtId="0" fontId="78" fillId="0" borderId="23" xfId="90" applyFont="1" applyBorder="1" applyAlignment="1">
      <alignment horizontal="center" vertical="center"/>
    </xf>
    <xf numFmtId="0" fontId="58" fillId="0" borderId="23" xfId="90" applyFont="1" applyBorder="1" applyAlignment="1">
      <alignment horizontal="left" vertical="center"/>
    </xf>
    <xf numFmtId="3" fontId="77" fillId="0" borderId="20" xfId="90" applyNumberFormat="1" applyFont="1" applyFill="1" applyBorder="1"/>
    <xf numFmtId="0" fontId="57" fillId="0" borderId="22" xfId="90" applyFont="1" applyBorder="1" applyAlignment="1">
      <alignment horizontal="center" vertical="center"/>
    </xf>
    <xf numFmtId="0" fontId="59" fillId="0" borderId="23" xfId="90" applyFont="1" applyBorder="1" applyAlignment="1">
      <alignment vertical="center"/>
    </xf>
    <xf numFmtId="0" fontId="52" fillId="0" borderId="23" xfId="90" applyFont="1" applyBorder="1" applyAlignment="1">
      <alignment vertical="center"/>
    </xf>
    <xf numFmtId="0" fontId="58" fillId="0" borderId="23" xfId="90" applyFont="1" applyBorder="1" applyAlignment="1">
      <alignment horizontal="center" vertical="center"/>
    </xf>
    <xf numFmtId="0" fontId="60" fillId="24" borderId="24" xfId="90" applyFont="1" applyFill="1" applyBorder="1" applyAlignment="1">
      <alignment horizontal="left" vertical="center"/>
    </xf>
    <xf numFmtId="3" fontId="60" fillId="24" borderId="24" xfId="90" applyNumberFormat="1" applyFont="1" applyFill="1" applyBorder="1" applyAlignment="1">
      <alignment vertical="center"/>
    </xf>
    <xf numFmtId="0" fontId="60" fillId="24" borderId="25" xfId="90" applyFont="1" applyFill="1" applyBorder="1" applyAlignment="1">
      <alignment horizontal="left" vertical="center"/>
    </xf>
    <xf numFmtId="0" fontId="83" fillId="0" borderId="0" xfId="90" applyFont="1"/>
    <xf numFmtId="0" fontId="83" fillId="0" borderId="0" xfId="90" applyFont="1" applyAlignment="1">
      <alignment wrapText="1"/>
    </xf>
    <xf numFmtId="0" fontId="83" fillId="25" borderId="0" xfId="90" applyFont="1" applyFill="1"/>
    <xf numFmtId="0" fontId="52" fillId="24" borderId="26" xfId="80" applyFont="1" applyFill="1" applyBorder="1" applyAlignment="1">
      <alignment horizontal="center" vertical="center" wrapText="1"/>
    </xf>
    <xf numFmtId="0" fontId="52" fillId="24" borderId="27" xfId="80" applyFont="1" applyFill="1" applyBorder="1" applyAlignment="1">
      <alignment horizontal="right" vertical="center"/>
    </xf>
    <xf numFmtId="0" fontId="52" fillId="24" borderId="28" xfId="80" applyFont="1" applyFill="1" applyBorder="1" applyAlignment="1">
      <alignment horizontal="center" vertical="center"/>
    </xf>
    <xf numFmtId="3" fontId="52" fillId="0" borderId="29" xfId="80" applyNumberFormat="1" applyFont="1" applyFill="1" applyBorder="1"/>
    <xf numFmtId="3" fontId="52" fillId="0" borderId="30" xfId="80" applyNumberFormat="1" applyFont="1" applyFill="1" applyBorder="1"/>
    <xf numFmtId="4" fontId="51" fillId="0" borderId="30" xfId="77" applyNumberFormat="1" applyFont="1" applyFill="1" applyBorder="1" applyAlignment="1">
      <alignment vertical="center"/>
    </xf>
    <xf numFmtId="3" fontId="51" fillId="0" borderId="30" xfId="77" applyNumberFormat="1" applyFont="1" applyFill="1" applyBorder="1" applyAlignment="1">
      <alignment vertical="center"/>
    </xf>
    <xf numFmtId="3" fontId="52" fillId="0" borderId="30" xfId="77" applyNumberFormat="1" applyFont="1" applyFill="1" applyBorder="1" applyAlignment="1">
      <alignment vertical="center"/>
    </xf>
    <xf numFmtId="3" fontId="51" fillId="0" borderId="30" xfId="80" applyNumberFormat="1" applyFont="1" applyFill="1" applyBorder="1"/>
    <xf numFmtId="3" fontId="51" fillId="0" borderId="31" xfId="77" applyNumberFormat="1" applyFont="1" applyFill="1" applyBorder="1" applyAlignment="1">
      <alignment vertical="center"/>
    </xf>
    <xf numFmtId="4" fontId="51" fillId="0" borderId="31" xfId="77" applyNumberFormat="1" applyFont="1" applyFill="1" applyBorder="1" applyAlignment="1">
      <alignment vertical="center"/>
    </xf>
    <xf numFmtId="3" fontId="52" fillId="0" borderId="26" xfId="80" applyNumberFormat="1" applyFont="1" applyFill="1" applyBorder="1"/>
    <xf numFmtId="3" fontId="51" fillId="0" borderId="19" xfId="80" applyNumberFormat="1" applyFont="1" applyFill="1" applyBorder="1"/>
    <xf numFmtId="4" fontId="51" fillId="0" borderId="32" xfId="77" applyNumberFormat="1" applyFont="1" applyFill="1" applyBorder="1" applyAlignment="1">
      <alignment vertical="center"/>
    </xf>
    <xf numFmtId="0" fontId="51" fillId="0" borderId="33" xfId="86" applyFont="1" applyBorder="1"/>
    <xf numFmtId="3" fontId="51" fillId="0" borderId="19" xfId="77" applyNumberFormat="1" applyFont="1" applyFill="1" applyBorder="1" applyAlignment="1">
      <alignment vertical="center"/>
    </xf>
    <xf numFmtId="0" fontId="51" fillId="0" borderId="0" xfId="90" applyFont="1"/>
    <xf numFmtId="4" fontId="51" fillId="0" borderId="19" xfId="77" applyNumberFormat="1" applyFont="1" applyFill="1" applyBorder="1" applyAlignment="1">
      <alignment vertical="center"/>
    </xf>
    <xf numFmtId="0" fontId="81" fillId="24" borderId="19" xfId="86" applyFont="1" applyFill="1" applyBorder="1"/>
    <xf numFmtId="0" fontId="32" fillId="0" borderId="0" xfId="78"/>
    <xf numFmtId="0" fontId="85" fillId="0" borderId="0" xfId="78" applyFont="1"/>
    <xf numFmtId="0" fontId="88" fillId="0" borderId="0" xfId="87" applyFont="1" applyFill="1"/>
    <xf numFmtId="180" fontId="65" fillId="0" borderId="0" xfId="87" applyNumberFormat="1" applyFont="1" applyFill="1" applyBorder="1" applyAlignment="1" applyProtection="1">
      <alignment horizontal="centerContinuous" vertical="center"/>
    </xf>
    <xf numFmtId="0" fontId="89" fillId="0" borderId="0" xfId="88" applyFont="1" applyFill="1" applyBorder="1" applyAlignment="1" applyProtection="1">
      <alignment horizontal="right"/>
    </xf>
    <xf numFmtId="0" fontId="90" fillId="0" borderId="0" xfId="88" applyFont="1" applyFill="1" applyBorder="1" applyAlignment="1" applyProtection="1">
      <alignment horizontal="right"/>
    </xf>
    <xf numFmtId="0" fontId="89" fillId="0" borderId="0" xfId="88" applyFont="1" applyFill="1" applyBorder="1" applyAlignment="1" applyProtection="1"/>
    <xf numFmtId="186" fontId="43" fillId="0" borderId="33" xfId="87" applyNumberFormat="1" applyFont="1" applyFill="1" applyBorder="1" applyAlignment="1">
      <alignment horizontal="center" vertical="center" wrapText="1"/>
    </xf>
    <xf numFmtId="0" fontId="44" fillId="0" borderId="34" xfId="87" applyFont="1" applyFill="1" applyBorder="1" applyAlignment="1">
      <alignment horizontal="center" vertical="center"/>
    </xf>
    <xf numFmtId="0" fontId="44" fillId="0" borderId="22" xfId="87" applyFont="1" applyFill="1" applyBorder="1" applyAlignment="1">
      <alignment horizontal="center" vertical="center"/>
    </xf>
    <xf numFmtId="0" fontId="44" fillId="0" borderId="19" xfId="87" applyFont="1" applyFill="1" applyBorder="1" applyProtection="1">
      <protection locked="0"/>
    </xf>
    <xf numFmtId="0" fontId="44" fillId="0" borderId="35" xfId="87" applyFont="1" applyFill="1" applyBorder="1" applyAlignment="1">
      <alignment horizontal="center" vertical="center"/>
    </xf>
    <xf numFmtId="0" fontId="44" fillId="0" borderId="33" xfId="87" applyFont="1" applyFill="1" applyBorder="1" applyProtection="1">
      <protection locked="0"/>
    </xf>
    <xf numFmtId="0" fontId="43" fillId="0" borderId="10" xfId="87" applyFont="1" applyFill="1" applyBorder="1" applyAlignment="1">
      <alignment horizontal="center" vertical="center"/>
    </xf>
    <xf numFmtId="0" fontId="43" fillId="0" borderId="11" xfId="87" applyFont="1" applyFill="1" applyBorder="1"/>
    <xf numFmtId="0" fontId="91" fillId="0" borderId="0" xfId="87" applyFont="1" applyFill="1"/>
    <xf numFmtId="180" fontId="65" fillId="0" borderId="0" xfId="88" applyNumberFormat="1" applyFont="1" applyFill="1" applyAlignment="1" applyProtection="1">
      <alignment vertical="center"/>
    </xf>
    <xf numFmtId="180" fontId="65" fillId="0" borderId="0" xfId="88" applyNumberFormat="1" applyFont="1" applyFill="1" applyAlignment="1" applyProtection="1">
      <alignment horizontal="center" vertical="center"/>
    </xf>
    <xf numFmtId="180" fontId="65" fillId="0" borderId="0" xfId="88" applyNumberFormat="1" applyFont="1" applyFill="1" applyAlignment="1" applyProtection="1">
      <alignment horizontal="center" vertical="center" wrapText="1"/>
    </xf>
    <xf numFmtId="0" fontId="19" fillId="0" borderId="0" xfId="88" applyFill="1" applyAlignment="1">
      <alignment horizontal="center" vertical="center" wrapText="1"/>
    </xf>
    <xf numFmtId="0" fontId="58" fillId="0" borderId="0" xfId="88" applyFont="1" applyAlignment="1">
      <alignment horizontal="center" wrapText="1"/>
    </xf>
    <xf numFmtId="0" fontId="19" fillId="0" borderId="0" xfId="88" applyFill="1" applyAlignment="1">
      <alignment vertical="center" wrapText="1"/>
    </xf>
    <xf numFmtId="180" fontId="94" fillId="0" borderId="0" xfId="88" applyNumberFormat="1" applyFont="1" applyFill="1" applyAlignment="1">
      <alignment vertical="center" wrapText="1"/>
    </xf>
    <xf numFmtId="0" fontId="64" fillId="0" borderId="0" xfId="88" applyFont="1" applyFill="1" applyAlignment="1">
      <alignment horizontal="center" vertical="center" wrapText="1"/>
    </xf>
    <xf numFmtId="0" fontId="63" fillId="0" borderId="0" xfId="87" applyFont="1" applyFill="1" applyBorder="1" applyAlignment="1" applyProtection="1">
      <alignment horizontal="center" vertical="center"/>
    </xf>
    <xf numFmtId="0" fontId="63" fillId="0" borderId="0" xfId="87" applyFont="1" applyFill="1" applyBorder="1" applyAlignment="1" applyProtection="1">
      <alignment horizontal="center" vertical="center" wrapText="1"/>
    </xf>
    <xf numFmtId="182" fontId="63" fillId="0" borderId="0" xfId="54" applyNumberFormat="1" applyFont="1" applyFill="1" applyBorder="1" applyAlignment="1" applyProtection="1">
      <alignment horizontal="center"/>
    </xf>
    <xf numFmtId="0" fontId="19" fillId="0" borderId="0" xfId="88" applyFont="1" applyFill="1" applyAlignment="1">
      <alignment horizontal="center" vertical="center" wrapText="1"/>
    </xf>
    <xf numFmtId="180" fontId="96" fillId="0" borderId="0" xfId="88" applyNumberFormat="1" applyFont="1" applyFill="1" applyAlignment="1">
      <alignment vertical="center" wrapText="1"/>
    </xf>
    <xf numFmtId="0" fontId="19" fillId="0" borderId="0" xfId="88" applyFont="1" applyFill="1" applyAlignment="1">
      <alignment horizontal="right" vertical="center" wrapText="1"/>
    </xf>
    <xf numFmtId="0" fontId="19" fillId="0" borderId="0" xfId="88" applyFont="1" applyFill="1" applyAlignment="1">
      <alignment vertical="center" wrapText="1"/>
    </xf>
    <xf numFmtId="180" fontId="97" fillId="0" borderId="0" xfId="88" applyNumberFormat="1" applyFont="1" applyFill="1" applyAlignment="1" applyProtection="1">
      <alignment vertical="center" wrapText="1"/>
    </xf>
    <xf numFmtId="0" fontId="63" fillId="0" borderId="13" xfId="87" applyFont="1" applyFill="1" applyBorder="1" applyAlignment="1" applyProtection="1">
      <alignment horizontal="center" vertical="center" wrapText="1"/>
    </xf>
    <xf numFmtId="182" fontId="71" fillId="0" borderId="15" xfId="54" applyNumberFormat="1" applyFont="1" applyFill="1" applyBorder="1" applyProtection="1">
      <protection locked="0"/>
    </xf>
    <xf numFmtId="0" fontId="43" fillId="0" borderId="0" xfId="87" applyFont="1" applyFill="1" applyBorder="1" applyAlignment="1">
      <alignment horizontal="center" vertical="center"/>
    </xf>
    <xf numFmtId="0" fontId="43" fillId="0" borderId="0" xfId="87" applyFont="1" applyFill="1" applyBorder="1"/>
    <xf numFmtId="182" fontId="43" fillId="0" borderId="0" xfId="87" applyNumberFormat="1" applyFont="1" applyFill="1" applyBorder="1"/>
    <xf numFmtId="0" fontId="88" fillId="0" borderId="0" xfId="87" applyFont="1" applyFill="1" applyAlignment="1">
      <alignment wrapText="1"/>
    </xf>
    <xf numFmtId="0" fontId="71" fillId="0" borderId="15" xfId="87" applyFont="1" applyFill="1" applyBorder="1" applyAlignment="1" applyProtection="1">
      <alignment horizontal="center" vertical="center"/>
    </xf>
    <xf numFmtId="0" fontId="98" fillId="0" borderId="0" xfId="78" applyFont="1"/>
    <xf numFmtId="0" fontId="32" fillId="0" borderId="0" xfId="78" applyFont="1"/>
    <xf numFmtId="0" fontId="2" fillId="0" borderId="0" xfId="90" applyFont="1"/>
    <xf numFmtId="0" fontId="56" fillId="0" borderId="0" xfId="90" applyFont="1" applyAlignment="1">
      <alignment horizontal="right"/>
    </xf>
    <xf numFmtId="0" fontId="60" fillId="0" borderId="0" xfId="90" applyFont="1" applyAlignment="1">
      <alignment horizontal="center"/>
    </xf>
    <xf numFmtId="0" fontId="60" fillId="0" borderId="0" xfId="90" applyFont="1" applyAlignment="1">
      <alignment horizontal="right"/>
    </xf>
    <xf numFmtId="0" fontId="58" fillId="0" borderId="0" xfId="90" applyFont="1" applyAlignment="1">
      <alignment horizontal="center"/>
    </xf>
    <xf numFmtId="180" fontId="71" fillId="0" borderId="0" xfId="88" applyNumberFormat="1" applyFont="1" applyFill="1" applyAlignment="1" applyProtection="1">
      <alignment horizontal="right" vertical="center"/>
    </xf>
    <xf numFmtId="0" fontId="2" fillId="0" borderId="0" xfId="90" applyFont="1" applyAlignment="1"/>
    <xf numFmtId="0" fontId="58" fillId="0" borderId="0" xfId="90" applyFont="1" applyAlignment="1"/>
    <xf numFmtId="180" fontId="71" fillId="0" borderId="0" xfId="88" applyNumberFormat="1" applyFont="1" applyFill="1" applyAlignment="1">
      <alignment horizontal="center" vertical="center"/>
    </xf>
    <xf numFmtId="0" fontId="99" fillId="0" borderId="0" xfId="88" applyFont="1" applyAlignment="1">
      <alignment wrapText="1"/>
    </xf>
    <xf numFmtId="0" fontId="100" fillId="0" borderId="0" xfId="88" applyFont="1" applyAlignment="1">
      <alignment horizontal="right" wrapText="1"/>
    </xf>
    <xf numFmtId="180" fontId="71" fillId="0" borderId="0" xfId="88" applyNumberFormat="1" applyFont="1" applyFill="1" applyBorder="1" applyAlignment="1">
      <alignment horizontal="center" vertical="center" wrapText="1"/>
    </xf>
    <xf numFmtId="0" fontId="101" fillId="0" borderId="0" xfId="87" applyFont="1" applyFill="1"/>
    <xf numFmtId="0" fontId="80" fillId="24" borderId="18" xfId="90" applyFont="1" applyFill="1" applyBorder="1" applyAlignment="1">
      <alignment horizontal="left" vertical="center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3" fontId="80" fillId="24" borderId="19" xfId="90" applyNumberFormat="1" applyFont="1" applyFill="1" applyBorder="1" applyAlignment="1">
      <alignment horizontal="right" vertical="center"/>
    </xf>
    <xf numFmtId="3" fontId="80" fillId="24" borderId="19" xfId="90" applyNumberFormat="1" applyFont="1" applyFill="1" applyBorder="1"/>
    <xf numFmtId="3" fontId="80" fillId="24" borderId="20" xfId="90" applyNumberFormat="1" applyFont="1" applyFill="1" applyBorder="1"/>
    <xf numFmtId="0" fontId="18" fillId="24" borderId="0" xfId="90" applyFill="1"/>
    <xf numFmtId="3" fontId="80" fillId="24" borderId="36" xfId="90" applyNumberFormat="1" applyFont="1" applyFill="1" applyBorder="1" applyAlignment="1">
      <alignment horizontal="right" vertical="center"/>
    </xf>
    <xf numFmtId="3" fontId="81" fillId="24" borderId="19" xfId="90" applyNumberFormat="1" applyFont="1" applyFill="1" applyBorder="1" applyAlignment="1">
      <alignment vertical="center"/>
    </xf>
    <xf numFmtId="0" fontId="51" fillId="0" borderId="18" xfId="90" applyFont="1" applyBorder="1" applyAlignment="1">
      <alignment horizontal="left" vertical="center" wrapText="1"/>
    </xf>
    <xf numFmtId="180" fontId="71" fillId="0" borderId="0" xfId="88" applyNumberFormat="1" applyFont="1" applyFill="1" applyAlignment="1">
      <alignment horizontal="right" vertical="center"/>
    </xf>
    <xf numFmtId="0" fontId="102" fillId="0" borderId="8" xfId="0" applyFont="1" applyBorder="1"/>
    <xf numFmtId="0" fontId="102" fillId="0" borderId="8" xfId="0" applyFont="1" applyBorder="1" applyAlignment="1">
      <alignment wrapText="1"/>
    </xf>
    <xf numFmtId="3" fontId="102" fillId="0" borderId="8" xfId="0" applyNumberFormat="1" applyFont="1" applyBorder="1" applyAlignment="1">
      <alignment vertical="center"/>
    </xf>
    <xf numFmtId="182" fontId="44" fillId="0" borderId="37" xfId="54" applyNumberFormat="1" applyFont="1" applyFill="1" applyBorder="1" applyAlignment="1">
      <alignment vertical="center"/>
    </xf>
    <xf numFmtId="182" fontId="44" fillId="0" borderId="20" xfId="54" applyNumberFormat="1" applyFont="1" applyFill="1" applyBorder="1" applyAlignment="1">
      <alignment vertical="center"/>
    </xf>
    <xf numFmtId="182" fontId="44" fillId="0" borderId="19" xfId="54" applyNumberFormat="1" applyFont="1" applyFill="1" applyBorder="1" applyAlignment="1" applyProtection="1">
      <alignment vertical="center"/>
      <protection locked="0"/>
    </xf>
    <xf numFmtId="182" fontId="44" fillId="0" borderId="33" xfId="54" applyNumberFormat="1" applyFont="1" applyFill="1" applyBorder="1" applyAlignment="1" applyProtection="1">
      <alignment vertical="center"/>
      <protection locked="0"/>
    </xf>
    <xf numFmtId="182" fontId="43" fillId="0" borderId="11" xfId="87" applyNumberFormat="1" applyFont="1" applyFill="1" applyBorder="1" applyAlignment="1">
      <alignment vertical="center"/>
    </xf>
    <xf numFmtId="182" fontId="43" fillId="0" borderId="12" xfId="87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58" fillId="0" borderId="0" xfId="90" applyFont="1" applyAlignment="1">
      <alignment horizontal="right"/>
    </xf>
    <xf numFmtId="0" fontId="52" fillId="24" borderId="38" xfId="80" applyFont="1" applyFill="1" applyBorder="1" applyAlignment="1">
      <alignment horizontal="center" vertical="center" wrapText="1"/>
    </xf>
    <xf numFmtId="3" fontId="52" fillId="0" borderId="39" xfId="80" applyNumberFormat="1" applyFont="1" applyFill="1" applyBorder="1"/>
    <xf numFmtId="4" fontId="52" fillId="0" borderId="40" xfId="80" applyNumberFormat="1" applyFont="1" applyFill="1" applyBorder="1"/>
    <xf numFmtId="3" fontId="52" fillId="0" borderId="40" xfId="80" applyNumberFormat="1" applyFont="1" applyFill="1" applyBorder="1"/>
    <xf numFmtId="3" fontId="51" fillId="0" borderId="40" xfId="77" applyNumberFormat="1" applyFont="1" applyFill="1" applyBorder="1" applyAlignment="1">
      <alignment horizontal="center" vertical="center"/>
    </xf>
    <xf numFmtId="3" fontId="51" fillId="0" borderId="40" xfId="77" applyNumberFormat="1" applyFont="1" applyFill="1" applyBorder="1" applyAlignment="1">
      <alignment vertical="center"/>
    </xf>
    <xf numFmtId="3" fontId="52" fillId="0" borderId="40" xfId="77" applyNumberFormat="1" applyFont="1" applyFill="1" applyBorder="1" applyAlignment="1">
      <alignment vertical="center"/>
    </xf>
    <xf numFmtId="169" fontId="51" fillId="0" borderId="40" xfId="80" applyNumberFormat="1" applyFont="1" applyFill="1" applyBorder="1"/>
    <xf numFmtId="3" fontId="51" fillId="0" borderId="41" xfId="77" applyNumberFormat="1" applyFont="1" applyFill="1" applyBorder="1" applyAlignment="1">
      <alignment vertical="center"/>
    </xf>
    <xf numFmtId="3" fontId="51" fillId="0" borderId="18" xfId="77" applyNumberFormat="1" applyFont="1" applyFill="1" applyBorder="1" applyAlignment="1">
      <alignment vertical="center"/>
    </xf>
    <xf numFmtId="3" fontId="52" fillId="0" borderId="38" xfId="80" applyNumberFormat="1" applyFont="1" applyFill="1" applyBorder="1"/>
    <xf numFmtId="3" fontId="51" fillId="0" borderId="18" xfId="80" applyNumberFormat="1" applyFont="1" applyFill="1" applyBorder="1"/>
    <xf numFmtId="4" fontId="51" fillId="0" borderId="42" xfId="80" applyNumberFormat="1" applyFont="1" applyFill="1" applyBorder="1"/>
    <xf numFmtId="3" fontId="81" fillId="24" borderId="18" xfId="80" applyNumberFormat="1" applyFont="1" applyFill="1" applyBorder="1"/>
    <xf numFmtId="0" fontId="52" fillId="24" borderId="43" xfId="80" applyFont="1" applyFill="1" applyBorder="1" applyAlignment="1">
      <alignment horizontal="right" vertical="center" wrapText="1"/>
    </xf>
    <xf numFmtId="0" fontId="52" fillId="24" borderId="44" xfId="80" applyFont="1" applyFill="1" applyBorder="1" applyAlignment="1">
      <alignment horizontal="center" vertical="center"/>
    </xf>
    <xf numFmtId="0" fontId="52" fillId="24" borderId="45" xfId="80" applyFont="1" applyFill="1" applyBorder="1" applyAlignment="1">
      <alignment horizontal="center" vertical="center"/>
    </xf>
    <xf numFmtId="3" fontId="52" fillId="0" borderId="46" xfId="80" applyNumberFormat="1" applyFont="1" applyFill="1" applyBorder="1"/>
    <xf numFmtId="3" fontId="52" fillId="0" borderId="47" xfId="80" applyNumberFormat="1" applyFont="1" applyFill="1" applyBorder="1"/>
    <xf numFmtId="3" fontId="59" fillId="0" borderId="47" xfId="80" applyNumberFormat="1" applyFont="1" applyFill="1" applyBorder="1"/>
    <xf numFmtId="3" fontId="51" fillId="0" borderId="47" xfId="77" applyNumberFormat="1" applyFont="1" applyFill="1" applyBorder="1" applyAlignment="1">
      <alignment vertical="center"/>
    </xf>
    <xf numFmtId="3" fontId="52" fillId="0" borderId="47" xfId="77" applyNumberFormat="1" applyFont="1" applyFill="1" applyBorder="1" applyAlignment="1">
      <alignment vertical="center"/>
    </xf>
    <xf numFmtId="3" fontId="59" fillId="0" borderId="47" xfId="77" applyNumberFormat="1" applyFont="1" applyFill="1" applyBorder="1" applyAlignment="1">
      <alignment vertical="center"/>
    </xf>
    <xf numFmtId="3" fontId="51" fillId="0" borderId="47" xfId="80" applyNumberFormat="1" applyFont="1" applyFill="1" applyBorder="1"/>
    <xf numFmtId="3" fontId="51" fillId="0" borderId="48" xfId="80" applyNumberFormat="1" applyFont="1" applyFill="1" applyBorder="1"/>
    <xf numFmtId="3" fontId="51" fillId="0" borderId="20" xfId="80" applyNumberFormat="1" applyFont="1" applyFill="1" applyBorder="1"/>
    <xf numFmtId="3" fontId="52" fillId="0" borderId="37" xfId="80" applyNumberFormat="1" applyFont="1" applyFill="1" applyBorder="1"/>
    <xf numFmtId="3" fontId="51" fillId="0" borderId="49" xfId="77" applyNumberFormat="1" applyFont="1" applyFill="1" applyBorder="1" applyAlignment="1">
      <alignment vertical="center"/>
    </xf>
    <xf numFmtId="0" fontId="2" fillId="0" borderId="50" xfId="77" applyFont="1" applyBorder="1" applyAlignment="1">
      <alignment vertical="center"/>
    </xf>
    <xf numFmtId="3" fontId="81" fillId="24" borderId="20" xfId="77" applyNumberFormat="1" applyFont="1" applyFill="1" applyBorder="1" applyAlignment="1">
      <alignment vertical="center"/>
    </xf>
    <xf numFmtId="180" fontId="43" fillId="0" borderId="0" xfId="88" applyNumberFormat="1" applyFont="1" applyFill="1" applyAlignment="1" applyProtection="1">
      <alignment horizontal="right" vertical="center"/>
    </xf>
    <xf numFmtId="0" fontId="19" fillId="0" borderId="0" xfId="79"/>
    <xf numFmtId="0" fontId="103" fillId="0" borderId="0" xfId="79" applyFont="1" applyAlignment="1">
      <alignment horizontal="center"/>
    </xf>
    <xf numFmtId="0" fontId="43" fillId="0" borderId="0" xfId="79" applyFont="1" applyAlignment="1">
      <alignment horizontal="right"/>
    </xf>
    <xf numFmtId="0" fontId="43" fillId="0" borderId="51" xfId="79" applyFont="1" applyBorder="1" applyAlignment="1">
      <alignment vertical="center" wrapText="1"/>
    </xf>
    <xf numFmtId="0" fontId="63" fillId="0" borderId="22" xfId="79" applyFont="1" applyBorder="1" applyAlignment="1">
      <alignment horizontal="center"/>
    </xf>
    <xf numFmtId="0" fontId="63" fillId="0" borderId="0" xfId="79" applyFont="1"/>
    <xf numFmtId="49" fontId="19" fillId="0" borderId="22" xfId="79" applyNumberFormat="1" applyFont="1" applyBorder="1" applyAlignment="1">
      <alignment horizontal="right"/>
    </xf>
    <xf numFmtId="0" fontId="19" fillId="0" borderId="22" xfId="79" applyBorder="1"/>
    <xf numFmtId="49" fontId="19" fillId="0" borderId="35" xfId="79" applyNumberFormat="1" applyFont="1" applyBorder="1" applyAlignment="1">
      <alignment horizontal="right"/>
    </xf>
    <xf numFmtId="49" fontId="19" fillId="0" borderId="35" xfId="79" applyNumberFormat="1" applyBorder="1"/>
    <xf numFmtId="49" fontId="19" fillId="0" borderId="33" xfId="79" applyNumberFormat="1" applyBorder="1"/>
    <xf numFmtId="0" fontId="43" fillId="0" borderId="24" xfId="79" applyFont="1" applyBorder="1" applyAlignment="1">
      <alignment horizontal="left"/>
    </xf>
    <xf numFmtId="0" fontId="43" fillId="0" borderId="52" xfId="79" applyFont="1" applyBorder="1" applyAlignment="1">
      <alignment horizontal="left"/>
    </xf>
    <xf numFmtId="0" fontId="58" fillId="0" borderId="0" xfId="85" applyFont="1" applyAlignment="1">
      <alignment horizontal="center"/>
    </xf>
    <xf numFmtId="0" fontId="32" fillId="0" borderId="0" xfId="85"/>
    <xf numFmtId="0" fontId="41" fillId="0" borderId="0" xfId="85" applyFont="1" applyAlignment="1">
      <alignment horizontal="center"/>
    </xf>
    <xf numFmtId="0" fontId="45" fillId="0" borderId="0" xfId="85" applyFont="1"/>
    <xf numFmtId="3" fontId="41" fillId="0" borderId="36" xfId="85" applyNumberFormat="1" applyFont="1" applyBorder="1" applyAlignment="1">
      <alignment horizontal="right"/>
    </xf>
    <xf numFmtId="0" fontId="83" fillId="0" borderId="0" xfId="85" applyFont="1"/>
    <xf numFmtId="0" fontId="41" fillId="0" borderId="42" xfId="85" applyFont="1" applyBorder="1" applyAlignment="1">
      <alignment horizontal="right"/>
    </xf>
    <xf numFmtId="0" fontId="51" fillId="0" borderId="0" xfId="85" applyFont="1"/>
    <xf numFmtId="0" fontId="58" fillId="24" borderId="53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 wrapText="1"/>
    </xf>
    <xf numFmtId="0" fontId="58" fillId="24" borderId="12" xfId="90" applyFont="1" applyFill="1" applyBorder="1" applyAlignment="1">
      <alignment horizontal="center" vertical="center" wrapText="1"/>
    </xf>
    <xf numFmtId="0" fontId="58" fillId="24" borderId="54" xfId="9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41" fillId="0" borderId="44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6" fillId="0" borderId="44" xfId="0" applyFont="1" applyBorder="1" applyAlignment="1">
      <alignment wrapText="1"/>
    </xf>
    <xf numFmtId="0" fontId="46" fillId="0" borderId="56" xfId="0" applyFont="1" applyBorder="1" applyAlignment="1">
      <alignment wrapText="1"/>
    </xf>
    <xf numFmtId="0" fontId="49" fillId="0" borderId="53" xfId="0" applyFont="1" applyBorder="1" applyAlignment="1">
      <alignment wrapText="1"/>
    </xf>
    <xf numFmtId="0" fontId="61" fillId="0" borderId="16" xfId="0" applyFont="1" applyBorder="1" applyAlignment="1">
      <alignment horizontal="center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 wrapText="1"/>
    </xf>
    <xf numFmtId="3" fontId="2" fillId="0" borderId="57" xfId="0" applyNumberFormat="1" applyFont="1" applyBorder="1" applyAlignment="1">
      <alignment horizontal="right" wrapText="1"/>
    </xf>
    <xf numFmtId="0" fontId="2" fillId="0" borderId="57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6" fillId="0" borderId="43" xfId="0" applyNumberFormat="1" applyFont="1" applyBorder="1" applyAlignment="1">
      <alignment horizontal="right" wrapText="1"/>
    </xf>
    <xf numFmtId="0" fontId="46" fillId="0" borderId="57" xfId="0" applyFont="1" applyBorder="1" applyAlignment="1">
      <alignment wrapText="1"/>
    </xf>
    <xf numFmtId="0" fontId="41" fillId="0" borderId="57" xfId="0" applyFont="1" applyBorder="1" applyAlignment="1">
      <alignment wrapText="1"/>
    </xf>
    <xf numFmtId="3" fontId="49" fillId="0" borderId="57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3" fontId="49" fillId="0" borderId="16" xfId="0" applyNumberFormat="1" applyFont="1" applyBorder="1" applyAlignment="1">
      <alignment horizontal="right" wrapText="1"/>
    </xf>
    <xf numFmtId="0" fontId="41" fillId="0" borderId="58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59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6" fillId="0" borderId="57" xfId="0" applyFont="1" applyBorder="1" applyAlignment="1">
      <alignment horizontal="right" wrapText="1"/>
    </xf>
    <xf numFmtId="0" fontId="41" fillId="0" borderId="57" xfId="0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1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3" fontId="46" fillId="0" borderId="59" xfId="0" applyNumberFormat="1" applyFont="1" applyBorder="1" applyAlignment="1">
      <alignment horizontal="right" wrapText="1"/>
    </xf>
    <xf numFmtId="0" fontId="54" fillId="0" borderId="53" xfId="0" applyFont="1" applyBorder="1" applyAlignment="1">
      <alignment wrapText="1"/>
    </xf>
    <xf numFmtId="3" fontId="74" fillId="0" borderId="16" xfId="0" applyNumberFormat="1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8" fillId="0" borderId="47" xfId="80" applyNumberFormat="1" applyFont="1" applyFill="1" applyBorder="1"/>
    <xf numFmtId="3" fontId="78" fillId="0" borderId="47" xfId="77" applyNumberFormat="1" applyFont="1" applyFill="1" applyBorder="1" applyAlignment="1">
      <alignment vertical="center"/>
    </xf>
    <xf numFmtId="3" fontId="51" fillId="0" borderId="60" xfId="77" applyNumberFormat="1" applyFont="1" applyFill="1" applyBorder="1" applyAlignment="1">
      <alignment vertical="center"/>
    </xf>
    <xf numFmtId="0" fontId="56" fillId="0" borderId="61" xfId="77" applyFont="1" applyBorder="1" applyAlignment="1">
      <alignment vertical="center"/>
    </xf>
    <xf numFmtId="0" fontId="56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 wrapText="1"/>
    </xf>
    <xf numFmtId="0" fontId="2" fillId="0" borderId="63" xfId="77" applyFont="1" applyBorder="1" applyAlignment="1">
      <alignment vertical="center"/>
    </xf>
    <xf numFmtId="0" fontId="2" fillId="0" borderId="23" xfId="77" applyFont="1" applyBorder="1" applyAlignment="1">
      <alignment vertical="center"/>
    </xf>
    <xf numFmtId="0" fontId="56" fillId="0" borderId="64" xfId="77" applyFont="1" applyBorder="1" applyAlignment="1">
      <alignment vertical="center"/>
    </xf>
    <xf numFmtId="0" fontId="81" fillId="24" borderId="23" xfId="80" applyFont="1" applyFill="1" applyBorder="1"/>
    <xf numFmtId="0" fontId="52" fillId="24" borderId="34" xfId="80" applyFont="1" applyFill="1" applyBorder="1" applyAlignment="1">
      <alignment horizontal="center" vertical="center" wrapText="1"/>
    </xf>
    <xf numFmtId="0" fontId="52" fillId="24" borderId="44" xfId="80" applyFont="1" applyFill="1" applyBorder="1" applyAlignment="1">
      <alignment horizontal="right" vertical="center"/>
    </xf>
    <xf numFmtId="3" fontId="52" fillId="0" borderId="65" xfId="80" applyNumberFormat="1" applyFont="1" applyFill="1" applyBorder="1"/>
    <xf numFmtId="4" fontId="52" fillId="0" borderId="66" xfId="80" applyNumberFormat="1" applyFont="1" applyFill="1" applyBorder="1"/>
    <xf numFmtId="3" fontId="52" fillId="0" borderId="66" xfId="80" applyNumberFormat="1" applyFont="1" applyFill="1" applyBorder="1"/>
    <xf numFmtId="3" fontId="51" fillId="0" borderId="66" xfId="77" applyNumberFormat="1" applyFont="1" applyFill="1" applyBorder="1" applyAlignment="1">
      <alignment horizontal="center" vertical="center"/>
    </xf>
    <xf numFmtId="3" fontId="51" fillId="0" borderId="66" xfId="77" applyNumberFormat="1" applyFont="1" applyFill="1" applyBorder="1" applyAlignment="1">
      <alignment vertical="center"/>
    </xf>
    <xf numFmtId="3" fontId="52" fillId="0" borderId="66" xfId="77" applyNumberFormat="1" applyFont="1" applyFill="1" applyBorder="1" applyAlignment="1">
      <alignment vertical="center"/>
    </xf>
    <xf numFmtId="169" fontId="51" fillId="0" borderId="66" xfId="80" applyNumberFormat="1" applyFont="1" applyFill="1" applyBorder="1"/>
    <xf numFmtId="3" fontId="51" fillId="0" borderId="67" xfId="77" applyNumberFormat="1" applyFont="1" applyFill="1" applyBorder="1" applyAlignment="1">
      <alignment vertical="center"/>
    </xf>
    <xf numFmtId="3" fontId="51" fillId="0" borderId="22" xfId="77" applyNumberFormat="1" applyFont="1" applyFill="1" applyBorder="1" applyAlignment="1">
      <alignment vertical="center"/>
    </xf>
    <xf numFmtId="3" fontId="52" fillId="0" borderId="34" xfId="80" applyNumberFormat="1" applyFont="1" applyFill="1" applyBorder="1"/>
    <xf numFmtId="3" fontId="51" fillId="0" borderId="22" xfId="80" applyNumberFormat="1" applyFont="1" applyFill="1" applyBorder="1"/>
    <xf numFmtId="169" fontId="51" fillId="0" borderId="68" xfId="77" applyNumberFormat="1" applyFont="1" applyBorder="1" applyAlignment="1">
      <alignment vertical="center"/>
    </xf>
    <xf numFmtId="169" fontId="51" fillId="0" borderId="22" xfId="77" applyNumberFormat="1" applyFont="1" applyBorder="1" applyAlignment="1">
      <alignment vertical="center"/>
    </xf>
    <xf numFmtId="4" fontId="51" fillId="0" borderId="35" xfId="80" applyNumberFormat="1" applyFont="1" applyFill="1" applyBorder="1"/>
    <xf numFmtId="3" fontId="81" fillId="24" borderId="22" xfId="80" applyNumberFormat="1" applyFont="1" applyFill="1" applyBorder="1"/>
    <xf numFmtId="0" fontId="81" fillId="24" borderId="56" xfId="80" applyFont="1" applyFill="1" applyBorder="1"/>
    <xf numFmtId="3" fontId="81" fillId="24" borderId="35" xfId="80" applyNumberFormat="1" applyFont="1" applyFill="1" applyBorder="1"/>
    <xf numFmtId="0" fontId="81" fillId="24" borderId="33" xfId="86" applyFont="1" applyFill="1" applyBorder="1"/>
    <xf numFmtId="3" fontId="81" fillId="24" borderId="69" xfId="77" applyNumberFormat="1" applyFont="1" applyFill="1" applyBorder="1" applyAlignment="1">
      <alignment vertical="center"/>
    </xf>
    <xf numFmtId="3" fontId="81" fillId="24" borderId="42" xfId="80" applyNumberFormat="1" applyFont="1" applyFill="1" applyBorder="1"/>
    <xf numFmtId="0" fontId="60" fillId="0" borderId="53" xfId="80" applyFont="1" applyFill="1" applyBorder="1"/>
    <xf numFmtId="3" fontId="60" fillId="0" borderId="12" xfId="90" applyNumberFormat="1" applyFont="1" applyBorder="1"/>
    <xf numFmtId="180" fontId="69" fillId="0" borderId="70" xfId="88" applyNumberFormat="1" applyFont="1" applyFill="1" applyBorder="1" applyAlignment="1" applyProtection="1">
      <alignment horizontal="center" vertical="center" wrapText="1"/>
    </xf>
    <xf numFmtId="180" fontId="63" fillId="0" borderId="70" xfId="88" applyNumberFormat="1" applyFont="1" applyFill="1" applyBorder="1" applyAlignment="1" applyProtection="1">
      <alignment horizontal="center" vertical="center" wrapText="1"/>
    </xf>
    <xf numFmtId="180" fontId="70" fillId="0" borderId="38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8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70" xfId="88" applyNumberFormat="1" applyFont="1" applyFill="1" applyBorder="1" applyAlignment="1" applyProtection="1">
      <alignment horizontal="right" vertical="center" wrapText="1" indent="1"/>
    </xf>
    <xf numFmtId="180" fontId="72" fillId="0" borderId="71" xfId="88" applyNumberFormat="1" applyFont="1" applyFill="1" applyBorder="1" applyAlignment="1" applyProtection="1">
      <alignment horizontal="right" vertical="center" wrapText="1" indent="1"/>
    </xf>
    <xf numFmtId="180" fontId="71" fillId="0" borderId="18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8" xfId="88" applyNumberFormat="1" applyFont="1" applyFill="1" applyBorder="1" applyAlignment="1" applyProtection="1">
      <alignment horizontal="right" vertical="center" wrapText="1" indent="1"/>
    </xf>
    <xf numFmtId="180" fontId="71" fillId="0" borderId="71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3" xfId="88" applyNumberFormat="1" applyFont="1" applyFill="1" applyBorder="1" applyAlignment="1" applyProtection="1">
      <alignment horizontal="center" vertical="center" wrapText="1"/>
    </xf>
    <xf numFmtId="180" fontId="70" fillId="0" borderId="14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72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13" xfId="88" applyNumberFormat="1" applyFont="1" applyFill="1" applyBorder="1" applyAlignment="1" applyProtection="1">
      <alignment horizontal="left" vertical="center" wrapText="1" indent="1"/>
    </xf>
    <xf numFmtId="180" fontId="71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1"/>
    </xf>
    <xf numFmtId="180" fontId="69" fillId="0" borderId="16" xfId="88" applyNumberFormat="1" applyFont="1" applyFill="1" applyBorder="1" applyAlignment="1" applyProtection="1">
      <alignment horizontal="center" vertical="center" wrapText="1"/>
    </xf>
    <xf numFmtId="180" fontId="63" fillId="0" borderId="16" xfId="88" applyNumberFormat="1" applyFont="1" applyFill="1" applyBorder="1" applyAlignment="1" applyProtection="1">
      <alignment horizontal="center" vertical="center" wrapText="1"/>
    </xf>
    <xf numFmtId="180" fontId="70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6" xfId="88" applyNumberFormat="1" applyFont="1" applyFill="1" applyBorder="1" applyAlignment="1" applyProtection="1">
      <alignment horizontal="right" vertical="center" wrapText="1" indent="1"/>
    </xf>
    <xf numFmtId="180" fontId="71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75" xfId="88" applyNumberFormat="1" applyFont="1" applyFill="1" applyBorder="1" applyAlignment="1" applyProtection="1">
      <alignment horizontal="left" vertical="center" wrapText="1" indent="1"/>
      <protection locked="0"/>
    </xf>
    <xf numFmtId="180" fontId="72" fillId="0" borderId="38" xfId="88" applyNumberFormat="1" applyFont="1" applyFill="1" applyBorder="1" applyAlignment="1" applyProtection="1">
      <alignment horizontal="right" vertical="center" wrapText="1" indent="1"/>
    </xf>
    <xf numFmtId="180" fontId="72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2"/>
    </xf>
    <xf numFmtId="180" fontId="72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14" xfId="88" applyNumberFormat="1" applyFont="1" applyFill="1" applyBorder="1" applyAlignment="1" applyProtection="1">
      <alignment horizontal="left" vertical="center" wrapText="1" indent="2"/>
    </xf>
    <xf numFmtId="180" fontId="70" fillId="0" borderId="59" xfId="88" applyNumberFormat="1" applyFont="1" applyFill="1" applyBorder="1" applyAlignment="1" applyProtection="1">
      <alignment horizontal="left" vertical="center" wrapText="1" indent="2"/>
    </xf>
    <xf numFmtId="180" fontId="70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5" xfId="88" quotePrefix="1" applyNumberFormat="1" applyFont="1" applyFill="1" applyBorder="1" applyAlignment="1" applyProtection="1">
      <alignment horizontal="left" vertical="center" wrapText="1" indent="6"/>
      <protection locked="0"/>
    </xf>
    <xf numFmtId="180" fontId="71" fillId="0" borderId="14" xfId="88" applyNumberFormat="1" applyFont="1" applyFill="1" applyBorder="1" applyAlignment="1" applyProtection="1">
      <alignment horizontal="left" vertical="center" wrapText="1" indent="1"/>
    </xf>
    <xf numFmtId="180" fontId="71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0" fontId="56" fillId="24" borderId="36" xfId="78" applyFont="1" applyFill="1" applyBorder="1" applyAlignment="1">
      <alignment horizontal="center" vertical="center" wrapText="1"/>
    </xf>
    <xf numFmtId="0" fontId="2" fillId="0" borderId="36" xfId="78" applyFont="1" applyBorder="1"/>
    <xf numFmtId="0" fontId="2" fillId="0" borderId="36" xfId="78" applyFont="1" applyBorder="1" applyAlignment="1">
      <alignment horizontal="center"/>
    </xf>
    <xf numFmtId="3" fontId="57" fillId="0" borderId="26" xfId="78" applyNumberFormat="1" applyFont="1" applyBorder="1"/>
    <xf numFmtId="0" fontId="58" fillId="24" borderId="11" xfId="78" applyFont="1" applyFill="1" applyBorder="1" applyAlignment="1">
      <alignment horizontal="center" vertical="center"/>
    </xf>
    <xf numFmtId="0" fontId="58" fillId="24" borderId="70" xfId="78" applyFont="1" applyFill="1" applyBorder="1" applyAlignment="1">
      <alignment horizontal="center" vertical="center"/>
    </xf>
    <xf numFmtId="0" fontId="57" fillId="0" borderId="38" xfId="78" applyFont="1" applyBorder="1"/>
    <xf numFmtId="3" fontId="51" fillId="0" borderId="18" xfId="78" applyNumberFormat="1" applyFont="1" applyBorder="1"/>
    <xf numFmtId="0" fontId="58" fillId="24" borderId="13" xfId="78" applyFont="1" applyFill="1" applyBorder="1" applyAlignment="1">
      <alignment horizontal="center" vertical="center"/>
    </xf>
    <xf numFmtId="0" fontId="58" fillId="0" borderId="14" xfId="78" applyFont="1" applyBorder="1" applyAlignment="1">
      <alignment horizontal="left"/>
    </xf>
    <xf numFmtId="0" fontId="57" fillId="0" borderId="15" xfId="78" applyFont="1" applyBorder="1" applyAlignment="1">
      <alignment horizontal="left" vertical="distributed"/>
    </xf>
    <xf numFmtId="0" fontId="51" fillId="0" borderId="15" xfId="78" applyFont="1" applyBorder="1" applyAlignment="1">
      <alignment horizontal="left" wrapText="1"/>
    </xf>
    <xf numFmtId="0" fontId="57" fillId="0" borderId="15" xfId="78" applyFont="1" applyBorder="1" applyAlignment="1">
      <alignment horizontal="left"/>
    </xf>
    <xf numFmtId="0" fontId="58" fillId="24" borderId="76" xfId="78" applyFont="1" applyFill="1" applyBorder="1" applyAlignment="1">
      <alignment horizontal="center" vertical="center"/>
    </xf>
    <xf numFmtId="3" fontId="57" fillId="0" borderId="77" xfId="78" applyNumberFormat="1" applyFont="1" applyBorder="1"/>
    <xf numFmtId="3" fontId="51" fillId="0" borderId="36" xfId="78" applyNumberFormat="1" applyFont="1" applyBorder="1"/>
    <xf numFmtId="0" fontId="57" fillId="0" borderId="14" xfId="78" applyFont="1" applyBorder="1"/>
    <xf numFmtId="3" fontId="58" fillId="0" borderId="15" xfId="78" applyNumberFormat="1" applyFont="1" applyBorder="1"/>
    <xf numFmtId="0" fontId="2" fillId="0" borderId="53" xfId="78" applyFont="1" applyBorder="1"/>
    <xf numFmtId="0" fontId="58" fillId="0" borderId="13" xfId="78" applyFont="1" applyBorder="1" applyAlignment="1">
      <alignment horizontal="left"/>
    </xf>
    <xf numFmtId="3" fontId="2" fillId="0" borderId="70" xfId="78" applyNumberFormat="1" applyFont="1" applyBorder="1"/>
    <xf numFmtId="3" fontId="2" fillId="0" borderId="11" xfId="78" applyNumberFormat="1" applyFont="1" applyBorder="1"/>
    <xf numFmtId="3" fontId="2" fillId="0" borderId="76" xfId="78" applyNumberFormat="1" applyFont="1" applyBorder="1"/>
    <xf numFmtId="0" fontId="2" fillId="0" borderId="13" xfId="78" applyFont="1" applyBorder="1"/>
    <xf numFmtId="0" fontId="64" fillId="0" borderId="53" xfId="88" applyFont="1" applyFill="1" applyBorder="1" applyAlignment="1">
      <alignment horizontal="center" vertical="center" wrapText="1"/>
    </xf>
    <xf numFmtId="0" fontId="19" fillId="0" borderId="78" xfId="88" applyFont="1" applyFill="1" applyBorder="1" applyAlignment="1">
      <alignment horizontal="center" vertical="center" wrapText="1"/>
    </xf>
    <xf numFmtId="0" fontId="19" fillId="0" borderId="23" xfId="88" applyFont="1" applyFill="1" applyBorder="1" applyAlignment="1">
      <alignment horizontal="center" vertical="center" wrapText="1"/>
    </xf>
    <xf numFmtId="0" fontId="19" fillId="0" borderId="56" xfId="88" applyFont="1" applyFill="1" applyBorder="1" applyAlignment="1">
      <alignment horizontal="center" vertical="center" wrapText="1"/>
    </xf>
    <xf numFmtId="0" fontId="43" fillId="0" borderId="53" xfId="88" applyFont="1" applyFill="1" applyBorder="1" applyAlignment="1">
      <alignment horizontal="center" vertical="center" wrapText="1"/>
    </xf>
    <xf numFmtId="0" fontId="64" fillId="0" borderId="13" xfId="88" applyFont="1" applyFill="1" applyBorder="1" applyAlignment="1" applyProtection="1">
      <alignment horizontal="center" vertical="center" wrapText="1"/>
    </xf>
    <xf numFmtId="0" fontId="2" fillId="0" borderId="14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8"/>
    </xf>
    <xf numFmtId="0" fontId="19" fillId="0" borderId="14" xfId="88" applyFont="1" applyFill="1" applyBorder="1" applyAlignment="1" applyProtection="1">
      <alignment vertical="center" wrapText="1"/>
      <protection locked="0"/>
    </xf>
    <xf numFmtId="0" fontId="19" fillId="0" borderId="15" xfId="88" applyFont="1" applyFill="1" applyBorder="1" applyAlignment="1" applyProtection="1">
      <alignment vertical="center" wrapText="1"/>
      <protection locked="0"/>
    </xf>
    <xf numFmtId="0" fontId="19" fillId="0" borderId="75" xfId="88" applyFont="1" applyFill="1" applyBorder="1" applyAlignment="1" applyProtection="1">
      <alignment vertical="center" wrapText="1"/>
      <protection locked="0"/>
    </xf>
    <xf numFmtId="0" fontId="43" fillId="0" borderId="79" xfId="88" applyFont="1" applyFill="1" applyBorder="1" applyAlignment="1" applyProtection="1">
      <alignment vertical="center" wrapText="1"/>
    </xf>
    <xf numFmtId="0" fontId="64" fillId="0" borderId="16" xfId="88" applyFont="1" applyFill="1" applyBorder="1" applyAlignment="1" applyProtection="1">
      <alignment horizontal="center" vertical="center" wrapText="1"/>
    </xf>
    <xf numFmtId="182" fontId="19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57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" fontId="43" fillId="0" borderId="80" xfId="88" applyNumberFormat="1" applyFont="1" applyFill="1" applyBorder="1" applyAlignment="1" applyProtection="1">
      <alignment vertical="center" wrapText="1"/>
    </xf>
    <xf numFmtId="182" fontId="19" fillId="0" borderId="15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79" xfId="88" applyNumberFormat="1" applyFont="1" applyFill="1" applyBorder="1" applyAlignment="1" applyProtection="1">
      <alignment vertical="center" wrapText="1"/>
    </xf>
    <xf numFmtId="180" fontId="93" fillId="0" borderId="53" xfId="88" applyNumberFormat="1" applyFont="1" applyFill="1" applyBorder="1" applyAlignment="1" applyProtection="1">
      <alignment horizontal="center" vertical="center" wrapText="1"/>
    </xf>
    <xf numFmtId="180" fontId="93" fillId="0" borderId="44" xfId="88" applyNumberFormat="1" applyFont="1" applyFill="1" applyBorder="1" applyAlignment="1" applyProtection="1">
      <alignment horizontal="center" vertical="center" wrapText="1"/>
    </xf>
    <xf numFmtId="180" fontId="93" fillId="0" borderId="13" xfId="88" applyNumberFormat="1" applyFont="1" applyFill="1" applyBorder="1" applyAlignment="1" applyProtection="1">
      <alignment horizontal="center" vertical="center" wrapText="1"/>
    </xf>
    <xf numFmtId="180" fontId="93" fillId="0" borderId="14" xfId="88" applyNumberFormat="1" applyFont="1" applyFill="1" applyBorder="1" applyAlignment="1" applyProtection="1">
      <alignment horizontal="left" vertical="center" wrapText="1" indent="1"/>
    </xf>
    <xf numFmtId="180" fontId="93" fillId="0" borderId="15" xfId="88" applyNumberFormat="1" applyFont="1" applyFill="1" applyBorder="1" applyAlignment="1" applyProtection="1">
      <alignment horizontal="left" vertical="center" wrapText="1" indent="1"/>
    </xf>
    <xf numFmtId="180" fontId="63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59" xfId="88" applyNumberFormat="1" applyFont="1" applyFill="1" applyBorder="1" applyAlignment="1" applyProtection="1">
      <alignment horizontal="left" vertical="center" wrapText="1" indent="1"/>
      <protection locked="0"/>
    </xf>
    <xf numFmtId="180" fontId="93" fillId="0" borderId="54" xfId="88" applyNumberFormat="1" applyFont="1" applyFill="1" applyBorder="1" applyAlignment="1" applyProtection="1">
      <alignment horizontal="center" vertical="center" wrapText="1"/>
    </xf>
    <xf numFmtId="182" fontId="70" fillId="0" borderId="2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3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19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28" xfId="54" applyNumberFormat="1" applyFont="1" applyFill="1" applyBorder="1" applyAlignment="1" applyProtection="1">
      <alignment horizontal="center" vertical="center" wrapText="1"/>
      <protection locked="0"/>
    </xf>
    <xf numFmtId="182" fontId="97" fillId="26" borderId="76" xfId="54" applyNumberFormat="1" applyFont="1" applyFill="1" applyBorder="1" applyAlignment="1" applyProtection="1">
      <alignment horizontal="left" vertical="center" wrapText="1" indent="2"/>
    </xf>
    <xf numFmtId="182" fontId="70" fillId="0" borderId="14" xfId="54" applyNumberFormat="1" applyFont="1" applyFill="1" applyBorder="1" applyAlignment="1" applyProtection="1">
      <alignment vertical="center" wrapText="1"/>
    </xf>
    <xf numFmtId="182" fontId="70" fillId="0" borderId="15" xfId="54" applyNumberFormat="1" applyFont="1" applyFill="1" applyBorder="1" applyAlignment="1" applyProtection="1">
      <alignment vertical="center" wrapText="1"/>
    </xf>
    <xf numFmtId="182" fontId="63" fillId="0" borderId="15" xfId="54" applyNumberFormat="1" applyFont="1" applyFill="1" applyBorder="1" applyAlignment="1" applyProtection="1">
      <alignment vertical="center" wrapText="1"/>
    </xf>
    <xf numFmtId="182" fontId="71" fillId="0" borderId="15" xfId="54" applyNumberFormat="1" applyFont="1" applyFill="1" applyBorder="1" applyAlignment="1" applyProtection="1">
      <alignment vertical="center" wrapText="1"/>
    </xf>
    <xf numFmtId="182" fontId="71" fillId="0" borderId="59" xfId="54" applyNumberFormat="1" applyFont="1" applyFill="1" applyBorder="1" applyAlignment="1" applyProtection="1">
      <alignment vertical="center" wrapText="1"/>
    </xf>
    <xf numFmtId="182" fontId="97" fillId="0" borderId="13" xfId="54" applyNumberFormat="1" applyFont="1" applyFill="1" applyBorder="1" applyAlignment="1" applyProtection="1">
      <alignment vertical="center" wrapText="1"/>
    </xf>
    <xf numFmtId="182" fontId="70" fillId="0" borderId="27" xfId="54" applyNumberFormat="1" applyFont="1" applyFill="1" applyBorder="1" applyAlignment="1" applyProtection="1">
      <alignment vertical="center" wrapText="1"/>
    </xf>
    <xf numFmtId="182" fontId="70" fillId="0" borderId="17" xfId="54" applyNumberFormat="1" applyFont="1" applyFill="1" applyBorder="1" applyAlignment="1" applyProtection="1">
      <alignment vertical="center" wrapText="1"/>
    </xf>
    <xf numFmtId="182" fontId="63" fillId="0" borderId="17" xfId="54" applyNumberFormat="1" applyFont="1" applyFill="1" applyBorder="1" applyAlignment="1" applyProtection="1">
      <alignment vertical="center" wrapText="1"/>
    </xf>
    <xf numFmtId="182" fontId="71" fillId="0" borderId="17" xfId="54" applyNumberFormat="1" applyFont="1" applyFill="1" applyBorder="1" applyAlignment="1" applyProtection="1">
      <alignment vertical="center" wrapText="1"/>
    </xf>
    <xf numFmtId="182" fontId="70" fillId="0" borderId="28" xfId="54" applyNumberFormat="1" applyFont="1" applyFill="1" applyBorder="1" applyAlignment="1" applyProtection="1">
      <alignment vertical="center" wrapText="1"/>
      <protection locked="0"/>
    </xf>
    <xf numFmtId="182" fontId="97" fillId="0" borderId="54" xfId="54" applyNumberFormat="1" applyFont="1" applyFill="1" applyBorder="1" applyAlignment="1" applyProtection="1">
      <alignment vertical="center" wrapText="1"/>
    </xf>
    <xf numFmtId="182" fontId="70" fillId="0" borderId="81" xfId="54" applyNumberFormat="1" applyFont="1" applyFill="1" applyBorder="1" applyAlignment="1" applyProtection="1">
      <alignment vertical="center" wrapText="1"/>
    </xf>
    <xf numFmtId="182" fontId="70" fillId="0" borderId="59" xfId="54" applyNumberFormat="1" applyFont="1" applyFill="1" applyBorder="1" applyAlignment="1" applyProtection="1">
      <alignment vertical="center" wrapText="1"/>
      <protection locked="0"/>
    </xf>
    <xf numFmtId="182" fontId="70" fillId="0" borderId="43" xfId="54" applyNumberFormat="1" applyFont="1" applyFill="1" applyBorder="1" applyAlignment="1" applyProtection="1">
      <alignment vertical="center" wrapText="1"/>
    </xf>
    <xf numFmtId="182" fontId="70" fillId="0" borderId="57" xfId="54" applyNumberFormat="1" applyFont="1" applyFill="1" applyBorder="1" applyAlignment="1" applyProtection="1">
      <alignment vertical="center" wrapText="1"/>
    </xf>
    <xf numFmtId="182" fontId="63" fillId="0" borderId="57" xfId="54" applyNumberFormat="1" applyFont="1" applyFill="1" applyBorder="1" applyAlignment="1" applyProtection="1">
      <alignment vertical="center" wrapText="1"/>
    </xf>
    <xf numFmtId="182" fontId="71" fillId="0" borderId="57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</xf>
    <xf numFmtId="182" fontId="97" fillId="0" borderId="16" xfId="54" applyNumberFormat="1" applyFont="1" applyFill="1" applyBorder="1" applyAlignment="1" applyProtection="1">
      <alignment vertical="center" wrapText="1"/>
    </xf>
    <xf numFmtId="180" fontId="93" fillId="0" borderId="16" xfId="88" applyNumberFormat="1" applyFont="1" applyFill="1" applyBorder="1" applyAlignment="1" applyProtection="1">
      <alignment horizontal="center" vertical="center" wrapText="1"/>
    </xf>
    <xf numFmtId="0" fontId="71" fillId="0" borderId="14" xfId="87" applyFont="1" applyFill="1" applyBorder="1" applyAlignment="1" applyProtection="1">
      <alignment horizontal="center" vertical="center"/>
    </xf>
    <xf numFmtId="182" fontId="71" fillId="0" borderId="77" xfId="54" applyNumberFormat="1" applyFont="1" applyFill="1" applyBorder="1" applyAlignment="1" applyProtection="1">
      <protection locked="0"/>
    </xf>
    <xf numFmtId="182" fontId="71" fillId="0" borderId="27" xfId="54" applyNumberFormat="1" applyFont="1" applyFill="1" applyBorder="1" applyAlignment="1" applyProtection="1">
      <protection locked="0"/>
    </xf>
    <xf numFmtId="0" fontId="71" fillId="0" borderId="13" xfId="87" applyFont="1" applyFill="1" applyBorder="1" applyAlignment="1" applyProtection="1">
      <alignment horizontal="center" vertical="center"/>
    </xf>
    <xf numFmtId="0" fontId="71" fillId="0" borderId="34" xfId="87" applyFont="1" applyFill="1" applyBorder="1" applyAlignment="1" applyProtection="1">
      <alignment horizontal="left"/>
    </xf>
    <xf numFmtId="182" fontId="71" fillId="0" borderId="43" xfId="54" applyNumberFormat="1" applyFont="1" applyFill="1" applyBorder="1" applyAlignment="1" applyProtection="1">
      <protection locked="0"/>
    </xf>
    <xf numFmtId="0" fontId="71" fillId="0" borderId="59" xfId="87" applyFont="1" applyFill="1" applyBorder="1" applyAlignment="1" applyProtection="1">
      <alignment horizontal="center" vertical="center"/>
    </xf>
    <xf numFmtId="182" fontId="71" fillId="0" borderId="59" xfId="54" applyNumberFormat="1" applyFont="1" applyFill="1" applyBorder="1" applyProtection="1">
      <protection locked="0"/>
    </xf>
    <xf numFmtId="0" fontId="68" fillId="0" borderId="10" xfId="87" applyFont="1" applyFill="1" applyBorder="1" applyAlignment="1" applyProtection="1"/>
    <xf numFmtId="0" fontId="68" fillId="0" borderId="76" xfId="87" applyFont="1" applyFill="1" applyBorder="1" applyAlignment="1" applyProtection="1"/>
    <xf numFmtId="0" fontId="68" fillId="0" borderId="54" xfId="87" applyFont="1" applyFill="1" applyBorder="1" applyAlignment="1" applyProtection="1"/>
    <xf numFmtId="182" fontId="63" fillId="0" borderId="13" xfId="54" applyNumberFormat="1" applyFont="1" applyFill="1" applyBorder="1" applyProtection="1"/>
    <xf numFmtId="0" fontId="43" fillId="0" borderId="82" xfId="79" applyFont="1" applyBorder="1" applyAlignment="1">
      <alignment horizontal="center" vertical="center" wrapText="1"/>
    </xf>
    <xf numFmtId="0" fontId="63" fillId="0" borderId="36" xfId="79" applyFont="1" applyBorder="1" applyAlignment="1">
      <alignment horizontal="center"/>
    </xf>
    <xf numFmtId="49" fontId="19" fillId="0" borderId="36" xfId="79" applyNumberFormat="1" applyFont="1" applyBorder="1" applyAlignment="1">
      <alignment horizontal="right"/>
    </xf>
    <xf numFmtId="49" fontId="19" fillId="0" borderId="83" xfId="79" applyNumberFormat="1" applyFont="1" applyBorder="1" applyAlignment="1">
      <alignment horizontal="right"/>
    </xf>
    <xf numFmtId="3" fontId="19" fillId="0" borderId="57" xfId="79" applyNumberFormat="1" applyFont="1" applyBorder="1"/>
    <xf numFmtId="3" fontId="19" fillId="0" borderId="57" xfId="79" applyNumberFormat="1" applyFont="1" applyFill="1" applyBorder="1" applyAlignment="1" applyProtection="1">
      <alignment vertical="center" wrapText="1"/>
      <protection locked="0"/>
    </xf>
    <xf numFmtId="3" fontId="19" fillId="0" borderId="74" xfId="79" applyNumberFormat="1" applyFont="1" applyBorder="1"/>
    <xf numFmtId="0" fontId="19" fillId="0" borderId="15" xfId="79" applyFont="1" applyBorder="1"/>
    <xf numFmtId="0" fontId="19" fillId="0" borderId="15" xfId="79" applyFont="1" applyBorder="1" applyAlignment="1">
      <alignment vertical="center" wrapText="1"/>
    </xf>
    <xf numFmtId="0" fontId="19" fillId="0" borderId="59" xfId="79" applyFont="1" applyBorder="1"/>
    <xf numFmtId="0" fontId="19" fillId="0" borderId="75" xfId="79" applyFont="1" applyBorder="1"/>
    <xf numFmtId="0" fontId="43" fillId="0" borderId="58" xfId="79" applyFont="1" applyBorder="1" applyAlignment="1">
      <alignment horizontal="center" vertical="center" wrapText="1"/>
    </xf>
    <xf numFmtId="0" fontId="43" fillId="0" borderId="84" xfId="79" applyFont="1" applyBorder="1" applyAlignment="1">
      <alignment horizontal="center" vertical="center" wrapText="1"/>
    </xf>
    <xf numFmtId="0" fontId="19" fillId="0" borderId="14" xfId="79" applyFont="1" applyBorder="1"/>
    <xf numFmtId="3" fontId="19" fillId="0" borderId="43" xfId="79" applyNumberFormat="1" applyFont="1" applyBorder="1"/>
    <xf numFmtId="0" fontId="63" fillId="0" borderId="13" xfId="79" applyFont="1" applyBorder="1" applyAlignment="1">
      <alignment horizontal="center"/>
    </xf>
    <xf numFmtId="0" fontId="63" fillId="0" borderId="16" xfId="79" applyFont="1" applyBorder="1" applyAlignment="1">
      <alignment horizontal="center"/>
    </xf>
    <xf numFmtId="0" fontId="43" fillId="0" borderId="79" xfId="79" applyFont="1" applyBorder="1" applyAlignment="1">
      <alignment horizontal="left"/>
    </xf>
    <xf numFmtId="3" fontId="41" fillId="0" borderId="83" xfId="85" applyNumberFormat="1" applyFont="1" applyBorder="1" applyAlignment="1">
      <alignment horizontal="right"/>
    </xf>
    <xf numFmtId="0" fontId="41" fillId="27" borderId="70" xfId="85" applyFont="1" applyFill="1" applyBorder="1" applyAlignment="1">
      <alignment horizontal="right"/>
    </xf>
    <xf numFmtId="3" fontId="41" fillId="27" borderId="76" xfId="85" applyNumberFormat="1" applyFont="1" applyFill="1" applyBorder="1" applyAlignment="1">
      <alignment horizontal="right"/>
    </xf>
    <xf numFmtId="0" fontId="41" fillId="0" borderId="23" xfId="85" applyFont="1" applyBorder="1" applyAlignment="1">
      <alignment horizontal="center"/>
    </xf>
    <xf numFmtId="0" fontId="41" fillId="0" borderId="56" xfId="85" applyFont="1" applyBorder="1" applyAlignment="1">
      <alignment horizontal="center"/>
    </xf>
    <xf numFmtId="0" fontId="45" fillId="27" borderId="53" xfId="85" applyFont="1" applyFill="1" applyBorder="1" applyAlignment="1">
      <alignment horizontal="center"/>
    </xf>
    <xf numFmtId="0" fontId="45" fillId="0" borderId="18" xfId="85" applyFont="1" applyBorder="1" applyAlignment="1">
      <alignment horizontal="right"/>
    </xf>
    <xf numFmtId="0" fontId="45" fillId="0" borderId="58" xfId="85" applyFont="1" applyBorder="1"/>
    <xf numFmtId="0" fontId="41" fillId="0" borderId="14" xfId="85" applyFont="1" applyBorder="1" applyAlignment="1">
      <alignment horizontal="left"/>
    </xf>
    <xf numFmtId="0" fontId="41" fillId="0" borderId="59" xfId="85" applyFont="1" applyBorder="1" applyAlignment="1">
      <alignment horizontal="left"/>
    </xf>
    <xf numFmtId="0" fontId="41" fillId="27" borderId="13" xfId="85" applyFont="1" applyFill="1" applyBorder="1" applyAlignment="1">
      <alignment horizontal="left"/>
    </xf>
    <xf numFmtId="0" fontId="45" fillId="0" borderId="15" xfId="85" applyFont="1" applyBorder="1" applyAlignment="1">
      <alignment horizontal="center"/>
    </xf>
    <xf numFmtId="0" fontId="45" fillId="0" borderId="59" xfId="85" applyFont="1" applyBorder="1" applyAlignment="1">
      <alignment horizontal="center"/>
    </xf>
    <xf numFmtId="0" fontId="45" fillId="27" borderId="13" xfId="85" applyFont="1" applyFill="1" applyBorder="1" applyAlignment="1">
      <alignment horizontal="center"/>
    </xf>
    <xf numFmtId="0" fontId="46" fillId="0" borderId="45" xfId="0" applyFont="1" applyBorder="1" applyAlignment="1">
      <alignment wrapText="1"/>
    </xf>
    <xf numFmtId="0" fontId="41" fillId="0" borderId="5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16" xfId="0" applyNumberFormat="1" applyFont="1" applyBorder="1" applyAlignment="1">
      <alignment horizontal="right" wrapText="1"/>
    </xf>
    <xf numFmtId="0" fontId="41" fillId="0" borderId="56" xfId="0" applyFont="1" applyBorder="1" applyAlignment="1">
      <alignment wrapText="1"/>
    </xf>
    <xf numFmtId="0" fontId="41" fillId="0" borderId="59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59" xfId="0" applyNumberFormat="1" applyFont="1" applyBorder="1" applyAlignment="1">
      <alignment horizontal="right" wrapText="1"/>
    </xf>
    <xf numFmtId="0" fontId="54" fillId="0" borderId="4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2" fillId="0" borderId="83" xfId="78" applyFont="1" applyBorder="1" applyAlignment="1">
      <alignment horizontal="center"/>
    </xf>
    <xf numFmtId="0" fontId="57" fillId="0" borderId="59" xfId="78" applyFont="1" applyBorder="1" applyAlignment="1">
      <alignment horizontal="left" wrapText="1"/>
    </xf>
    <xf numFmtId="3" fontId="51" fillId="0" borderId="33" xfId="78" applyNumberFormat="1" applyFont="1" applyBorder="1"/>
    <xf numFmtId="3" fontId="58" fillId="0" borderId="59" xfId="78" applyNumberFormat="1" applyFont="1" applyBorder="1"/>
    <xf numFmtId="0" fontId="84" fillId="0" borderId="53" xfId="78" applyFont="1" applyBorder="1" applyAlignment="1">
      <alignment horizontal="center"/>
    </xf>
    <xf numFmtId="0" fontId="78" fillId="0" borderId="13" xfId="78" applyFont="1" applyBorder="1" applyAlignment="1">
      <alignment horizontal="left"/>
    </xf>
    <xf numFmtId="3" fontId="59" fillId="0" borderId="70" xfId="78" applyNumberFormat="1" applyFont="1" applyBorder="1"/>
    <xf numFmtId="3" fontId="59" fillId="0" borderId="11" xfId="78" applyNumberFormat="1" applyFont="1" applyBorder="1"/>
    <xf numFmtId="3" fontId="59" fillId="0" borderId="76" xfId="78" applyNumberFormat="1" applyFont="1" applyBorder="1"/>
    <xf numFmtId="3" fontId="78" fillId="0" borderId="13" xfId="78" applyNumberFormat="1" applyFont="1" applyBorder="1"/>
    <xf numFmtId="0" fontId="51" fillId="0" borderId="59" xfId="78" applyFont="1" applyBorder="1" applyAlignment="1">
      <alignment horizontal="left" wrapText="1"/>
    </xf>
    <xf numFmtId="0" fontId="2" fillId="0" borderId="77" xfId="78" applyFont="1" applyBorder="1"/>
    <xf numFmtId="0" fontId="51" fillId="0" borderId="38" xfId="78" applyFont="1" applyBorder="1"/>
    <xf numFmtId="0" fontId="51" fillId="0" borderId="26" xfId="78" applyFont="1" applyBorder="1"/>
    <xf numFmtId="0" fontId="51" fillId="0" borderId="77" xfId="78" applyFont="1" applyBorder="1"/>
    <xf numFmtId="49" fontId="19" fillId="0" borderId="83" xfId="79" applyNumberFormat="1" applyBorder="1"/>
    <xf numFmtId="3" fontId="43" fillId="0" borderId="13" xfId="79" applyNumberFormat="1" applyFont="1" applyBorder="1"/>
    <xf numFmtId="0" fontId="56" fillId="0" borderId="85" xfId="77" applyFont="1" applyBorder="1" applyAlignment="1">
      <alignment vertical="center"/>
    </xf>
    <xf numFmtId="3" fontId="52" fillId="0" borderId="68" xfId="77" applyNumberFormat="1" applyFont="1" applyFill="1" applyBorder="1" applyAlignment="1">
      <alignment vertical="center"/>
    </xf>
    <xf numFmtId="3" fontId="52" fillId="0" borderId="32" xfId="77" applyNumberFormat="1" applyFont="1" applyFill="1" applyBorder="1" applyAlignment="1">
      <alignment vertical="center"/>
    </xf>
    <xf numFmtId="3" fontId="52" fillId="0" borderId="49" xfId="77" applyNumberFormat="1" applyFont="1" applyFill="1" applyBorder="1" applyAlignment="1">
      <alignment vertical="center"/>
    </xf>
    <xf numFmtId="3" fontId="52" fillId="0" borderId="86" xfId="77" applyNumberFormat="1" applyFont="1" applyFill="1" applyBorder="1" applyAlignment="1">
      <alignment vertical="center"/>
    </xf>
    <xf numFmtId="3" fontId="52" fillId="0" borderId="87" xfId="80" applyNumberFormat="1" applyFont="1" applyFill="1" applyBorder="1"/>
    <xf numFmtId="3" fontId="52" fillId="0" borderId="88" xfId="80" applyNumberFormat="1" applyFont="1" applyFill="1" applyBorder="1"/>
    <xf numFmtId="3" fontId="52" fillId="0" borderId="89" xfId="80" applyNumberFormat="1" applyFont="1" applyFill="1" applyBorder="1"/>
    <xf numFmtId="3" fontId="52" fillId="0" borderId="90" xfId="80" applyNumberFormat="1" applyFont="1" applyFill="1" applyBorder="1"/>
    <xf numFmtId="0" fontId="52" fillId="27" borderId="53" xfId="77" applyFont="1" applyFill="1" applyBorder="1" applyAlignment="1">
      <alignment vertical="center"/>
    </xf>
    <xf numFmtId="3" fontId="52" fillId="27" borderId="91" xfId="80" applyNumberFormat="1" applyFont="1" applyFill="1" applyBorder="1"/>
    <xf numFmtId="3" fontId="52" fillId="27" borderId="53" xfId="80" applyNumberFormat="1" applyFont="1" applyFill="1" applyBorder="1"/>
    <xf numFmtId="3" fontId="52" fillId="27" borderId="16" xfId="80" applyNumberFormat="1" applyFont="1" applyFill="1" applyBorder="1"/>
    <xf numFmtId="3" fontId="52" fillId="27" borderId="13" xfId="80" applyNumberFormat="1" applyFont="1" applyFill="1" applyBorder="1"/>
    <xf numFmtId="0" fontId="2" fillId="0" borderId="56" xfId="77" applyFont="1" applyBorder="1" applyAlignment="1">
      <alignment vertical="center"/>
    </xf>
    <xf numFmtId="3" fontId="51" fillId="0" borderId="35" xfId="77" applyNumberFormat="1" applyFont="1" applyFill="1" applyBorder="1" applyAlignment="1">
      <alignment vertical="center"/>
    </xf>
    <xf numFmtId="4" fontId="51" fillId="0" borderId="33" xfId="77" applyNumberFormat="1" applyFont="1" applyFill="1" applyBorder="1" applyAlignment="1">
      <alignment vertical="center"/>
    </xf>
    <xf numFmtId="3" fontId="51" fillId="0" borderId="69" xfId="80" applyNumberFormat="1" applyFont="1" applyFill="1" applyBorder="1"/>
    <xf numFmtId="3" fontId="51" fillId="0" borderId="42" xfId="77" applyNumberFormat="1" applyFont="1" applyFill="1" applyBorder="1" applyAlignment="1">
      <alignment vertical="center"/>
    </xf>
    <xf numFmtId="3" fontId="51" fillId="0" borderId="33" xfId="77" applyNumberFormat="1" applyFont="1" applyFill="1" applyBorder="1" applyAlignment="1">
      <alignment vertical="center"/>
    </xf>
    <xf numFmtId="3" fontId="52" fillId="27" borderId="54" xfId="80" applyNumberFormat="1" applyFont="1" applyFill="1" applyBorder="1"/>
    <xf numFmtId="169" fontId="51" fillId="0" borderId="85" xfId="77" applyNumberFormat="1" applyFont="1" applyBorder="1" applyAlignment="1">
      <alignment vertical="center"/>
    </xf>
    <xf numFmtId="3" fontId="51" fillId="0" borderId="69" xfId="77" applyNumberFormat="1" applyFont="1" applyFill="1" applyBorder="1" applyAlignment="1">
      <alignment vertical="center"/>
    </xf>
    <xf numFmtId="169" fontId="52" fillId="27" borderId="53" xfId="80" applyNumberFormat="1" applyFont="1" applyFill="1" applyBorder="1"/>
    <xf numFmtId="3" fontId="52" fillId="27" borderId="16" xfId="77" applyNumberFormat="1" applyFont="1" applyFill="1" applyBorder="1" applyAlignment="1">
      <alignment vertical="center"/>
    </xf>
    <xf numFmtId="0" fontId="52" fillId="27" borderId="13" xfId="86" applyFont="1" applyFill="1" applyBorder="1"/>
    <xf numFmtId="169" fontId="52" fillId="27" borderId="54" xfId="80" applyNumberFormat="1" applyFont="1" applyFill="1" applyBorder="1"/>
    <xf numFmtId="0" fontId="81" fillId="24" borderId="44" xfId="80" applyFont="1" applyFill="1" applyBorder="1"/>
    <xf numFmtId="3" fontId="81" fillId="24" borderId="34" xfId="80" applyNumberFormat="1" applyFont="1" applyFill="1" applyBorder="1"/>
    <xf numFmtId="0" fontId="81" fillId="24" borderId="26" xfId="86" applyFont="1" applyFill="1" applyBorder="1"/>
    <xf numFmtId="3" fontId="81" fillId="24" borderId="37" xfId="77" applyNumberFormat="1" applyFont="1" applyFill="1" applyBorder="1" applyAlignment="1">
      <alignment vertical="center"/>
    </xf>
    <xf numFmtId="3" fontId="81" fillId="24" borderId="38" xfId="80" applyNumberFormat="1" applyFont="1" applyFill="1" applyBorder="1"/>
    <xf numFmtId="0" fontId="51" fillId="0" borderId="53" xfId="90" applyFont="1" applyBorder="1"/>
    <xf numFmtId="3" fontId="60" fillId="0" borderId="16" xfId="90" applyNumberFormat="1" applyFont="1" applyBorder="1"/>
    <xf numFmtId="0" fontId="51" fillId="0" borderId="13" xfId="90" applyFont="1" applyBorder="1"/>
    <xf numFmtId="3" fontId="60" fillId="24" borderId="92" xfId="90" applyNumberFormat="1" applyFont="1" applyFill="1" applyBorder="1" applyAlignment="1">
      <alignment vertical="center"/>
    </xf>
    <xf numFmtId="180" fontId="19" fillId="0" borderId="0" xfId="88" applyNumberFormat="1" applyFont="1" applyFill="1" applyAlignment="1" applyProtection="1">
      <alignment horizontal="right" vertical="center"/>
    </xf>
    <xf numFmtId="180" fontId="43" fillId="0" borderId="14" xfId="88" applyNumberFormat="1" applyFont="1" applyFill="1" applyBorder="1" applyAlignment="1" applyProtection="1">
      <alignment horizontal="left" vertical="center" wrapText="1" indent="1"/>
    </xf>
    <xf numFmtId="180" fontId="43" fillId="0" borderId="72" xfId="88" applyNumberFormat="1" applyFont="1" applyFill="1" applyBorder="1" applyAlignment="1" applyProtection="1">
      <alignment horizontal="left" vertical="center" wrapText="1" indent="1"/>
    </xf>
    <xf numFmtId="180" fontId="19" fillId="0" borderId="81" xfId="88" applyNumberFormat="1" applyFill="1" applyBorder="1" applyAlignment="1" applyProtection="1">
      <alignment horizontal="left" vertical="center" wrapText="1" indent="1"/>
    </xf>
    <xf numFmtId="180" fontId="43" fillId="0" borderId="81" xfId="88" applyNumberFormat="1" applyFont="1" applyFill="1" applyBorder="1" applyAlignment="1" applyProtection="1">
      <alignment horizontal="left" vertical="center" wrapText="1" indent="1"/>
    </xf>
    <xf numFmtId="180" fontId="43" fillId="0" borderId="79" xfId="88" applyNumberFormat="1" applyFont="1" applyFill="1" applyBorder="1" applyAlignment="1" applyProtection="1">
      <alignment horizontal="left" vertical="center" wrapText="1" indent="1"/>
    </xf>
    <xf numFmtId="180" fontId="19" fillId="0" borderId="59" xfId="88" applyNumberFormat="1" applyFill="1" applyBorder="1" applyAlignment="1" applyProtection="1">
      <alignment horizontal="left" vertical="center" wrapText="1" indent="1"/>
    </xf>
    <xf numFmtId="180" fontId="70" fillId="0" borderId="42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4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45" xfId="88" applyNumberFormat="1" applyFont="1" applyFill="1" applyBorder="1" applyAlignment="1" applyProtection="1">
      <alignment horizontal="right" vertical="center" wrapText="1" indent="1"/>
    </xf>
    <xf numFmtId="180" fontId="63" fillId="0" borderId="58" xfId="88" applyNumberFormat="1" applyFont="1" applyFill="1" applyBorder="1" applyAlignment="1" applyProtection="1">
      <alignment horizontal="left" vertical="center" wrapText="1" indent="1"/>
    </xf>
    <xf numFmtId="180" fontId="63" fillId="0" borderId="84" xfId="88" applyNumberFormat="1" applyFont="1" applyFill="1" applyBorder="1" applyAlignment="1" applyProtection="1">
      <alignment horizontal="right" vertical="center" wrapText="1" indent="1"/>
    </xf>
    <xf numFmtId="180" fontId="43" fillId="0" borderId="80" xfId="88" applyNumberFormat="1" applyFont="1" applyFill="1" applyBorder="1" applyAlignment="1" applyProtection="1">
      <alignment horizontal="right" vertical="center" wrapText="1" indent="1"/>
    </xf>
    <xf numFmtId="180" fontId="70" fillId="0" borderId="59" xfId="88" applyNumberFormat="1" applyFont="1" applyFill="1" applyBorder="1" applyAlignment="1" applyProtection="1">
      <alignment vertical="center" wrapText="1"/>
      <protection locked="0"/>
    </xf>
    <xf numFmtId="0" fontId="42" fillId="0" borderId="0" xfId="85" applyFont="1" applyAlignment="1">
      <alignment horizontal="right"/>
    </xf>
    <xf numFmtId="0" fontId="51" fillId="0" borderId="69" xfId="0" applyFont="1" applyBorder="1"/>
    <xf numFmtId="0" fontId="51" fillId="0" borderId="93" xfId="0" applyFont="1" applyBorder="1"/>
    <xf numFmtId="0" fontId="105" fillId="0" borderId="52" xfId="0" applyFont="1" applyBorder="1"/>
    <xf numFmtId="0" fontId="105" fillId="0" borderId="24" xfId="0" applyFont="1" applyBorder="1"/>
    <xf numFmtId="0" fontId="105" fillId="0" borderId="92" xfId="0" applyFont="1" applyBorder="1"/>
    <xf numFmtId="180" fontId="69" fillId="0" borderId="53" xfId="88" applyNumberFormat="1" applyFont="1" applyFill="1" applyBorder="1" applyAlignment="1" applyProtection="1">
      <alignment horizontal="center" vertical="center"/>
    </xf>
    <xf numFmtId="180" fontId="69" fillId="0" borderId="16" xfId="88" applyNumberFormat="1" applyFont="1" applyFill="1" applyBorder="1" applyAlignment="1" applyProtection="1">
      <alignment horizontal="center" vertical="center"/>
    </xf>
    <xf numFmtId="182" fontId="70" fillId="0" borderId="94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  <protection locked="0"/>
    </xf>
    <xf numFmtId="180" fontId="69" fillId="0" borderId="13" xfId="88" applyNumberFormat="1" applyFont="1" applyFill="1" applyBorder="1" applyAlignment="1" applyProtection="1">
      <alignment horizontal="center" vertical="center"/>
    </xf>
    <xf numFmtId="3" fontId="46" fillId="0" borderId="57" xfId="0" applyNumberFormat="1" applyFont="1" applyBorder="1" applyAlignment="1">
      <alignment wrapText="1"/>
    </xf>
    <xf numFmtId="3" fontId="46" fillId="0" borderId="15" xfId="0" applyNumberFormat="1" applyFont="1" applyBorder="1" applyAlignment="1">
      <alignment wrapText="1"/>
    </xf>
    <xf numFmtId="3" fontId="46" fillId="0" borderId="73" xfId="0" applyNumberFormat="1" applyFont="1" applyFill="1" applyBorder="1" applyAlignment="1">
      <alignment horizontal="right" wrapText="1"/>
    </xf>
    <xf numFmtId="0" fontId="42" fillId="28" borderId="84" xfId="0" applyFont="1" applyFill="1" applyBorder="1" applyAlignment="1">
      <alignment horizontal="center" wrapText="1"/>
    </xf>
    <xf numFmtId="0" fontId="42" fillId="28" borderId="58" xfId="0" applyFont="1" applyFill="1" applyBorder="1" applyAlignment="1">
      <alignment horizontal="center" wrapText="1"/>
    </xf>
    <xf numFmtId="0" fontId="45" fillId="0" borderId="19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51" fillId="0" borderId="20" xfId="0" applyFont="1" applyBorder="1"/>
    <xf numFmtId="0" fontId="41" fillId="0" borderId="0" xfId="0" applyFont="1" applyAlignment="1">
      <alignment horizontal="center" wrapText="1"/>
    </xf>
    <xf numFmtId="0" fontId="18" fillId="29" borderId="0" xfId="90" applyFill="1"/>
    <xf numFmtId="0" fontId="46" fillId="29" borderId="0" xfId="0" applyFont="1" applyFill="1" applyAlignment="1">
      <alignment wrapText="1"/>
    </xf>
    <xf numFmtId="0" fontId="83" fillId="0" borderId="0" xfId="73" applyFont="1"/>
    <xf numFmtId="0" fontId="104" fillId="0" borderId="16" xfId="73" applyFont="1" applyBorder="1" applyAlignment="1">
      <alignment horizontal="center" wrapText="1"/>
    </xf>
    <xf numFmtId="0" fontId="104" fillId="0" borderId="13" xfId="73" applyFont="1" applyBorder="1" applyAlignment="1">
      <alignment horizontal="center" wrapText="1"/>
    </xf>
    <xf numFmtId="0" fontId="104" fillId="0" borderId="53" xfId="73" applyFont="1" applyBorder="1" applyAlignment="1">
      <alignment horizontal="center" wrapText="1"/>
    </xf>
    <xf numFmtId="0" fontId="61" fillId="0" borderId="80" xfId="0" applyFont="1" applyBorder="1" applyAlignment="1">
      <alignment horizontal="center" wrapText="1"/>
    </xf>
    <xf numFmtId="0" fontId="61" fillId="0" borderId="79" xfId="0" applyFont="1" applyBorder="1" applyAlignment="1">
      <alignment horizontal="center" wrapText="1"/>
    </xf>
    <xf numFmtId="0" fontId="61" fillId="0" borderId="95" xfId="0" applyFont="1" applyBorder="1" applyAlignment="1">
      <alignment horizontal="center" wrapText="1"/>
    </xf>
    <xf numFmtId="0" fontId="104" fillId="27" borderId="13" xfId="73" applyFont="1" applyFill="1" applyBorder="1" applyAlignment="1">
      <alignment horizontal="center" wrapText="1"/>
    </xf>
    <xf numFmtId="0" fontId="41" fillId="0" borderId="0" xfId="73" applyFont="1" applyAlignment="1">
      <alignment horizontal="right" wrapText="1"/>
    </xf>
    <xf numFmtId="0" fontId="58" fillId="0" borderId="0" xfId="83" applyFont="1" applyAlignment="1">
      <alignment horizontal="center"/>
    </xf>
    <xf numFmtId="0" fontId="32" fillId="0" borderId="0" xfId="83"/>
    <xf numFmtId="0" fontId="2" fillId="0" borderId="0" xfId="83" applyFont="1"/>
    <xf numFmtId="0" fontId="56" fillId="0" borderId="0" xfId="83" applyFont="1" applyAlignment="1">
      <alignment horizontal="right"/>
    </xf>
    <xf numFmtId="0" fontId="106" fillId="0" borderId="0" xfId="83" applyFont="1"/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77" fillId="0" borderId="26" xfId="83" applyFont="1" applyBorder="1" applyAlignment="1">
      <alignment horizontal="center" vertical="distributed"/>
    </xf>
    <xf numFmtId="0" fontId="57" fillId="0" borderId="26" xfId="90" applyFont="1" applyBorder="1" applyAlignment="1">
      <alignment horizontal="left" vertical="center" wrapText="1"/>
    </xf>
    <xf numFmtId="3" fontId="57" fillId="0" borderId="26" xfId="90" applyNumberFormat="1" applyFont="1" applyBorder="1" applyAlignment="1">
      <alignment horizontal="right" vertical="center"/>
    </xf>
    <xf numFmtId="3" fontId="77" fillId="0" borderId="26" xfId="90" applyNumberFormat="1" applyFont="1" applyBorder="1" applyAlignment="1">
      <alignment horizontal="right" vertical="center"/>
    </xf>
    <xf numFmtId="3" fontId="77" fillId="0" borderId="26" xfId="83" applyNumberFormat="1" applyFont="1" applyBorder="1" applyAlignment="1">
      <alignment vertical="distributed"/>
    </xf>
    <xf numFmtId="3" fontId="57" fillId="0" borderId="26" xfId="83" applyNumberFormat="1" applyFont="1" applyBorder="1" applyAlignment="1">
      <alignment vertical="distributed"/>
    </xf>
    <xf numFmtId="0" fontId="58" fillId="0" borderId="19" xfId="83" applyFont="1" applyBorder="1"/>
    <xf numFmtId="0" fontId="60" fillId="0" borderId="19" xfId="83" applyFont="1" applyBorder="1" applyAlignment="1">
      <alignment vertical="distributed"/>
    </xf>
    <xf numFmtId="0" fontId="85" fillId="0" borderId="0" xfId="83" applyFont="1"/>
    <xf numFmtId="0" fontId="32" fillId="0" borderId="0" xfId="83" applyAlignment="1">
      <alignment horizontal="right"/>
    </xf>
    <xf numFmtId="0" fontId="32" fillId="0" borderId="0" xfId="84"/>
    <xf numFmtId="0" fontId="56" fillId="0" borderId="0" xfId="84" applyFont="1" applyAlignment="1">
      <alignment horizontal="right"/>
    </xf>
    <xf numFmtId="0" fontId="46" fillId="0" borderId="19" xfId="84" applyFont="1" applyBorder="1" applyAlignment="1">
      <alignment horizontal="center" vertical="distributed"/>
    </xf>
    <xf numFmtId="0" fontId="2" fillId="0" borderId="19" xfId="81" applyFont="1" applyBorder="1" applyAlignment="1">
      <alignment vertical="distributed"/>
    </xf>
    <xf numFmtId="3" fontId="107" fillId="0" borderId="19" xfId="84" applyNumberFormat="1" applyFont="1" applyBorder="1"/>
    <xf numFmtId="3" fontId="57" fillId="0" borderId="19" xfId="81" applyNumberFormat="1" applyFont="1" applyBorder="1"/>
    <xf numFmtId="0" fontId="56" fillId="0" borderId="19" xfId="81" applyFont="1" applyBorder="1" applyAlignment="1">
      <alignment vertical="distributed"/>
    </xf>
    <xf numFmtId="3" fontId="49" fillId="0" borderId="19" xfId="84" applyNumberFormat="1" applyFont="1" applyBorder="1"/>
    <xf numFmtId="0" fontId="46" fillId="0" borderId="19" xfId="84" applyFont="1" applyBorder="1" applyAlignment="1">
      <alignment horizontal="center"/>
    </xf>
    <xf numFmtId="3" fontId="58" fillId="0" borderId="19" xfId="81" applyNumberFormat="1" applyFont="1" applyBorder="1"/>
    <xf numFmtId="0" fontId="108" fillId="24" borderId="19" xfId="84" applyFont="1" applyFill="1" applyBorder="1"/>
    <xf numFmtId="0" fontId="74" fillId="24" borderId="19" xfId="84" applyFont="1" applyFill="1" applyBorder="1" applyAlignment="1">
      <alignment horizontal="left" vertical="distributed"/>
    </xf>
    <xf numFmtId="3" fontId="74" fillId="24" borderId="19" xfId="84" applyNumberFormat="1" applyFont="1" applyFill="1" applyBorder="1" applyAlignment="1">
      <alignment vertical="distributed"/>
    </xf>
    <xf numFmtId="0" fontId="105" fillId="0" borderId="10" xfId="0" applyFont="1" applyBorder="1"/>
    <xf numFmtId="0" fontId="105" fillId="0" borderId="11" xfId="0" applyFont="1" applyBorder="1"/>
    <xf numFmtId="0" fontId="105" fillId="0" borderId="12" xfId="0" applyFont="1" applyBorder="1"/>
    <xf numFmtId="0" fontId="63" fillId="0" borderId="13" xfId="87" applyFont="1" applyFill="1" applyBorder="1" applyAlignment="1" applyProtection="1">
      <alignment horizontal="center" vertical="center"/>
    </xf>
    <xf numFmtId="0" fontId="43" fillId="0" borderId="11" xfId="87" applyFont="1" applyFill="1" applyBorder="1" applyAlignment="1">
      <alignment horizontal="center" vertical="center"/>
    </xf>
    <xf numFmtId="0" fontId="43" fillId="0" borderId="12" xfId="87" applyFont="1" applyFill="1" applyBorder="1" applyAlignment="1">
      <alignment horizontal="center" vertical="center"/>
    </xf>
    <xf numFmtId="0" fontId="43" fillId="0" borderId="55" xfId="79" applyFont="1" applyBorder="1" applyAlignment="1">
      <alignment horizontal="center" vertical="center" wrapText="1"/>
    </xf>
    <xf numFmtId="0" fontId="63" fillId="0" borderId="53" xfId="79" applyFont="1" applyBorder="1" applyAlignment="1">
      <alignment horizontal="center"/>
    </xf>
    <xf numFmtId="0" fontId="2" fillId="0" borderId="78" xfId="0" applyFont="1" applyBorder="1" applyAlignment="1">
      <alignment horizontal="justify"/>
    </xf>
    <xf numFmtId="0" fontId="2" fillId="0" borderId="36" xfId="0" applyFont="1" applyBorder="1" applyAlignment="1">
      <alignment horizontal="justify"/>
    </xf>
    <xf numFmtId="0" fontId="2" fillId="0" borderId="50" xfId="0" applyFont="1" applyBorder="1" applyAlignment="1">
      <alignment horizontal="justify"/>
    </xf>
    <xf numFmtId="0" fontId="19" fillId="0" borderId="23" xfId="79" applyFont="1" applyBorder="1" applyAlignment="1">
      <alignment horizontal="left"/>
    </xf>
    <xf numFmtId="180" fontId="44" fillId="0" borderId="23" xfId="79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7" xfId="79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53" xfId="79" applyFont="1" applyBorder="1" applyAlignment="1">
      <alignment horizontal="left"/>
    </xf>
    <xf numFmtId="3" fontId="19" fillId="0" borderId="14" xfId="79" applyNumberFormat="1" applyFont="1" applyBorder="1"/>
    <xf numFmtId="3" fontId="19" fillId="0" borderId="59" xfId="79" applyNumberFormat="1" applyFont="1" applyBorder="1"/>
    <xf numFmtId="3" fontId="19" fillId="0" borderId="15" xfId="79" applyNumberFormat="1" applyFont="1" applyFill="1" applyBorder="1" applyAlignment="1" applyProtection="1">
      <alignment vertical="center" wrapText="1"/>
      <protection locked="0"/>
    </xf>
    <xf numFmtId="3" fontId="19" fillId="0" borderId="15" xfId="79" applyNumberFormat="1" applyFont="1" applyBorder="1"/>
    <xf numFmtId="3" fontId="19" fillId="0" borderId="75" xfId="79" applyNumberFormat="1" applyFont="1" applyFill="1" applyBorder="1" applyAlignment="1" applyProtection="1">
      <alignment vertical="center" wrapText="1"/>
      <protection locked="0"/>
    </xf>
    <xf numFmtId="3" fontId="43" fillId="0" borderId="79" xfId="79" applyNumberFormat="1" applyFont="1" applyBorder="1"/>
    <xf numFmtId="0" fontId="19" fillId="0" borderId="23" xfId="79" applyFont="1" applyBorder="1" applyAlignment="1">
      <alignment horizontal="left" wrapText="1"/>
    </xf>
    <xf numFmtId="0" fontId="18" fillId="0" borderId="0" xfId="90" applyFill="1"/>
    <xf numFmtId="0" fontId="18" fillId="0" borderId="0" xfId="90" applyFill="1" applyAlignment="1">
      <alignment horizontal="right"/>
    </xf>
    <xf numFmtId="0" fontId="41" fillId="0" borderId="0" xfId="0" applyFont="1" applyFill="1" applyAlignment="1">
      <alignment horizontal="right"/>
    </xf>
    <xf numFmtId="0" fontId="45" fillId="0" borderId="0" xfId="73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51" fillId="0" borderId="0" xfId="90" applyFont="1" applyFill="1"/>
    <xf numFmtId="0" fontId="51" fillId="0" borderId="0" xfId="90" applyFont="1" applyFill="1" applyAlignment="1">
      <alignment horizontal="right"/>
    </xf>
    <xf numFmtId="0" fontId="83" fillId="0" borderId="0" xfId="90" applyFont="1" applyFill="1"/>
    <xf numFmtId="0" fontId="2" fillId="0" borderId="0" xfId="90" applyFont="1" applyFill="1"/>
    <xf numFmtId="0" fontId="2" fillId="0" borderId="0" xfId="90" applyFont="1" applyFill="1" applyAlignment="1"/>
    <xf numFmtId="0" fontId="56" fillId="0" borderId="0" xfId="88" applyFont="1" applyFill="1" applyAlignment="1">
      <alignment horizontal="center" wrapText="1"/>
    </xf>
    <xf numFmtId="0" fontId="19" fillId="0" borderId="0" xfId="79" applyFill="1"/>
    <xf numFmtId="0" fontId="19" fillId="0" borderId="0" xfId="79" applyFont="1" applyFill="1" applyBorder="1" applyAlignment="1">
      <alignment horizontal="center"/>
    </xf>
    <xf numFmtId="0" fontId="19" fillId="0" borderId="0" xfId="79" applyFont="1" applyFill="1" applyBorder="1" applyAlignment="1">
      <alignment horizontal="right"/>
    </xf>
    <xf numFmtId="0" fontId="45" fillId="0" borderId="0" xfId="85" applyFont="1" applyFill="1"/>
    <xf numFmtId="0" fontId="46" fillId="0" borderId="0" xfId="85" applyFont="1" applyFill="1" applyAlignment="1">
      <alignment horizontal="right"/>
    </xf>
    <xf numFmtId="0" fontId="32" fillId="0" borderId="0" xfId="85" applyFill="1"/>
    <xf numFmtId="0" fontId="32" fillId="0" borderId="0" xfId="84" applyFill="1"/>
    <xf numFmtId="0" fontId="78" fillId="0" borderId="23" xfId="90" applyFont="1" applyBorder="1" applyAlignment="1">
      <alignment horizontal="left" vertical="center"/>
    </xf>
    <xf numFmtId="0" fontId="78" fillId="0" borderId="18" xfId="90" applyFont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79" fillId="0" borderId="19" xfId="90" applyFont="1" applyFill="1" applyBorder="1" applyAlignment="1">
      <alignment horizontal="left" vertical="center"/>
    </xf>
    <xf numFmtId="0" fontId="78" fillId="0" borderId="17" xfId="90" applyFont="1" applyBorder="1" applyAlignment="1">
      <alignment horizontal="left"/>
    </xf>
    <xf numFmtId="0" fontId="78" fillId="0" borderId="18" xfId="90" applyFont="1" applyBorder="1" applyAlignment="1">
      <alignment horizontal="left"/>
    </xf>
    <xf numFmtId="0" fontId="52" fillId="0" borderId="22" xfId="90" applyFont="1" applyFill="1" applyBorder="1" applyAlignment="1">
      <alignment horizontal="left" vertical="center"/>
    </xf>
    <xf numFmtId="0" fontId="60" fillId="24" borderId="52" xfId="90" applyFont="1" applyFill="1" applyBorder="1" applyAlignment="1">
      <alignment horizontal="left" vertical="center"/>
    </xf>
    <xf numFmtId="0" fontId="60" fillId="24" borderId="24" xfId="90" applyFont="1" applyFill="1" applyBorder="1" applyAlignment="1">
      <alignment horizontal="left" vertical="center"/>
    </xf>
    <xf numFmtId="0" fontId="80" fillId="24" borderId="23" xfId="90" applyFont="1" applyFill="1" applyBorder="1" applyAlignment="1">
      <alignment horizontal="left" vertical="center"/>
    </xf>
    <xf numFmtId="0" fontId="80" fillId="24" borderId="18" xfId="90" applyFont="1" applyFill="1" applyBorder="1" applyAlignment="1">
      <alignment horizontal="left" vertical="center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0" fontId="52" fillId="0" borderId="19" xfId="90" applyFont="1" applyFill="1" applyBorder="1" applyAlignment="1">
      <alignment horizontal="left" vertical="center"/>
    </xf>
    <xf numFmtId="0" fontId="59" fillId="0" borderId="18" xfId="90" applyFont="1" applyFill="1" applyBorder="1" applyAlignment="1">
      <alignment horizontal="left" vertical="center"/>
    </xf>
    <xf numFmtId="0" fontId="59" fillId="0" borderId="19" xfId="90" applyFont="1" applyFill="1" applyBorder="1" applyAlignment="1">
      <alignment horizontal="left" vertical="center"/>
    </xf>
    <xf numFmtId="0" fontId="52" fillId="0" borderId="17" xfId="90" applyFont="1" applyFill="1" applyBorder="1" applyAlignment="1">
      <alignment horizontal="left" vertical="center"/>
    </xf>
    <xf numFmtId="0" fontId="80" fillId="24" borderId="36" xfId="90" applyFont="1" applyFill="1" applyBorder="1" applyAlignment="1">
      <alignment horizontal="left" vertical="center"/>
    </xf>
    <xf numFmtId="0" fontId="60" fillId="0" borderId="0" xfId="90" applyFont="1" applyAlignment="1">
      <alignment horizontal="center"/>
    </xf>
    <xf numFmtId="0" fontId="78" fillId="0" borderId="17" xfId="90" applyFont="1" applyBorder="1" applyAlignment="1">
      <alignment horizontal="left" vertical="center"/>
    </xf>
    <xf numFmtId="0" fontId="2" fillId="0" borderId="101" xfId="90" applyFont="1" applyFill="1" applyBorder="1" applyAlignment="1">
      <alignment horizontal="right"/>
    </xf>
    <xf numFmtId="0" fontId="52" fillId="0" borderId="44" xfId="90" applyFont="1" applyFill="1" applyBorder="1" applyAlignment="1">
      <alignment horizontal="left" vertical="center"/>
    </xf>
    <xf numFmtId="0" fontId="52" fillId="0" borderId="27" xfId="90" applyFont="1" applyFill="1" applyBorder="1" applyAlignment="1">
      <alignment horizontal="left" vertical="center"/>
    </xf>
    <xf numFmtId="0" fontId="52" fillId="0" borderId="43" xfId="90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5" fillId="0" borderId="51" xfId="0" applyFont="1" applyBorder="1" applyAlignment="1">
      <alignment wrapText="1"/>
    </xf>
    <xf numFmtId="0" fontId="45" fillId="0" borderId="98" xfId="0" applyFont="1" applyBorder="1" applyAlignment="1">
      <alignment wrapText="1"/>
    </xf>
    <xf numFmtId="0" fontId="51" fillId="0" borderId="35" xfId="0" applyFont="1" applyBorder="1" applyAlignment="1"/>
    <xf numFmtId="0" fontId="51" fillId="0" borderId="33" xfId="0" applyFont="1" applyBorder="1" applyAlignment="1"/>
    <xf numFmtId="0" fontId="45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104" fillId="27" borderId="13" xfId="73" applyFont="1" applyFill="1" applyBorder="1" applyAlignment="1">
      <alignment horizontal="center" wrapText="1"/>
    </xf>
    <xf numFmtId="0" fontId="47" fillId="27" borderId="13" xfId="0" applyFont="1" applyFill="1" applyBorder="1" applyAlignment="1">
      <alignment horizontal="center" wrapText="1"/>
    </xf>
    <xf numFmtId="0" fontId="0" fillId="27" borderId="13" xfId="0" applyFill="1" applyBorder="1" applyAlignment="1">
      <alignment wrapText="1"/>
    </xf>
    <xf numFmtId="0" fontId="41" fillId="27" borderId="13" xfId="0" applyFont="1" applyFill="1" applyBorder="1" applyAlignment="1">
      <alignment horizontal="center" wrapText="1"/>
    </xf>
    <xf numFmtId="0" fontId="42" fillId="27" borderId="13" xfId="0" applyFont="1" applyFill="1" applyBorder="1" applyAlignment="1">
      <alignment horizontal="center" wrapText="1"/>
    </xf>
    <xf numFmtId="0" fontId="45" fillId="0" borderId="101" xfId="0" applyFont="1" applyFill="1" applyBorder="1" applyAlignment="1">
      <alignment horizontal="left" wrapText="1"/>
    </xf>
    <xf numFmtId="0" fontId="42" fillId="0" borderId="0" xfId="0" applyFont="1" applyFill="1" applyAlignment="1">
      <alignment horizontal="right" wrapText="1"/>
    </xf>
    <xf numFmtId="0" fontId="0" fillId="0" borderId="0" xfId="0"/>
    <xf numFmtId="0" fontId="45" fillId="0" borderId="0" xfId="0" applyFont="1" applyAlignment="1">
      <alignment horizontal="left" wrapText="1"/>
    </xf>
    <xf numFmtId="0" fontId="45" fillId="0" borderId="0" xfId="73" applyFont="1" applyFill="1" applyAlignment="1">
      <alignment horizontal="right" wrapText="1"/>
    </xf>
    <xf numFmtId="0" fontId="51" fillId="0" borderId="35" xfId="0" applyFont="1" applyBorder="1"/>
    <xf numFmtId="0" fontId="51" fillId="0" borderId="33" xfId="0" applyFont="1" applyBorder="1"/>
    <xf numFmtId="0" fontId="52" fillId="24" borderId="55" xfId="80" applyFont="1" applyFill="1" applyBorder="1" applyAlignment="1">
      <alignment horizontal="center" vertical="center"/>
    </xf>
    <xf numFmtId="0" fontId="52" fillId="24" borderId="44" xfId="80" applyFont="1" applyFill="1" applyBorder="1" applyAlignment="1">
      <alignment horizontal="center" vertical="center"/>
    </xf>
    <xf numFmtId="0" fontId="52" fillId="24" borderId="78" xfId="80" applyFont="1" applyFill="1" applyBorder="1" applyAlignment="1">
      <alignment horizontal="center" vertical="center"/>
    </xf>
    <xf numFmtId="0" fontId="52" fillId="24" borderId="99" xfId="80" applyFont="1" applyFill="1" applyBorder="1" applyAlignment="1">
      <alignment horizontal="center" vertical="center"/>
    </xf>
    <xf numFmtId="0" fontId="52" fillId="24" borderId="94" xfId="80" applyFont="1" applyFill="1" applyBorder="1" applyAlignment="1">
      <alignment horizontal="center" vertical="center"/>
    </xf>
    <xf numFmtId="0" fontId="58" fillId="0" borderId="0" xfId="90" applyFont="1" applyAlignment="1">
      <alignment horizontal="center"/>
    </xf>
    <xf numFmtId="0" fontId="2" fillId="0" borderId="0" xfId="90" applyFont="1" applyFill="1" applyBorder="1" applyAlignment="1">
      <alignment horizontal="right"/>
    </xf>
    <xf numFmtId="180" fontId="68" fillId="0" borderId="58" xfId="88" applyNumberFormat="1" applyFont="1" applyFill="1" applyBorder="1" applyAlignment="1" applyProtection="1">
      <alignment horizontal="center" vertical="center" wrapText="1"/>
    </xf>
    <xf numFmtId="180" fontId="68" fillId="0" borderId="79" xfId="88" applyNumberFormat="1" applyFont="1" applyFill="1" applyBorder="1" applyAlignment="1" applyProtection="1">
      <alignment horizontal="center" vertical="center" wrapText="1"/>
    </xf>
    <xf numFmtId="180" fontId="67" fillId="0" borderId="0" xfId="88" applyNumberFormat="1" applyFont="1" applyFill="1" applyAlignment="1" applyProtection="1">
      <alignment horizontal="center" textRotation="180" wrapText="1"/>
    </xf>
    <xf numFmtId="180" fontId="73" fillId="0" borderId="0" xfId="88" applyNumberFormat="1" applyFont="1" applyFill="1" applyBorder="1" applyAlignment="1" applyProtection="1">
      <alignment horizontal="center" vertical="center" wrapText="1"/>
    </xf>
    <xf numFmtId="180" fontId="68" fillId="0" borderId="81" xfId="88" applyNumberFormat="1" applyFont="1" applyFill="1" applyBorder="1" applyAlignment="1" applyProtection="1">
      <alignment horizontal="center" vertical="center" wrapText="1"/>
    </xf>
    <xf numFmtId="180" fontId="68" fillId="0" borderId="75" xfId="88" applyNumberFormat="1" applyFont="1" applyFill="1" applyBorder="1" applyAlignment="1" applyProtection="1">
      <alignment horizontal="center" vertical="center" wrapText="1"/>
    </xf>
    <xf numFmtId="0" fontId="19" fillId="0" borderId="100" xfId="88" applyFont="1" applyFill="1" applyBorder="1" applyAlignment="1">
      <alignment horizontal="justify" vertical="center" wrapText="1"/>
    </xf>
    <xf numFmtId="0" fontId="58" fillId="0" borderId="0" xfId="88" applyFont="1" applyAlignment="1">
      <alignment horizontal="center" wrapText="1"/>
    </xf>
    <xf numFmtId="0" fontId="99" fillId="0" borderId="0" xfId="88" applyFont="1" applyAlignment="1">
      <alignment horizontal="right" wrapText="1"/>
    </xf>
    <xf numFmtId="180" fontId="69" fillId="0" borderId="81" xfId="88" applyNumberFormat="1" applyFont="1" applyFill="1" applyBorder="1" applyAlignment="1" applyProtection="1">
      <alignment horizontal="center" vertical="center" wrapText="1"/>
    </xf>
    <xf numFmtId="180" fontId="69" fillId="0" borderId="59" xfId="88" applyNumberFormat="1" applyFont="1" applyFill="1" applyBorder="1" applyAlignment="1" applyProtection="1">
      <alignment horizontal="center" vertical="center" wrapText="1"/>
    </xf>
    <xf numFmtId="180" fontId="71" fillId="0" borderId="101" xfId="88" applyNumberFormat="1" applyFont="1" applyFill="1" applyBorder="1" applyAlignment="1">
      <alignment horizontal="right" vertical="center" wrapText="1"/>
    </xf>
    <xf numFmtId="0" fontId="100" fillId="0" borderId="0" xfId="88" applyFont="1" applyAlignment="1">
      <alignment horizontal="right" wrapText="1"/>
    </xf>
    <xf numFmtId="180" fontId="67" fillId="0" borderId="50" xfId="88" applyNumberFormat="1" applyFont="1" applyFill="1" applyBorder="1" applyAlignment="1" applyProtection="1">
      <alignment horizontal="center" textRotation="180" wrapText="1"/>
    </xf>
    <xf numFmtId="180" fontId="95" fillId="0" borderId="0" xfId="88" applyNumberFormat="1" applyFont="1" applyFill="1" applyAlignment="1" applyProtection="1">
      <alignment horizontal="center" vertical="center" wrapText="1"/>
    </xf>
    <xf numFmtId="180" fontId="97" fillId="0" borderId="10" xfId="88" applyNumberFormat="1" applyFont="1" applyFill="1" applyBorder="1" applyAlignment="1" applyProtection="1">
      <alignment horizontal="left" vertical="center" wrapText="1" indent="2"/>
    </xf>
    <xf numFmtId="180" fontId="97" fillId="0" borderId="11" xfId="88" applyNumberFormat="1" applyFont="1" applyFill="1" applyBorder="1" applyAlignment="1" applyProtection="1">
      <alignment horizontal="left" vertical="center" wrapText="1" indent="2"/>
    </xf>
    <xf numFmtId="180" fontId="69" fillId="0" borderId="93" xfId="88" applyNumberFormat="1" applyFont="1" applyFill="1" applyBorder="1" applyAlignment="1" applyProtection="1">
      <alignment horizontal="center" vertical="center"/>
    </xf>
    <xf numFmtId="180" fontId="69" fillId="0" borderId="45" xfId="88" applyNumberFormat="1" applyFont="1" applyFill="1" applyBorder="1" applyAlignment="1" applyProtection="1">
      <alignment horizontal="center" vertical="center"/>
    </xf>
    <xf numFmtId="180" fontId="69" fillId="0" borderId="102" xfId="88" applyNumberFormat="1" applyFont="1" applyFill="1" applyBorder="1" applyAlignment="1" applyProtection="1">
      <alignment horizontal="center" vertical="center"/>
    </xf>
    <xf numFmtId="180" fontId="69" fillId="0" borderId="103" xfId="88" applyNumberFormat="1" applyFont="1" applyFill="1" applyBorder="1" applyAlignment="1" applyProtection="1">
      <alignment horizontal="center" vertical="center"/>
    </xf>
    <xf numFmtId="180" fontId="69" fillId="0" borderId="78" xfId="88" applyNumberFormat="1" applyFont="1" applyFill="1" applyBorder="1" applyAlignment="1" applyProtection="1">
      <alignment horizontal="center" vertical="center" wrapText="1"/>
    </xf>
    <xf numFmtId="180" fontId="69" fillId="0" borderId="56" xfId="88" applyNumberFormat="1" applyFont="1" applyFill="1" applyBorder="1" applyAlignment="1" applyProtection="1">
      <alignment horizontal="center" vertical="center" wrapText="1"/>
    </xf>
    <xf numFmtId="180" fontId="69" fillId="0" borderId="81" xfId="88" applyNumberFormat="1" applyFont="1" applyFill="1" applyBorder="1" applyAlignment="1" applyProtection="1">
      <alignment horizontal="center" vertical="center"/>
    </xf>
    <xf numFmtId="180" fontId="69" fillId="0" borderId="59" xfId="88" applyNumberFormat="1" applyFont="1" applyFill="1" applyBorder="1" applyAlignment="1" applyProtection="1">
      <alignment horizontal="center" vertical="center"/>
    </xf>
    <xf numFmtId="180" fontId="69" fillId="0" borderId="99" xfId="88" applyNumberFormat="1" applyFont="1" applyFill="1" applyBorder="1" applyAlignment="1" applyProtection="1">
      <alignment horizontal="center" vertical="center" wrapText="1"/>
    </xf>
    <xf numFmtId="180" fontId="69" fillId="0" borderId="28" xfId="88" applyNumberFormat="1" applyFont="1" applyFill="1" applyBorder="1" applyAlignment="1" applyProtection="1">
      <alignment horizontal="center" vertical="center"/>
    </xf>
    <xf numFmtId="0" fontId="43" fillId="0" borderId="98" xfId="87" applyFont="1" applyFill="1" applyBorder="1" applyAlignment="1">
      <alignment horizontal="center" vertical="center" wrapText="1"/>
    </xf>
    <xf numFmtId="0" fontId="43" fillId="0" borderId="33" xfId="87" applyFont="1" applyFill="1" applyBorder="1" applyAlignment="1">
      <alignment horizontal="center" vertical="center" wrapText="1"/>
    </xf>
    <xf numFmtId="0" fontId="97" fillId="0" borderId="0" xfId="87" applyFont="1" applyFill="1" applyAlignment="1">
      <alignment horizontal="left" wrapText="1"/>
    </xf>
    <xf numFmtId="0" fontId="92" fillId="0" borderId="22" xfId="88" applyFont="1" applyBorder="1" applyAlignment="1">
      <alignment horizontal="left" wrapText="1"/>
    </xf>
    <xf numFmtId="0" fontId="92" fillId="0" borderId="19" xfId="88" applyFont="1" applyBorder="1" applyAlignment="1">
      <alignment horizontal="left" wrapText="1"/>
    </xf>
    <xf numFmtId="0" fontId="92" fillId="0" borderId="20" xfId="88" applyFont="1" applyBorder="1" applyAlignment="1">
      <alignment horizontal="left" wrapText="1"/>
    </xf>
    <xf numFmtId="182" fontId="63" fillId="0" borderId="10" xfId="54" applyNumberFormat="1" applyFont="1" applyFill="1" applyBorder="1" applyAlignment="1" applyProtection="1">
      <alignment horizontal="center"/>
    </xf>
    <xf numFmtId="182" fontId="63" fillId="0" borderId="12" xfId="54" applyNumberFormat="1" applyFont="1" applyFill="1" applyBorder="1" applyAlignment="1" applyProtection="1">
      <alignment horizontal="center"/>
    </xf>
    <xf numFmtId="182" fontId="71" fillId="0" borderId="35" xfId="54" applyNumberFormat="1" applyFont="1" applyFill="1" applyBorder="1" applyAlignment="1" applyProtection="1">
      <alignment horizontal="center"/>
      <protection locked="0"/>
    </xf>
    <xf numFmtId="182" fontId="71" fillId="0" borderId="69" xfId="54" applyNumberFormat="1" applyFont="1" applyFill="1" applyBorder="1" applyAlignment="1" applyProtection="1">
      <alignment horizontal="center"/>
      <protection locked="0"/>
    </xf>
    <xf numFmtId="0" fontId="71" fillId="0" borderId="35" xfId="87" applyFont="1" applyFill="1" applyBorder="1" applyAlignment="1" applyProtection="1">
      <alignment horizontal="center"/>
      <protection locked="0"/>
    </xf>
    <xf numFmtId="0" fontId="71" fillId="0" borderId="33" xfId="87" applyFont="1" applyFill="1" applyBorder="1" applyAlignment="1" applyProtection="1">
      <alignment horizontal="center"/>
      <protection locked="0"/>
    </xf>
    <xf numFmtId="0" fontId="71" fillId="0" borderId="69" xfId="87" applyFont="1" applyFill="1" applyBorder="1" applyAlignment="1" applyProtection="1">
      <alignment horizontal="center"/>
      <protection locked="0"/>
    </xf>
    <xf numFmtId="0" fontId="43" fillId="0" borderId="51" xfId="87" applyFont="1" applyFill="1" applyBorder="1" applyAlignment="1">
      <alignment horizontal="center" vertical="center" wrapText="1"/>
    </xf>
    <xf numFmtId="0" fontId="43" fillId="0" borderId="35" xfId="87" applyFont="1" applyFill="1" applyBorder="1" applyAlignment="1">
      <alignment horizontal="center" vertical="center" wrapText="1"/>
    </xf>
    <xf numFmtId="0" fontId="63" fillId="0" borderId="10" xfId="87" applyFont="1" applyFill="1" applyBorder="1" applyAlignment="1" applyProtection="1">
      <alignment horizontal="center" vertical="center" wrapText="1"/>
    </xf>
    <xf numFmtId="0" fontId="63" fillId="0" borderId="11" xfId="87" applyFont="1" applyFill="1" applyBorder="1" applyAlignment="1" applyProtection="1">
      <alignment horizontal="center" vertical="center" wrapText="1"/>
    </xf>
    <xf numFmtId="0" fontId="63" fillId="0" borderId="12" xfId="87" applyFont="1" applyFill="1" applyBorder="1" applyAlignment="1" applyProtection="1">
      <alignment horizontal="center" vertical="center" wrapText="1"/>
    </xf>
    <xf numFmtId="0" fontId="70" fillId="0" borderId="100" xfId="87" applyFont="1" applyFill="1" applyBorder="1" applyAlignment="1">
      <alignment horizontal="center" vertical="center" wrapText="1"/>
    </xf>
    <xf numFmtId="0" fontId="71" fillId="0" borderId="13" xfId="87" applyFont="1" applyFill="1" applyBorder="1" applyAlignment="1" applyProtection="1">
      <alignment horizontal="center" vertical="center"/>
    </xf>
    <xf numFmtId="0" fontId="63" fillId="0" borderId="13" xfId="87" applyFont="1" applyFill="1" applyBorder="1" applyAlignment="1" applyProtection="1">
      <alignment horizontal="center" vertical="center" wrapText="1"/>
    </xf>
    <xf numFmtId="0" fontId="43" fillId="0" borderId="82" xfId="87" applyFont="1" applyFill="1" applyBorder="1" applyAlignment="1">
      <alignment horizontal="center" vertical="center" wrapText="1"/>
    </xf>
    <xf numFmtId="0" fontId="43" fillId="0" borderId="99" xfId="87" applyFont="1" applyFill="1" applyBorder="1" applyAlignment="1">
      <alignment horizontal="center" vertical="center" wrapText="1"/>
    </xf>
    <xf numFmtId="0" fontId="43" fillId="0" borderId="104" xfId="87" applyFont="1" applyFill="1" applyBorder="1" applyAlignment="1">
      <alignment horizontal="center" vertical="center" wrapText="1"/>
    </xf>
    <xf numFmtId="0" fontId="43" fillId="0" borderId="93" xfId="87" applyFont="1" applyFill="1" applyBorder="1" applyAlignment="1">
      <alignment horizontal="center" vertical="center" wrapText="1"/>
    </xf>
    <xf numFmtId="0" fontId="43" fillId="0" borderId="69" xfId="87" applyFont="1" applyFill="1" applyBorder="1" applyAlignment="1">
      <alignment horizontal="center" vertical="center" wrapText="1"/>
    </xf>
    <xf numFmtId="0" fontId="92" fillId="0" borderId="56" xfId="88" applyFont="1" applyBorder="1" applyAlignment="1">
      <alignment horizontal="left" wrapText="1"/>
    </xf>
    <xf numFmtId="0" fontId="92" fillId="0" borderId="28" xfId="88" applyFont="1" applyBorder="1" applyAlignment="1">
      <alignment horizontal="left" wrapText="1"/>
    </xf>
    <xf numFmtId="0" fontId="92" fillId="0" borderId="45" xfId="88" applyFont="1" applyBorder="1" applyAlignment="1">
      <alignment horizontal="left" wrapText="1"/>
    </xf>
    <xf numFmtId="0" fontId="63" fillId="0" borderId="10" xfId="87" applyFont="1" applyFill="1" applyBorder="1" applyAlignment="1" applyProtection="1">
      <alignment horizontal="center" vertical="center"/>
    </xf>
    <xf numFmtId="0" fontId="63" fillId="0" borderId="12" xfId="87" applyFont="1" applyFill="1" applyBorder="1" applyAlignment="1" applyProtection="1">
      <alignment horizontal="center" vertical="center"/>
    </xf>
    <xf numFmtId="180" fontId="97" fillId="0" borderId="0" xfId="87" applyNumberFormat="1" applyFont="1" applyFill="1" applyBorder="1" applyAlignment="1" applyProtection="1">
      <alignment horizontal="left" vertical="center"/>
    </xf>
    <xf numFmtId="182" fontId="71" fillId="0" borderId="34" xfId="54" applyNumberFormat="1" applyFont="1" applyFill="1" applyBorder="1" applyAlignment="1" applyProtection="1">
      <alignment horizontal="center"/>
      <protection locked="0"/>
    </xf>
    <xf numFmtId="182" fontId="71" fillId="0" borderId="37" xfId="54" applyNumberFormat="1" applyFont="1" applyFill="1" applyBorder="1" applyAlignment="1" applyProtection="1">
      <alignment horizontal="center"/>
      <protection locked="0"/>
    </xf>
    <xf numFmtId="0" fontId="71" fillId="0" borderId="34" xfId="87" applyFont="1" applyFill="1" applyBorder="1" applyAlignment="1" applyProtection="1">
      <alignment horizontal="center"/>
      <protection locked="0"/>
    </xf>
    <xf numFmtId="0" fontId="71" fillId="0" borderId="26" xfId="87" applyFont="1" applyFill="1" applyBorder="1" applyAlignment="1" applyProtection="1">
      <alignment horizontal="center"/>
      <protection locked="0"/>
    </xf>
    <xf numFmtId="0" fontId="71" fillId="0" borderId="37" xfId="87" applyFont="1" applyFill="1" applyBorder="1" applyAlignment="1" applyProtection="1">
      <alignment horizontal="center"/>
      <protection locked="0"/>
    </xf>
    <xf numFmtId="0" fontId="71" fillId="0" borderId="22" xfId="87" applyFont="1" applyFill="1" applyBorder="1" applyAlignment="1" applyProtection="1">
      <alignment horizontal="center"/>
      <protection locked="0"/>
    </xf>
    <xf numFmtId="0" fontId="71" fillId="0" borderId="19" xfId="87" applyFont="1" applyFill="1" applyBorder="1" applyAlignment="1" applyProtection="1">
      <alignment horizontal="center"/>
      <protection locked="0"/>
    </xf>
    <xf numFmtId="0" fontId="71" fillId="0" borderId="20" xfId="87" applyFont="1" applyFill="1" applyBorder="1" applyAlignment="1" applyProtection="1">
      <alignment horizontal="center"/>
      <protection locked="0"/>
    </xf>
    <xf numFmtId="180" fontId="66" fillId="0" borderId="0" xfId="87" applyNumberFormat="1" applyFont="1" applyFill="1" applyBorder="1" applyAlignment="1" applyProtection="1">
      <alignment horizontal="center" vertical="center" wrapText="1"/>
    </xf>
    <xf numFmtId="0" fontId="56" fillId="0" borderId="0" xfId="88" applyFont="1" applyAlignment="1">
      <alignment horizontal="right" wrapText="1"/>
    </xf>
    <xf numFmtId="180" fontId="19" fillId="0" borderId="0" xfId="88" applyNumberFormat="1" applyFont="1" applyFill="1" applyBorder="1" applyAlignment="1">
      <alignment horizontal="right" vertical="center" wrapText="1"/>
    </xf>
    <xf numFmtId="182" fontId="71" fillId="0" borderId="22" xfId="54" applyNumberFormat="1" applyFont="1" applyFill="1" applyBorder="1" applyAlignment="1" applyProtection="1">
      <alignment horizontal="center"/>
      <protection locked="0"/>
    </xf>
    <xf numFmtId="182" fontId="71" fillId="0" borderId="20" xfId="54" applyNumberFormat="1" applyFont="1" applyFill="1" applyBorder="1" applyAlignment="1" applyProtection="1">
      <alignment horizontal="center"/>
      <protection locked="0"/>
    </xf>
    <xf numFmtId="0" fontId="63" fillId="0" borderId="11" xfId="87" applyFont="1" applyFill="1" applyBorder="1" applyAlignment="1" applyProtection="1">
      <alignment horizontal="center" vertical="center"/>
    </xf>
    <xf numFmtId="0" fontId="43" fillId="0" borderId="10" xfId="87" applyFont="1" applyFill="1" applyBorder="1" applyAlignment="1" applyProtection="1">
      <alignment horizontal="center" vertical="center" wrapText="1"/>
    </xf>
    <xf numFmtId="0" fontId="43" fillId="0" borderId="11" xfId="87" applyFont="1" applyFill="1" applyBorder="1" applyAlignment="1" applyProtection="1">
      <alignment horizontal="center" vertical="center" wrapText="1"/>
    </xf>
    <xf numFmtId="0" fontId="43" fillId="0" borderId="12" xfId="87" applyFont="1" applyFill="1" applyBorder="1" applyAlignment="1" applyProtection="1">
      <alignment horizontal="center" vertical="center" wrapText="1"/>
    </xf>
    <xf numFmtId="0" fontId="103" fillId="0" borderId="0" xfId="79" applyFont="1" applyAlignment="1">
      <alignment horizontal="center"/>
    </xf>
    <xf numFmtId="0" fontId="58" fillId="0" borderId="0" xfId="85" applyFont="1" applyAlignment="1">
      <alignment horizontal="center"/>
    </xf>
    <xf numFmtId="0" fontId="104" fillId="0" borderId="53" xfId="85" applyFont="1" applyFill="1" applyBorder="1" applyAlignment="1">
      <alignment horizontal="center" vertical="center" wrapText="1"/>
    </xf>
    <xf numFmtId="0" fontId="41" fillId="25" borderId="13" xfId="85" applyFont="1" applyFill="1" applyBorder="1" applyAlignment="1">
      <alignment horizontal="center" vertical="center" wrapText="1"/>
    </xf>
    <xf numFmtId="0" fontId="41" fillId="25" borderId="16" xfId="85" applyFont="1" applyFill="1" applyBorder="1" applyAlignment="1">
      <alignment horizontal="center" vertical="center" wrapText="1"/>
    </xf>
    <xf numFmtId="0" fontId="41" fillId="25" borderId="55" xfId="85" applyFont="1" applyFill="1" applyBorder="1" applyAlignment="1">
      <alignment horizontal="center" vertical="center" wrapText="1"/>
    </xf>
    <xf numFmtId="0" fontId="41" fillId="25" borderId="50" xfId="85" applyFont="1" applyFill="1" applyBorder="1" applyAlignment="1">
      <alignment horizontal="center" vertical="center" wrapText="1"/>
    </xf>
    <xf numFmtId="0" fontId="41" fillId="25" borderId="95" xfId="85" applyFont="1" applyFill="1" applyBorder="1" applyAlignment="1">
      <alignment horizontal="center" vertical="center" wrapText="1"/>
    </xf>
    <xf numFmtId="0" fontId="58" fillId="0" borderId="0" xfId="83" applyFont="1" applyAlignment="1">
      <alignment horizontal="center"/>
    </xf>
    <xf numFmtId="0" fontId="45" fillId="0" borderId="0" xfId="0" applyFont="1" applyFill="1" applyAlignment="1">
      <alignment horizontal="left" wrapText="1"/>
    </xf>
    <xf numFmtId="0" fontId="0" fillId="0" borderId="0" xfId="0" applyFill="1"/>
    <xf numFmtId="0" fontId="106" fillId="0" borderId="0" xfId="83" applyFont="1" applyAlignment="1">
      <alignment horizontal="center"/>
    </xf>
    <xf numFmtId="0" fontId="58" fillId="24" borderId="108" xfId="83" applyFont="1" applyFill="1" applyBorder="1" applyAlignment="1">
      <alignment horizontal="center" vertical="center" wrapText="1"/>
    </xf>
    <xf numFmtId="0" fontId="58" fillId="24" borderId="109" xfId="83" applyFont="1" applyFill="1" applyBorder="1" applyAlignment="1">
      <alignment horizontal="center" vertical="center" wrapText="1"/>
    </xf>
    <xf numFmtId="0" fontId="58" fillId="24" borderId="110" xfId="83" applyFont="1" applyFill="1" applyBorder="1" applyAlignment="1">
      <alignment horizontal="center" vertical="center" wrapText="1"/>
    </xf>
    <xf numFmtId="0" fontId="58" fillId="24" borderId="105" xfId="83" applyFont="1" applyFill="1" applyBorder="1" applyAlignment="1">
      <alignment horizontal="center" vertical="center" wrapText="1"/>
    </xf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58" fillId="24" borderId="82" xfId="83" applyFont="1" applyFill="1" applyBorder="1" applyAlignment="1">
      <alignment horizontal="center" vertical="center" wrapText="1"/>
    </xf>
    <xf numFmtId="0" fontId="58" fillId="24" borderId="99" xfId="83" applyFont="1" applyFill="1" applyBorder="1" applyAlignment="1">
      <alignment horizontal="center" vertical="center" wrapText="1"/>
    </xf>
    <xf numFmtId="0" fontId="58" fillId="24" borderId="104" xfId="83" applyFont="1" applyFill="1" applyBorder="1" applyAlignment="1">
      <alignment horizontal="center" vertical="center" wrapText="1"/>
    </xf>
    <xf numFmtId="0" fontId="58" fillId="24" borderId="94" xfId="83" applyFont="1" applyFill="1" applyBorder="1" applyAlignment="1">
      <alignment horizontal="center" vertical="center" wrapText="1"/>
    </xf>
    <xf numFmtId="0" fontId="58" fillId="24" borderId="106" xfId="83" applyFont="1" applyFill="1" applyBorder="1" applyAlignment="1">
      <alignment horizontal="center" vertical="center" wrapText="1"/>
    </xf>
    <xf numFmtId="0" fontId="58" fillId="24" borderId="107" xfId="83" applyFont="1" applyFill="1" applyBorder="1" applyAlignment="1">
      <alignment horizontal="center" vertical="center" wrapText="1"/>
    </xf>
    <xf numFmtId="0" fontId="58" fillId="0" borderId="0" xfId="84" applyFont="1" applyAlignment="1">
      <alignment horizontal="center" wrapText="1"/>
    </xf>
    <xf numFmtId="0" fontId="56" fillId="0" borderId="0" xfId="84" applyFont="1" applyAlignment="1">
      <alignment horizontal="right"/>
    </xf>
    <xf numFmtId="0" fontId="0" fillId="0" borderId="101" xfId="0" applyFill="1" applyBorder="1"/>
    <xf numFmtId="0" fontId="2" fillId="0" borderId="27" xfId="84" applyFont="1" applyFill="1" applyBorder="1" applyAlignment="1">
      <alignment horizontal="right"/>
    </xf>
    <xf numFmtId="0" fontId="42" fillId="24" borderId="19" xfId="84" applyFont="1" applyFill="1" applyBorder="1" applyAlignment="1">
      <alignment horizontal="center" vertical="center" wrapText="1"/>
    </xf>
    <xf numFmtId="0" fontId="42" fillId="24" borderId="19" xfId="84" applyFont="1" applyFill="1" applyBorder="1" applyAlignment="1">
      <alignment horizontal="center" vertical="center"/>
    </xf>
    <xf numFmtId="0" fontId="58" fillId="24" borderId="103" xfId="90" applyFont="1" applyFill="1" applyBorder="1" applyAlignment="1">
      <alignment horizontal="center" vertical="center" wrapText="1"/>
    </xf>
    <xf numFmtId="0" fontId="58" fillId="24" borderId="21" xfId="90" applyFont="1" applyFill="1" applyBorder="1" applyAlignment="1">
      <alignment horizontal="center" vertical="center" wrapText="1"/>
    </xf>
    <xf numFmtId="0" fontId="58" fillId="24" borderId="26" xfId="90" applyFont="1" applyFill="1" applyBorder="1" applyAlignment="1">
      <alignment horizontal="center" vertical="center" wrapText="1"/>
    </xf>
    <xf numFmtId="0" fontId="58" fillId="24" borderId="111" xfId="90" applyFont="1" applyFill="1" applyBorder="1" applyAlignment="1">
      <alignment horizontal="center" vertical="center" wrapText="1"/>
    </xf>
    <xf numFmtId="0" fontId="58" fillId="24" borderId="106" xfId="90" applyFont="1" applyFill="1" applyBorder="1" applyAlignment="1">
      <alignment horizontal="center" vertical="center" wrapText="1"/>
    </xf>
    <xf numFmtId="0" fontId="58" fillId="24" borderId="37" xfId="90" applyFont="1" applyFill="1" applyBorder="1" applyAlignment="1">
      <alignment horizontal="center" vertical="center" wrapText="1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Ezres 4 2" xfId="58"/>
    <cellStyle name="Figyelmeztetés" xfId="59" builtinId="11" customBuiltin="1"/>
    <cellStyle name="Good" xfId="60"/>
    <cellStyle name="Heading 1" xfId="61"/>
    <cellStyle name="Heading 2" xfId="62"/>
    <cellStyle name="Heading 3" xfId="63"/>
    <cellStyle name="Heading 4" xfId="64"/>
    <cellStyle name="Hivatkozott cella" xfId="65" builtinId="24" customBuiltin="1"/>
    <cellStyle name="Input" xfId="66"/>
    <cellStyle name="Jegyzet" xfId="67" builtinId="10" customBuiltin="1"/>
    <cellStyle name="Jó" xfId="68" builtinId="26" customBuiltin="1"/>
    <cellStyle name="Kimenet" xfId="69" builtinId="21" customBuiltin="1"/>
    <cellStyle name="Linked Cell" xfId="70"/>
    <cellStyle name="Magyarázó szöveg" xfId="71" builtinId="53" customBuiltin="1"/>
    <cellStyle name="Neutral" xfId="72"/>
    <cellStyle name="Normál" xfId="0" builtinId="0"/>
    <cellStyle name="Normál 2" xfId="73"/>
    <cellStyle name="Normál 3" xfId="74"/>
    <cellStyle name="Normál 4" xfId="75"/>
    <cellStyle name="Normál 5" xfId="76"/>
    <cellStyle name="Normál_  3   _2010.évi állami" xfId="77"/>
    <cellStyle name="Normál_11szm" xfId="78"/>
    <cellStyle name="Normál_12.sz.mell.2013.évi fejlesztés" xfId="79"/>
    <cellStyle name="Normál_2004.évi normatívák" xfId="80"/>
    <cellStyle name="Normál_2010.évi tervezett beruházás, felújítás" xfId="81"/>
    <cellStyle name="Normál_3aszm" xfId="82"/>
    <cellStyle name="Normál_5szm" xfId="83"/>
    <cellStyle name="Normál_6szm" xfId="84"/>
    <cellStyle name="Normál_7szm" xfId="85"/>
    <cellStyle name="Normál_költségvetés módosítás I." xfId="86"/>
    <cellStyle name="Normál_KVRENMUNKA" xfId="87"/>
    <cellStyle name="Normál_Másolat eredetijeKVIREND" xfId="88"/>
    <cellStyle name="Normal_tanusitv" xfId="89"/>
    <cellStyle name="Normál_Zalakaros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Százalék 2" xfId="97"/>
    <cellStyle name="Title" xfId="98"/>
    <cellStyle name="Total" xfId="99"/>
    <cellStyle name="Warning Text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view="pageLayout" zoomScale="80" zoomScaleNormal="100" zoomScaleSheetLayoutView="100" zoomScalePageLayoutView="80" workbookViewId="0">
      <selection activeCell="A4" sqref="A4"/>
    </sheetView>
  </sheetViews>
  <sheetFormatPr defaultRowHeight="12.75" x14ac:dyDescent="0.2"/>
  <cols>
    <col min="1" max="1" width="4.5703125" style="23" customWidth="1"/>
    <col min="2" max="2" width="43.42578125" style="23" customWidth="1"/>
    <col min="3" max="3" width="13.85546875" style="23" customWidth="1"/>
    <col min="4" max="4" width="14.140625" style="23" customWidth="1"/>
    <col min="5" max="5" width="14.42578125" style="23" customWidth="1"/>
    <col min="6" max="6" width="5.7109375" style="23" customWidth="1"/>
    <col min="7" max="7" width="42.85546875" style="23" customWidth="1"/>
    <col min="8" max="8" width="14.28515625" style="23" customWidth="1"/>
    <col min="9" max="9" width="14.7109375" style="23" customWidth="1"/>
    <col min="10" max="10" width="15.28515625" style="23" customWidth="1"/>
    <col min="11" max="16384" width="9.140625" style="23"/>
  </cols>
  <sheetData>
    <row r="1" spans="1:10" ht="18.75" x14ac:dyDescent="0.3">
      <c r="A1" s="686" t="s">
        <v>476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0" ht="18.75" x14ac:dyDescent="0.3">
      <c r="A2" s="686" t="s">
        <v>531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18.75" x14ac:dyDescent="0.3">
      <c r="A3" s="153"/>
      <c r="B3" s="153"/>
      <c r="C3" s="153"/>
      <c r="D3" s="153"/>
      <c r="E3" s="153"/>
      <c r="F3" s="153"/>
      <c r="G3" s="153"/>
      <c r="H3" s="154"/>
      <c r="I3" s="154"/>
      <c r="J3" s="152"/>
    </row>
    <row r="4" spans="1:10" s="649" customFormat="1" ht="13.5" thickBot="1" x14ac:dyDescent="0.25">
      <c r="A4" s="649" t="s">
        <v>585</v>
      </c>
      <c r="H4" s="650"/>
      <c r="I4" s="688" t="s">
        <v>466</v>
      </c>
      <c r="J4" s="688"/>
    </row>
    <row r="5" spans="1:10" ht="74.25" customHeight="1" thickBot="1" x14ac:dyDescent="0.25">
      <c r="A5" s="240"/>
      <c r="B5" s="241" t="s">
        <v>306</v>
      </c>
      <c r="C5" s="242" t="s">
        <v>521</v>
      </c>
      <c r="D5" s="242" t="s">
        <v>580</v>
      </c>
      <c r="E5" s="243" t="s">
        <v>532</v>
      </c>
      <c r="F5" s="244"/>
      <c r="G5" s="241" t="s">
        <v>306</v>
      </c>
      <c r="H5" s="242" t="s">
        <v>521</v>
      </c>
      <c r="I5" s="242" t="s">
        <v>533</v>
      </c>
      <c r="J5" s="243" t="s">
        <v>532</v>
      </c>
    </row>
    <row r="6" spans="1:10" ht="15" customHeight="1" x14ac:dyDescent="0.2">
      <c r="A6" s="689" t="s">
        <v>307</v>
      </c>
      <c r="B6" s="690"/>
      <c r="C6" s="690"/>
      <c r="D6" s="690"/>
      <c r="E6" s="691"/>
      <c r="F6" s="690" t="s">
        <v>308</v>
      </c>
      <c r="G6" s="690"/>
      <c r="H6" s="690"/>
      <c r="I6" s="690"/>
      <c r="J6" s="691"/>
    </row>
    <row r="7" spans="1:10" ht="15" customHeight="1" x14ac:dyDescent="0.25">
      <c r="A7" s="77" t="s">
        <v>99</v>
      </c>
      <c r="B7" s="29" t="s">
        <v>309</v>
      </c>
      <c r="C7" s="30"/>
      <c r="D7" s="30"/>
      <c r="E7" s="58"/>
      <c r="F7" s="54" t="s">
        <v>99</v>
      </c>
      <c r="G7" s="31" t="s">
        <v>309</v>
      </c>
      <c r="H7" s="30"/>
      <c r="I7" s="30"/>
      <c r="J7" s="58"/>
    </row>
    <row r="8" spans="1:10" ht="15" customHeight="1" x14ac:dyDescent="0.25">
      <c r="A8" s="77"/>
      <c r="B8" s="38" t="s">
        <v>310</v>
      </c>
      <c r="C8" s="47">
        <v>17951373</v>
      </c>
      <c r="D8" s="47">
        <v>20422266</v>
      </c>
      <c r="E8" s="59">
        <v>18354132</v>
      </c>
      <c r="F8" s="32"/>
      <c r="G8" s="38" t="s">
        <v>344</v>
      </c>
      <c r="H8" s="30">
        <v>7135000</v>
      </c>
      <c r="I8" s="30">
        <v>7572615</v>
      </c>
      <c r="J8" s="58">
        <v>7572000</v>
      </c>
    </row>
    <row r="9" spans="1:10" ht="35.25" customHeight="1" x14ac:dyDescent="0.25">
      <c r="A9" s="77"/>
      <c r="B9" s="48" t="s">
        <v>311</v>
      </c>
      <c r="C9" s="37">
        <v>2803000</v>
      </c>
      <c r="D9" s="37">
        <v>4444459</v>
      </c>
      <c r="E9" s="60">
        <v>4490000</v>
      </c>
      <c r="F9" s="54"/>
      <c r="G9" s="73" t="s">
        <v>345</v>
      </c>
      <c r="H9" s="30">
        <v>1330000</v>
      </c>
      <c r="I9" s="30">
        <v>1357681</v>
      </c>
      <c r="J9" s="58">
        <v>1150000</v>
      </c>
    </row>
    <row r="10" spans="1:10" ht="15" customHeight="1" x14ac:dyDescent="0.25">
      <c r="A10" s="77"/>
      <c r="B10" s="38" t="s">
        <v>312</v>
      </c>
      <c r="C10" s="37">
        <v>863500</v>
      </c>
      <c r="D10" s="37">
        <v>665642</v>
      </c>
      <c r="E10" s="60">
        <v>563000</v>
      </c>
      <c r="F10" s="54"/>
      <c r="G10" s="38" t="s">
        <v>346</v>
      </c>
      <c r="H10" s="30">
        <v>10300000</v>
      </c>
      <c r="I10" s="30">
        <v>10185169</v>
      </c>
      <c r="J10" s="58">
        <v>11300000</v>
      </c>
    </row>
    <row r="11" spans="1:10" ht="15" customHeight="1" x14ac:dyDescent="0.25">
      <c r="A11" s="77"/>
      <c r="B11" s="38" t="s">
        <v>313</v>
      </c>
      <c r="C11" s="37">
        <v>0</v>
      </c>
      <c r="D11" s="37">
        <v>0</v>
      </c>
      <c r="E11" s="60">
        <v>0</v>
      </c>
      <c r="F11" s="54"/>
      <c r="G11" s="38" t="s">
        <v>347</v>
      </c>
      <c r="H11" s="30">
        <v>1070000</v>
      </c>
      <c r="I11" s="30">
        <v>1673842</v>
      </c>
      <c r="J11" s="58">
        <v>900000</v>
      </c>
    </row>
    <row r="12" spans="1:10" ht="15" customHeight="1" x14ac:dyDescent="0.25">
      <c r="A12" s="77"/>
      <c r="B12" s="50"/>
      <c r="C12" s="49"/>
      <c r="D12" s="49"/>
      <c r="E12" s="61"/>
      <c r="F12" s="54"/>
      <c r="G12" s="38" t="s">
        <v>348</v>
      </c>
      <c r="H12" s="30">
        <v>1634000</v>
      </c>
      <c r="I12" s="30">
        <v>1663245</v>
      </c>
      <c r="J12" s="58">
        <v>1750000</v>
      </c>
    </row>
    <row r="13" spans="1:10" ht="15" customHeight="1" x14ac:dyDescent="0.25">
      <c r="A13" s="77"/>
      <c r="B13" s="36"/>
      <c r="C13" s="37"/>
      <c r="D13" s="37"/>
      <c r="E13" s="60"/>
      <c r="F13" s="54"/>
      <c r="G13" s="38" t="s">
        <v>314</v>
      </c>
      <c r="H13" s="30">
        <v>0</v>
      </c>
      <c r="I13" s="30">
        <v>55360</v>
      </c>
      <c r="J13" s="58"/>
    </row>
    <row r="14" spans="1:10" ht="15" customHeight="1" x14ac:dyDescent="0.25">
      <c r="A14" s="668" t="s">
        <v>315</v>
      </c>
      <c r="B14" s="669"/>
      <c r="C14" s="49">
        <f>SUM(C8:C13)</f>
        <v>21617873</v>
      </c>
      <c r="D14" s="49">
        <f>SUM(D8:D13)</f>
        <v>25532367</v>
      </c>
      <c r="E14" s="49">
        <f>SUM(E8:E13)</f>
        <v>23407132</v>
      </c>
      <c r="F14" s="672" t="s">
        <v>316</v>
      </c>
      <c r="G14" s="673"/>
      <c r="H14" s="53">
        <f>SUM(H8:H13)</f>
        <v>21469000</v>
      </c>
      <c r="I14" s="53">
        <f>SUM(I8:I13)</f>
        <v>22507912</v>
      </c>
      <c r="J14" s="66">
        <f>SUM(J8:J13)</f>
        <v>22672000</v>
      </c>
    </row>
    <row r="15" spans="1:10" ht="15" customHeight="1" x14ac:dyDescent="0.25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 x14ac:dyDescent="0.2">
      <c r="A16" s="668" t="s">
        <v>339</v>
      </c>
      <c r="B16" s="669"/>
      <c r="C16" s="49">
        <v>0</v>
      </c>
      <c r="D16" s="49">
        <v>727085</v>
      </c>
      <c r="E16" s="49">
        <v>0</v>
      </c>
      <c r="F16" s="687" t="s">
        <v>343</v>
      </c>
      <c r="G16" s="669"/>
      <c r="H16" s="53">
        <v>712615</v>
      </c>
      <c r="I16" s="53">
        <v>712615</v>
      </c>
      <c r="J16" s="66">
        <v>727085</v>
      </c>
    </row>
    <row r="17" spans="1:10" ht="15" customHeight="1" x14ac:dyDescent="0.2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 x14ac:dyDescent="0.3">
      <c r="A18" s="679" t="s">
        <v>317</v>
      </c>
      <c r="B18" s="680"/>
      <c r="C18" s="167">
        <f>C14+C16</f>
        <v>21617873</v>
      </c>
      <c r="D18" s="167">
        <f>D14+D16</f>
        <v>26259452</v>
      </c>
      <c r="E18" s="167">
        <f>E14+E16</f>
        <v>23407132</v>
      </c>
      <c r="F18" s="678" t="s">
        <v>318</v>
      </c>
      <c r="G18" s="680" t="s">
        <v>318</v>
      </c>
      <c r="H18" s="168">
        <f>H14+H16</f>
        <v>22181615</v>
      </c>
      <c r="I18" s="168">
        <f>I14+I16</f>
        <v>23220527</v>
      </c>
      <c r="J18" s="169">
        <f>J14+J16</f>
        <v>23399085</v>
      </c>
    </row>
    <row r="19" spans="1:10" ht="15" customHeight="1" x14ac:dyDescent="0.3">
      <c r="A19" s="165"/>
      <c r="B19" s="166"/>
      <c r="C19" s="167"/>
      <c r="D19" s="167"/>
      <c r="E19" s="171"/>
      <c r="F19" s="164"/>
      <c r="G19" s="166"/>
      <c r="H19" s="168"/>
      <c r="I19" s="168"/>
      <c r="J19" s="169"/>
    </row>
    <row r="20" spans="1:10" ht="15" customHeight="1" x14ac:dyDescent="0.25">
      <c r="A20" s="674" t="s">
        <v>319</v>
      </c>
      <c r="B20" s="671"/>
      <c r="C20" s="41"/>
      <c r="D20" s="41"/>
      <c r="E20" s="63"/>
      <c r="F20" s="670" t="s">
        <v>338</v>
      </c>
      <c r="G20" s="671"/>
      <c r="H20" s="42"/>
      <c r="I20" s="42"/>
      <c r="J20" s="80"/>
    </row>
    <row r="21" spans="1:10" ht="15" customHeight="1" x14ac:dyDescent="0.25">
      <c r="A21" s="674" t="s">
        <v>320</v>
      </c>
      <c r="B21" s="681"/>
      <c r="C21" s="41"/>
      <c r="D21" s="41"/>
      <c r="E21" s="63"/>
      <c r="F21" s="670" t="s">
        <v>321</v>
      </c>
      <c r="G21" s="681"/>
      <c r="H21" s="42"/>
      <c r="I21" s="42"/>
      <c r="J21" s="80"/>
    </row>
    <row r="22" spans="1:10" ht="15" customHeight="1" x14ac:dyDescent="0.25">
      <c r="A22" s="77" t="s">
        <v>99</v>
      </c>
      <c r="B22" s="43" t="s">
        <v>309</v>
      </c>
      <c r="C22" s="30"/>
      <c r="D22" s="30"/>
      <c r="E22" s="58"/>
      <c r="F22" s="57" t="s">
        <v>99</v>
      </c>
      <c r="G22" s="31" t="s">
        <v>309</v>
      </c>
      <c r="H22" s="30"/>
      <c r="I22" s="30"/>
      <c r="J22" s="58"/>
    </row>
    <row r="23" spans="1:10" ht="15" customHeight="1" x14ac:dyDescent="0.2">
      <c r="A23" s="81"/>
      <c r="B23" s="34" t="s">
        <v>322</v>
      </c>
      <c r="C23" s="30">
        <v>0</v>
      </c>
      <c r="D23" s="30">
        <v>14303754</v>
      </c>
      <c r="E23" s="58">
        <v>0</v>
      </c>
      <c r="F23" s="57"/>
      <c r="G23" s="38" t="s">
        <v>323</v>
      </c>
      <c r="H23" s="30">
        <v>6159500</v>
      </c>
      <c r="I23" s="30">
        <v>1178271</v>
      </c>
      <c r="J23" s="58">
        <v>8929288</v>
      </c>
    </row>
    <row r="24" spans="1:10" ht="15" customHeight="1" x14ac:dyDescent="0.2">
      <c r="A24" s="81"/>
      <c r="B24" s="34" t="s">
        <v>324</v>
      </c>
      <c r="C24" s="30">
        <v>0</v>
      </c>
      <c r="D24" s="30">
        <v>0</v>
      </c>
      <c r="E24" s="58">
        <v>0</v>
      </c>
      <c r="F24" s="57"/>
      <c r="G24" s="44" t="s">
        <v>325</v>
      </c>
      <c r="H24" s="30">
        <v>2033591</v>
      </c>
      <c r="I24" s="30">
        <v>0</v>
      </c>
      <c r="J24" s="58">
        <v>16000000</v>
      </c>
    </row>
    <row r="25" spans="1:10" ht="15" customHeight="1" x14ac:dyDescent="0.2">
      <c r="A25" s="81"/>
      <c r="B25" s="34" t="s">
        <v>326</v>
      </c>
      <c r="C25" s="30">
        <v>0</v>
      </c>
      <c r="D25" s="30">
        <v>0</v>
      </c>
      <c r="E25" s="58">
        <v>0</v>
      </c>
      <c r="F25" s="57"/>
      <c r="G25" s="44" t="s">
        <v>327</v>
      </c>
      <c r="H25" s="30">
        <v>0</v>
      </c>
      <c r="I25" s="30">
        <v>0</v>
      </c>
      <c r="J25" s="58">
        <v>0</v>
      </c>
    </row>
    <row r="26" spans="1:10" ht="15" customHeight="1" x14ac:dyDescent="0.2">
      <c r="A26" s="81"/>
      <c r="B26" s="34" t="s">
        <v>328</v>
      </c>
      <c r="C26" s="30">
        <v>0</v>
      </c>
      <c r="D26" s="30">
        <v>0</v>
      </c>
      <c r="E26" s="58">
        <v>0</v>
      </c>
      <c r="F26" s="57"/>
      <c r="G26" s="38" t="s">
        <v>329</v>
      </c>
      <c r="H26" s="30">
        <v>0</v>
      </c>
      <c r="I26" s="30">
        <v>0</v>
      </c>
      <c r="J26" s="58">
        <v>0</v>
      </c>
    </row>
    <row r="27" spans="1:10" s="170" customFormat="1" ht="15" customHeight="1" x14ac:dyDescent="0.25">
      <c r="A27" s="81"/>
      <c r="B27" s="52"/>
      <c r="C27" s="71"/>
      <c r="D27" s="71"/>
      <c r="E27" s="72"/>
      <c r="F27" s="57"/>
      <c r="G27" s="38" t="s">
        <v>462</v>
      </c>
      <c r="H27" s="30">
        <v>0</v>
      </c>
      <c r="I27" s="30">
        <v>0</v>
      </c>
      <c r="J27" s="58"/>
    </row>
    <row r="28" spans="1:10" s="170" customFormat="1" ht="15" customHeight="1" x14ac:dyDescent="0.2">
      <c r="A28" s="82" t="s">
        <v>330</v>
      </c>
      <c r="B28" s="76"/>
      <c r="C28" s="49">
        <f>SUM(C23:C27)</f>
        <v>0</v>
      </c>
      <c r="D28" s="49">
        <f>SUM(D23:D27)</f>
        <v>14303754</v>
      </c>
      <c r="E28" s="49">
        <f>SUM(E23:E27)</f>
        <v>0</v>
      </c>
      <c r="F28" s="682" t="s">
        <v>331</v>
      </c>
      <c r="G28" s="683"/>
      <c r="H28" s="53">
        <f>SUM(H23:H27)</f>
        <v>8193091</v>
      </c>
      <c r="I28" s="53">
        <f>SUM(I23:I27)</f>
        <v>1178271</v>
      </c>
      <c r="J28" s="66">
        <f>SUM(J23:J27)</f>
        <v>24929288</v>
      </c>
    </row>
    <row r="29" spans="1:10" ht="15" customHeight="1" x14ac:dyDescent="0.2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 x14ac:dyDescent="0.2">
      <c r="A30" s="82" t="s">
        <v>340</v>
      </c>
      <c r="B30" s="45"/>
      <c r="C30" s="35"/>
      <c r="D30" s="35"/>
      <c r="E30" s="62"/>
      <c r="F30" s="684" t="s">
        <v>332</v>
      </c>
      <c r="G30" s="670"/>
      <c r="H30" s="39"/>
      <c r="I30" s="39"/>
      <c r="J30" s="65"/>
    </row>
    <row r="31" spans="1:10" ht="15" customHeight="1" x14ac:dyDescent="0.2">
      <c r="A31" s="77" t="s">
        <v>99</v>
      </c>
      <c r="B31" s="43" t="s">
        <v>309</v>
      </c>
      <c r="C31" s="35"/>
      <c r="D31" s="35"/>
      <c r="E31" s="62"/>
      <c r="F31" s="77" t="s">
        <v>99</v>
      </c>
      <c r="G31" s="43" t="s">
        <v>309</v>
      </c>
      <c r="H31" s="30"/>
      <c r="I31" s="30"/>
      <c r="J31" s="58"/>
    </row>
    <row r="32" spans="1:10" ht="15" customHeight="1" x14ac:dyDescent="0.2">
      <c r="A32" s="81"/>
      <c r="B32" s="67" t="s">
        <v>341</v>
      </c>
      <c r="C32" s="68">
        <v>8756833</v>
      </c>
      <c r="D32" s="68">
        <v>8756833</v>
      </c>
      <c r="E32" s="69">
        <v>24921241</v>
      </c>
      <c r="F32" s="57"/>
      <c r="G32" s="38"/>
      <c r="H32" s="33"/>
      <c r="I32" s="33"/>
      <c r="J32" s="64"/>
    </row>
    <row r="33" spans="1:10" ht="36.75" customHeight="1" x14ac:dyDescent="0.2">
      <c r="A33" s="77"/>
      <c r="B33" s="173" t="s">
        <v>470</v>
      </c>
      <c r="C33" s="30">
        <v>0</v>
      </c>
      <c r="D33" s="30">
        <v>0</v>
      </c>
      <c r="E33" s="58">
        <v>0</v>
      </c>
      <c r="F33" s="57"/>
      <c r="G33" s="173" t="s">
        <v>471</v>
      </c>
      <c r="H33" s="30">
        <v>0</v>
      </c>
      <c r="I33" s="30">
        <v>0</v>
      </c>
      <c r="J33" s="58">
        <v>0</v>
      </c>
    </row>
    <row r="34" spans="1:10" ht="15" customHeight="1" x14ac:dyDescent="0.2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 x14ac:dyDescent="0.2">
      <c r="A35" s="668" t="s">
        <v>333</v>
      </c>
      <c r="B35" s="669"/>
      <c r="C35" s="49">
        <f>SUM(C32:C34)</f>
        <v>8756833</v>
      </c>
      <c r="D35" s="49">
        <f>SUM(D32:D34)</f>
        <v>8756833</v>
      </c>
      <c r="E35" s="49">
        <f>SUM(E32:E34)</f>
        <v>24921241</v>
      </c>
      <c r="F35" s="668" t="s">
        <v>332</v>
      </c>
      <c r="G35" s="669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 x14ac:dyDescent="0.2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 x14ac:dyDescent="0.3">
      <c r="A37" s="677" t="s">
        <v>334</v>
      </c>
      <c r="B37" s="678"/>
      <c r="C37" s="172">
        <f>C28+C35</f>
        <v>8756833</v>
      </c>
      <c r="D37" s="172">
        <f>D28+D35</f>
        <v>23060587</v>
      </c>
      <c r="E37" s="172">
        <f>E28+E35</f>
        <v>24921241</v>
      </c>
      <c r="F37" s="685" t="s">
        <v>342</v>
      </c>
      <c r="G37" s="678"/>
      <c r="H37" s="168">
        <f>H28+H35</f>
        <v>8193091</v>
      </c>
      <c r="I37" s="168">
        <f>I28+I35</f>
        <v>1178271</v>
      </c>
      <c r="J37" s="169">
        <f>J28+J35</f>
        <v>24929288</v>
      </c>
    </row>
    <row r="38" spans="1:10" s="24" customFormat="1" ht="15.75" x14ac:dyDescent="0.2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 x14ac:dyDescent="0.25">
      <c r="A39" s="675" t="s">
        <v>335</v>
      </c>
      <c r="B39" s="676"/>
      <c r="C39" s="86">
        <f>C18+C37</f>
        <v>30374706</v>
      </c>
      <c r="D39" s="86">
        <f>D18+D37</f>
        <v>49320039</v>
      </c>
      <c r="E39" s="86">
        <f>E18+E37</f>
        <v>48328373</v>
      </c>
      <c r="F39" s="87"/>
      <c r="G39" s="85" t="s">
        <v>336</v>
      </c>
      <c r="H39" s="86">
        <f>H18+H37</f>
        <v>30374706</v>
      </c>
      <c r="I39" s="86">
        <f>I18+I37</f>
        <v>24398798</v>
      </c>
      <c r="J39" s="549">
        <f>J18+J37</f>
        <v>48328373</v>
      </c>
    </row>
    <row r="40" spans="1:10" s="24" customFormat="1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 x14ac:dyDescent="0.2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 x14ac:dyDescent="0.2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256" ht="1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256" ht="1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256" ht="1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256" s="170" customFormat="1" ht="1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256" ht="1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256" s="170" customFormat="1" ht="1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256" s="25" customFormat="1" x14ac:dyDescent="0.2"/>
    <row r="56" spans="1:256" ht="1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337</v>
      </c>
      <c r="Q56" s="74" t="s">
        <v>337</v>
      </c>
      <c r="R56" s="74" t="s">
        <v>337</v>
      </c>
      <c r="S56" s="74" t="s">
        <v>337</v>
      </c>
      <c r="T56" s="74" t="s">
        <v>337</v>
      </c>
      <c r="U56" s="74" t="s">
        <v>337</v>
      </c>
      <c r="V56" s="74" t="s">
        <v>337</v>
      </c>
      <c r="W56" s="74" t="s">
        <v>337</v>
      </c>
      <c r="X56" s="74" t="s">
        <v>337</v>
      </c>
      <c r="Y56" s="74" t="s">
        <v>337</v>
      </c>
      <c r="Z56" s="74" t="s">
        <v>337</v>
      </c>
      <c r="AA56" s="74" t="s">
        <v>337</v>
      </c>
      <c r="AB56" s="74" t="s">
        <v>337</v>
      </c>
      <c r="AC56" s="74" t="s">
        <v>337</v>
      </c>
      <c r="AD56" s="74" t="s">
        <v>337</v>
      </c>
      <c r="AE56" s="74" t="s">
        <v>337</v>
      </c>
      <c r="AF56" s="74" t="s">
        <v>337</v>
      </c>
      <c r="AG56" s="74" t="s">
        <v>337</v>
      </c>
      <c r="AH56" s="74" t="s">
        <v>337</v>
      </c>
      <c r="AI56" s="74" t="s">
        <v>337</v>
      </c>
      <c r="AJ56" s="74" t="s">
        <v>337</v>
      </c>
      <c r="AK56" s="74" t="s">
        <v>337</v>
      </c>
      <c r="AL56" s="74" t="s">
        <v>337</v>
      </c>
      <c r="AM56" s="74" t="s">
        <v>337</v>
      </c>
      <c r="AN56" s="74" t="s">
        <v>337</v>
      </c>
      <c r="AO56" s="74" t="s">
        <v>337</v>
      </c>
      <c r="AP56" s="74" t="s">
        <v>337</v>
      </c>
      <c r="AQ56" s="74" t="s">
        <v>337</v>
      </c>
      <c r="AR56" s="74" t="s">
        <v>337</v>
      </c>
      <c r="AS56" s="74" t="s">
        <v>337</v>
      </c>
      <c r="AT56" s="74" t="s">
        <v>337</v>
      </c>
      <c r="AU56" s="74" t="s">
        <v>337</v>
      </c>
      <c r="AV56" s="74" t="s">
        <v>337</v>
      </c>
      <c r="AW56" s="74" t="s">
        <v>337</v>
      </c>
      <c r="AX56" s="74" t="s">
        <v>337</v>
      </c>
      <c r="AY56" s="74" t="s">
        <v>337</v>
      </c>
      <c r="AZ56" s="74" t="s">
        <v>337</v>
      </c>
      <c r="BA56" s="74" t="s">
        <v>337</v>
      </c>
      <c r="BB56" s="74" t="s">
        <v>337</v>
      </c>
      <c r="BC56" s="74" t="s">
        <v>337</v>
      </c>
      <c r="BD56" s="74" t="s">
        <v>337</v>
      </c>
      <c r="BE56" s="74" t="s">
        <v>337</v>
      </c>
      <c r="BF56" s="74" t="s">
        <v>337</v>
      </c>
      <c r="BG56" s="74" t="s">
        <v>337</v>
      </c>
      <c r="BH56" s="74" t="s">
        <v>337</v>
      </c>
      <c r="BI56" s="74" t="s">
        <v>337</v>
      </c>
      <c r="BJ56" s="74" t="s">
        <v>337</v>
      </c>
      <c r="BK56" s="74" t="s">
        <v>337</v>
      </c>
      <c r="BL56" s="74" t="s">
        <v>337</v>
      </c>
      <c r="BM56" s="74" t="s">
        <v>337</v>
      </c>
      <c r="BN56" s="74" t="s">
        <v>337</v>
      </c>
      <c r="BO56" s="74" t="s">
        <v>337</v>
      </c>
      <c r="BP56" s="74" t="s">
        <v>337</v>
      </c>
      <c r="BQ56" s="74" t="s">
        <v>337</v>
      </c>
      <c r="BR56" s="74" t="s">
        <v>337</v>
      </c>
      <c r="BS56" s="74" t="s">
        <v>337</v>
      </c>
      <c r="BT56" s="74" t="s">
        <v>337</v>
      </c>
      <c r="BU56" s="74" t="s">
        <v>337</v>
      </c>
      <c r="BV56" s="74" t="s">
        <v>337</v>
      </c>
      <c r="BW56" s="74" t="s">
        <v>337</v>
      </c>
      <c r="BX56" s="74" t="s">
        <v>337</v>
      </c>
      <c r="BY56" s="74" t="s">
        <v>337</v>
      </c>
      <c r="BZ56" s="74" t="s">
        <v>337</v>
      </c>
      <c r="CA56" s="74" t="s">
        <v>337</v>
      </c>
      <c r="CB56" s="74" t="s">
        <v>337</v>
      </c>
      <c r="CC56" s="74" t="s">
        <v>337</v>
      </c>
      <c r="CD56" s="74" t="s">
        <v>337</v>
      </c>
      <c r="CE56" s="74" t="s">
        <v>337</v>
      </c>
      <c r="CF56" s="74" t="s">
        <v>337</v>
      </c>
      <c r="CG56" s="74" t="s">
        <v>337</v>
      </c>
      <c r="CH56" s="74" t="s">
        <v>337</v>
      </c>
      <c r="CI56" s="74" t="s">
        <v>337</v>
      </c>
      <c r="CJ56" s="74" t="s">
        <v>337</v>
      </c>
      <c r="CK56" s="74" t="s">
        <v>337</v>
      </c>
      <c r="CL56" s="74" t="s">
        <v>337</v>
      </c>
      <c r="CM56" s="74" t="s">
        <v>337</v>
      </c>
      <c r="CN56" s="74" t="s">
        <v>337</v>
      </c>
      <c r="CO56" s="74" t="s">
        <v>337</v>
      </c>
      <c r="CP56" s="74" t="s">
        <v>337</v>
      </c>
      <c r="CQ56" s="74" t="s">
        <v>337</v>
      </c>
      <c r="CR56" s="74" t="s">
        <v>337</v>
      </c>
      <c r="CS56" s="74" t="s">
        <v>337</v>
      </c>
      <c r="CT56" s="74" t="s">
        <v>337</v>
      </c>
      <c r="CU56" s="74" t="s">
        <v>337</v>
      </c>
      <c r="CV56" s="74" t="s">
        <v>337</v>
      </c>
      <c r="CW56" s="74" t="s">
        <v>337</v>
      </c>
      <c r="CX56" s="74" t="s">
        <v>337</v>
      </c>
      <c r="CY56" s="74" t="s">
        <v>337</v>
      </c>
      <c r="CZ56" s="74" t="s">
        <v>337</v>
      </c>
      <c r="DA56" s="74" t="s">
        <v>337</v>
      </c>
      <c r="DB56" s="74" t="s">
        <v>337</v>
      </c>
      <c r="DC56" s="74" t="s">
        <v>337</v>
      </c>
      <c r="DD56" s="74" t="s">
        <v>337</v>
      </c>
      <c r="DE56" s="74" t="s">
        <v>337</v>
      </c>
      <c r="DF56" s="74" t="s">
        <v>337</v>
      </c>
      <c r="DG56" s="74" t="s">
        <v>337</v>
      </c>
      <c r="DH56" s="74" t="s">
        <v>337</v>
      </c>
      <c r="DI56" s="74" t="s">
        <v>337</v>
      </c>
      <c r="DJ56" s="74" t="s">
        <v>337</v>
      </c>
      <c r="DK56" s="74" t="s">
        <v>337</v>
      </c>
      <c r="DL56" s="74" t="s">
        <v>337</v>
      </c>
      <c r="DM56" s="74" t="s">
        <v>337</v>
      </c>
      <c r="DN56" s="74" t="s">
        <v>337</v>
      </c>
      <c r="DO56" s="74" t="s">
        <v>337</v>
      </c>
      <c r="DP56" s="74" t="s">
        <v>337</v>
      </c>
      <c r="DQ56" s="74" t="s">
        <v>337</v>
      </c>
      <c r="DR56" s="74" t="s">
        <v>337</v>
      </c>
      <c r="DS56" s="74" t="s">
        <v>337</v>
      </c>
      <c r="DT56" s="74" t="s">
        <v>337</v>
      </c>
      <c r="DU56" s="74" t="s">
        <v>337</v>
      </c>
      <c r="DV56" s="74" t="s">
        <v>337</v>
      </c>
      <c r="DW56" s="74" t="s">
        <v>337</v>
      </c>
      <c r="DX56" s="74" t="s">
        <v>337</v>
      </c>
      <c r="DY56" s="74" t="s">
        <v>337</v>
      </c>
      <c r="DZ56" s="74" t="s">
        <v>337</v>
      </c>
      <c r="EA56" s="74" t="s">
        <v>337</v>
      </c>
      <c r="EB56" s="74" t="s">
        <v>337</v>
      </c>
      <c r="EC56" s="74" t="s">
        <v>337</v>
      </c>
      <c r="ED56" s="74" t="s">
        <v>337</v>
      </c>
      <c r="EE56" s="74" t="s">
        <v>337</v>
      </c>
      <c r="EF56" s="74" t="s">
        <v>337</v>
      </c>
      <c r="EG56" s="74" t="s">
        <v>337</v>
      </c>
      <c r="EH56" s="74" t="s">
        <v>337</v>
      </c>
      <c r="EI56" s="74" t="s">
        <v>337</v>
      </c>
      <c r="EJ56" s="74" t="s">
        <v>337</v>
      </c>
      <c r="EK56" s="74" t="s">
        <v>337</v>
      </c>
      <c r="EL56" s="74" t="s">
        <v>337</v>
      </c>
      <c r="EM56" s="74" t="s">
        <v>337</v>
      </c>
      <c r="EN56" s="74" t="s">
        <v>337</v>
      </c>
      <c r="EO56" s="74" t="s">
        <v>337</v>
      </c>
      <c r="EP56" s="74" t="s">
        <v>337</v>
      </c>
      <c r="EQ56" s="74" t="s">
        <v>337</v>
      </c>
      <c r="ER56" s="74" t="s">
        <v>337</v>
      </c>
      <c r="ES56" s="74" t="s">
        <v>337</v>
      </c>
      <c r="ET56" s="74" t="s">
        <v>337</v>
      </c>
      <c r="EU56" s="74" t="s">
        <v>337</v>
      </c>
      <c r="EV56" s="74" t="s">
        <v>337</v>
      </c>
      <c r="EW56" s="74" t="s">
        <v>337</v>
      </c>
      <c r="EX56" s="74" t="s">
        <v>337</v>
      </c>
      <c r="EY56" s="74" t="s">
        <v>337</v>
      </c>
      <c r="EZ56" s="74" t="s">
        <v>337</v>
      </c>
      <c r="FA56" s="74" t="s">
        <v>337</v>
      </c>
      <c r="FB56" s="74" t="s">
        <v>337</v>
      </c>
      <c r="FC56" s="74" t="s">
        <v>337</v>
      </c>
      <c r="FD56" s="74" t="s">
        <v>337</v>
      </c>
      <c r="FE56" s="74" t="s">
        <v>337</v>
      </c>
      <c r="FF56" s="74" t="s">
        <v>337</v>
      </c>
      <c r="FG56" s="74" t="s">
        <v>337</v>
      </c>
      <c r="FH56" s="74" t="s">
        <v>337</v>
      </c>
      <c r="FI56" s="74" t="s">
        <v>337</v>
      </c>
      <c r="FJ56" s="74" t="s">
        <v>337</v>
      </c>
      <c r="FK56" s="74" t="s">
        <v>337</v>
      </c>
      <c r="FL56" s="74" t="s">
        <v>337</v>
      </c>
      <c r="FM56" s="74" t="s">
        <v>337</v>
      </c>
      <c r="FN56" s="74" t="s">
        <v>337</v>
      </c>
      <c r="FO56" s="74" t="s">
        <v>337</v>
      </c>
      <c r="FP56" s="74" t="s">
        <v>337</v>
      </c>
      <c r="FQ56" s="74" t="s">
        <v>337</v>
      </c>
      <c r="FR56" s="74" t="s">
        <v>337</v>
      </c>
      <c r="FS56" s="74" t="s">
        <v>337</v>
      </c>
      <c r="FT56" s="74" t="s">
        <v>337</v>
      </c>
      <c r="FU56" s="74" t="s">
        <v>337</v>
      </c>
      <c r="FV56" s="74" t="s">
        <v>337</v>
      </c>
      <c r="FW56" s="74" t="s">
        <v>337</v>
      </c>
      <c r="FX56" s="74" t="s">
        <v>337</v>
      </c>
      <c r="FY56" s="74" t="s">
        <v>337</v>
      </c>
      <c r="FZ56" s="74" t="s">
        <v>337</v>
      </c>
      <c r="GA56" s="74" t="s">
        <v>337</v>
      </c>
      <c r="GB56" s="74" t="s">
        <v>337</v>
      </c>
      <c r="GC56" s="74" t="s">
        <v>337</v>
      </c>
      <c r="GD56" s="74" t="s">
        <v>337</v>
      </c>
      <c r="GE56" s="74" t="s">
        <v>337</v>
      </c>
      <c r="GF56" s="74" t="s">
        <v>337</v>
      </c>
      <c r="GG56" s="74" t="s">
        <v>337</v>
      </c>
      <c r="GH56" s="74" t="s">
        <v>337</v>
      </c>
      <c r="GI56" s="74" t="s">
        <v>337</v>
      </c>
      <c r="GJ56" s="74" t="s">
        <v>337</v>
      </c>
      <c r="GK56" s="74" t="s">
        <v>337</v>
      </c>
      <c r="GL56" s="74" t="s">
        <v>337</v>
      </c>
      <c r="GM56" s="74" t="s">
        <v>337</v>
      </c>
      <c r="GN56" s="74" t="s">
        <v>337</v>
      </c>
      <c r="GO56" s="74" t="s">
        <v>337</v>
      </c>
      <c r="GP56" s="74" t="s">
        <v>337</v>
      </c>
      <c r="GQ56" s="74" t="s">
        <v>337</v>
      </c>
      <c r="GR56" s="74" t="s">
        <v>337</v>
      </c>
      <c r="GS56" s="74" t="s">
        <v>337</v>
      </c>
      <c r="GT56" s="74" t="s">
        <v>337</v>
      </c>
      <c r="GU56" s="74" t="s">
        <v>337</v>
      </c>
      <c r="GV56" s="74" t="s">
        <v>337</v>
      </c>
      <c r="GW56" s="74" t="s">
        <v>337</v>
      </c>
      <c r="GX56" s="74" t="s">
        <v>337</v>
      </c>
      <c r="GY56" s="74" t="s">
        <v>337</v>
      </c>
      <c r="GZ56" s="74" t="s">
        <v>337</v>
      </c>
      <c r="HA56" s="74" t="s">
        <v>337</v>
      </c>
      <c r="HB56" s="74" t="s">
        <v>337</v>
      </c>
      <c r="HC56" s="74" t="s">
        <v>337</v>
      </c>
      <c r="HD56" s="74" t="s">
        <v>337</v>
      </c>
      <c r="HE56" s="74" t="s">
        <v>337</v>
      </c>
      <c r="HF56" s="74" t="s">
        <v>337</v>
      </c>
      <c r="HG56" s="74" t="s">
        <v>337</v>
      </c>
      <c r="HH56" s="74" t="s">
        <v>337</v>
      </c>
      <c r="HI56" s="74" t="s">
        <v>337</v>
      </c>
      <c r="HJ56" s="74" t="s">
        <v>337</v>
      </c>
      <c r="HK56" s="74" t="s">
        <v>337</v>
      </c>
      <c r="HL56" s="74" t="s">
        <v>337</v>
      </c>
      <c r="HM56" s="74" t="s">
        <v>337</v>
      </c>
      <c r="HN56" s="74" t="s">
        <v>337</v>
      </c>
      <c r="HO56" s="74" t="s">
        <v>337</v>
      </c>
      <c r="HP56" s="74" t="s">
        <v>337</v>
      </c>
      <c r="HQ56" s="74" t="s">
        <v>337</v>
      </c>
      <c r="HR56" s="74" t="s">
        <v>337</v>
      </c>
      <c r="HS56" s="74" t="s">
        <v>337</v>
      </c>
      <c r="HT56" s="74" t="s">
        <v>337</v>
      </c>
      <c r="HU56" s="74" t="s">
        <v>337</v>
      </c>
      <c r="HV56" s="74" t="s">
        <v>337</v>
      </c>
      <c r="HW56" s="74" t="s">
        <v>337</v>
      </c>
      <c r="HX56" s="74" t="s">
        <v>337</v>
      </c>
      <c r="HY56" s="74" t="s">
        <v>337</v>
      </c>
      <c r="HZ56" s="74" t="s">
        <v>337</v>
      </c>
      <c r="IA56" s="74" t="s">
        <v>337</v>
      </c>
      <c r="IB56" s="74" t="s">
        <v>337</v>
      </c>
      <c r="IC56" s="74" t="s">
        <v>337</v>
      </c>
      <c r="ID56" s="74" t="s">
        <v>337</v>
      </c>
      <c r="IE56" s="74" t="s">
        <v>337</v>
      </c>
      <c r="IF56" s="74" t="s">
        <v>337</v>
      </c>
      <c r="IG56" s="74" t="s">
        <v>337</v>
      </c>
      <c r="IH56" s="74" t="s">
        <v>337</v>
      </c>
      <c r="II56" s="74" t="s">
        <v>337</v>
      </c>
      <c r="IJ56" s="74" t="s">
        <v>337</v>
      </c>
      <c r="IK56" s="74" t="s">
        <v>337</v>
      </c>
      <c r="IL56" s="74" t="s">
        <v>337</v>
      </c>
      <c r="IM56" s="74" t="s">
        <v>337</v>
      </c>
      <c r="IN56" s="74" t="s">
        <v>337</v>
      </c>
      <c r="IO56" s="74" t="s">
        <v>337</v>
      </c>
      <c r="IP56" s="74" t="s">
        <v>337</v>
      </c>
      <c r="IQ56" s="74" t="s">
        <v>337</v>
      </c>
      <c r="IR56" s="74" t="s">
        <v>337</v>
      </c>
      <c r="IS56" s="74" t="s">
        <v>337</v>
      </c>
      <c r="IT56" s="74" t="s">
        <v>337</v>
      </c>
      <c r="IU56" s="74" t="s">
        <v>337</v>
      </c>
      <c r="IV56" s="74" t="s">
        <v>337</v>
      </c>
    </row>
    <row r="57" spans="1:256" s="25" customFormat="1" x14ac:dyDescent="0.2"/>
    <row r="58" spans="1:256" s="25" customFormat="1" x14ac:dyDescent="0.2"/>
    <row r="59" spans="1:256" s="25" customFormat="1" x14ac:dyDescent="0.2"/>
    <row r="60" spans="1:256" s="25" customFormat="1" x14ac:dyDescent="0.2"/>
    <row r="61" spans="1:256" s="25" customFormat="1" x14ac:dyDescent="0.2"/>
    <row r="62" spans="1:256" s="25" customFormat="1" x14ac:dyDescent="0.2"/>
    <row r="63" spans="1:256" s="25" customFormat="1" x14ac:dyDescent="0.2"/>
    <row r="64" spans="1:256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pans="1:10" s="25" customFormat="1" x14ac:dyDescent="0.2"/>
    <row r="210" spans="1:10" s="25" customFormat="1" x14ac:dyDescent="0.2"/>
    <row r="211" spans="1:10" s="25" customFormat="1" x14ac:dyDescent="0.2"/>
    <row r="212" spans="1:10" s="25" customForma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abSelected="1" zoomScaleNormal="100" workbookViewId="0">
      <selection activeCell="A3" sqref="A3"/>
    </sheetView>
  </sheetViews>
  <sheetFormatPr defaultColWidth="8" defaultRowHeight="12.75" x14ac:dyDescent="0.2"/>
  <cols>
    <col min="1" max="1" width="5" style="129" customWidth="1"/>
    <col min="2" max="2" width="54.140625" style="131" customWidth="1"/>
    <col min="3" max="4" width="15.140625" style="131" customWidth="1"/>
    <col min="5" max="16384" width="8" style="131"/>
  </cols>
  <sheetData>
    <row r="1" spans="1:4" ht="40.5" customHeight="1" x14ac:dyDescent="0.25">
      <c r="A1" s="137"/>
      <c r="B1" s="728" t="s">
        <v>481</v>
      </c>
      <c r="C1" s="728"/>
      <c r="D1" s="728"/>
    </row>
    <row r="2" spans="1:4" ht="15.75" customHeight="1" x14ac:dyDescent="0.25">
      <c r="A2" s="137"/>
      <c r="B2" s="130"/>
      <c r="C2" s="729"/>
      <c r="D2" s="729"/>
    </row>
    <row r="3" spans="1:4" s="132" customFormat="1" ht="15.75" thickBot="1" x14ac:dyDescent="0.25">
      <c r="A3" s="649" t="s">
        <v>592</v>
      </c>
      <c r="B3" s="660"/>
      <c r="C3" s="138"/>
      <c r="D3" s="174" t="s">
        <v>482</v>
      </c>
    </row>
    <row r="4" spans="1:4" s="133" customFormat="1" ht="48" customHeight="1" thickBot="1" x14ac:dyDescent="0.25">
      <c r="A4" s="385" t="s">
        <v>410</v>
      </c>
      <c r="B4" s="390" t="s">
        <v>438</v>
      </c>
      <c r="C4" s="390" t="s">
        <v>439</v>
      </c>
      <c r="D4" s="398" t="s">
        <v>440</v>
      </c>
    </row>
    <row r="5" spans="1:4" s="133" customFormat="1" ht="14.1" customHeight="1" thickBot="1" x14ac:dyDescent="0.25">
      <c r="A5" s="385" t="s">
        <v>99</v>
      </c>
      <c r="B5" s="390" t="s">
        <v>100</v>
      </c>
      <c r="C5" s="390" t="s">
        <v>101</v>
      </c>
      <c r="D5" s="398" t="s">
        <v>102</v>
      </c>
    </row>
    <row r="6" spans="1:4" ht="18" customHeight="1" x14ac:dyDescent="0.2">
      <c r="A6" s="386" t="s">
        <v>106</v>
      </c>
      <c r="B6" s="391" t="s">
        <v>441</v>
      </c>
      <c r="C6" s="404">
        <v>321000</v>
      </c>
      <c r="D6" s="399">
        <v>0</v>
      </c>
    </row>
    <row r="7" spans="1:4" ht="18" customHeight="1" x14ac:dyDescent="0.2">
      <c r="A7" s="387" t="s">
        <v>107</v>
      </c>
      <c r="B7" s="392" t="s">
        <v>442</v>
      </c>
      <c r="C7" s="404">
        <v>0</v>
      </c>
      <c r="D7" s="400">
        <v>0</v>
      </c>
    </row>
    <row r="8" spans="1:4" ht="18" customHeight="1" x14ac:dyDescent="0.2">
      <c r="A8" s="387" t="s">
        <v>108</v>
      </c>
      <c r="B8" s="392" t="s">
        <v>443</v>
      </c>
      <c r="C8" s="404">
        <v>0</v>
      </c>
      <c r="D8" s="400">
        <v>0</v>
      </c>
    </row>
    <row r="9" spans="1:4" ht="18" customHeight="1" x14ac:dyDescent="0.2">
      <c r="A9" s="387" t="s">
        <v>109</v>
      </c>
      <c r="B9" s="392" t="s">
        <v>444</v>
      </c>
      <c r="C9" s="404">
        <v>0</v>
      </c>
      <c r="D9" s="400">
        <v>0</v>
      </c>
    </row>
    <row r="10" spans="1:4" ht="18" customHeight="1" x14ac:dyDescent="0.2">
      <c r="A10" s="387" t="s">
        <v>110</v>
      </c>
      <c r="B10" s="392" t="s">
        <v>445</v>
      </c>
      <c r="C10" s="404">
        <v>4072000</v>
      </c>
      <c r="D10" s="400">
        <v>0</v>
      </c>
    </row>
    <row r="11" spans="1:4" ht="18" customHeight="1" x14ac:dyDescent="0.2">
      <c r="A11" s="387" t="s">
        <v>111</v>
      </c>
      <c r="B11" s="392" t="s">
        <v>446</v>
      </c>
      <c r="C11" s="404">
        <v>0</v>
      </c>
      <c r="D11" s="400">
        <v>0</v>
      </c>
    </row>
    <row r="12" spans="1:4" ht="18" customHeight="1" x14ac:dyDescent="0.2">
      <c r="A12" s="387" t="s">
        <v>112</v>
      </c>
      <c r="B12" s="393" t="s">
        <v>447</v>
      </c>
      <c r="C12" s="404">
        <v>0</v>
      </c>
      <c r="D12" s="400">
        <v>0</v>
      </c>
    </row>
    <row r="13" spans="1:4" ht="18" customHeight="1" x14ac:dyDescent="0.2">
      <c r="A13" s="387" t="s">
        <v>114</v>
      </c>
      <c r="B13" s="393" t="s">
        <v>448</v>
      </c>
      <c r="C13" s="404">
        <v>0</v>
      </c>
      <c r="D13" s="400">
        <v>0</v>
      </c>
    </row>
    <row r="14" spans="1:4" ht="18" customHeight="1" x14ac:dyDescent="0.2">
      <c r="A14" s="387" t="s">
        <v>205</v>
      </c>
      <c r="B14" s="393" t="s">
        <v>449</v>
      </c>
      <c r="C14" s="404">
        <v>72000</v>
      </c>
      <c r="D14" s="400">
        <v>0</v>
      </c>
    </row>
    <row r="15" spans="1:4" ht="18" customHeight="1" x14ac:dyDescent="0.2">
      <c r="A15" s="387" t="s">
        <v>206</v>
      </c>
      <c r="B15" s="393" t="s">
        <v>450</v>
      </c>
      <c r="C15" s="404">
        <v>0</v>
      </c>
      <c r="D15" s="400">
        <v>0</v>
      </c>
    </row>
    <row r="16" spans="1:4" ht="22.5" customHeight="1" x14ac:dyDescent="0.2">
      <c r="A16" s="387" t="s">
        <v>207</v>
      </c>
      <c r="B16" s="393" t="s">
        <v>451</v>
      </c>
      <c r="C16" s="404">
        <v>4000000</v>
      </c>
      <c r="D16" s="400">
        <v>0</v>
      </c>
    </row>
    <row r="17" spans="1:4" ht="18" customHeight="1" x14ac:dyDescent="0.2">
      <c r="A17" s="387" t="s">
        <v>208</v>
      </c>
      <c r="B17" s="392" t="s">
        <v>452</v>
      </c>
      <c r="C17" s="404">
        <v>400000</v>
      </c>
      <c r="D17" s="400">
        <v>0</v>
      </c>
    </row>
    <row r="18" spans="1:4" ht="18" customHeight="1" x14ac:dyDescent="0.2">
      <c r="A18" s="387" t="s">
        <v>211</v>
      </c>
      <c r="B18" s="392" t="s">
        <v>453</v>
      </c>
      <c r="C18" s="404">
        <v>0</v>
      </c>
      <c r="D18" s="400">
        <v>0</v>
      </c>
    </row>
    <row r="19" spans="1:4" ht="18" customHeight="1" x14ac:dyDescent="0.2">
      <c r="A19" s="387" t="s">
        <v>214</v>
      </c>
      <c r="B19" s="392" t="s">
        <v>454</v>
      </c>
      <c r="C19" s="404">
        <v>0</v>
      </c>
      <c r="D19" s="400">
        <v>0</v>
      </c>
    </row>
    <row r="20" spans="1:4" ht="18" customHeight="1" x14ac:dyDescent="0.2">
      <c r="A20" s="387" t="s">
        <v>217</v>
      </c>
      <c r="B20" s="392" t="s">
        <v>455</v>
      </c>
      <c r="C20" s="404">
        <v>0</v>
      </c>
      <c r="D20" s="400">
        <v>0</v>
      </c>
    </row>
    <row r="21" spans="1:4" ht="18" customHeight="1" x14ac:dyDescent="0.2">
      <c r="A21" s="387" t="s">
        <v>220</v>
      </c>
      <c r="B21" s="392" t="s">
        <v>456</v>
      </c>
      <c r="C21" s="404">
        <v>0</v>
      </c>
      <c r="D21" s="400">
        <v>0</v>
      </c>
    </row>
    <row r="22" spans="1:4" ht="18" customHeight="1" x14ac:dyDescent="0.2">
      <c r="A22" s="387" t="s">
        <v>223</v>
      </c>
      <c r="B22" s="394"/>
      <c r="C22" s="405"/>
      <c r="D22" s="401"/>
    </row>
    <row r="23" spans="1:4" ht="18" customHeight="1" x14ac:dyDescent="0.2">
      <c r="A23" s="387" t="s">
        <v>226</v>
      </c>
      <c r="B23" s="395"/>
      <c r="C23" s="405"/>
      <c r="D23" s="401"/>
    </row>
    <row r="24" spans="1:4" ht="18" customHeight="1" x14ac:dyDescent="0.2">
      <c r="A24" s="387" t="s">
        <v>229</v>
      </c>
      <c r="B24" s="395"/>
      <c r="C24" s="405"/>
      <c r="D24" s="401"/>
    </row>
    <row r="25" spans="1:4" ht="18" customHeight="1" x14ac:dyDescent="0.2">
      <c r="A25" s="387" t="s">
        <v>232</v>
      </c>
      <c r="B25" s="395"/>
      <c r="C25" s="405"/>
      <c r="D25" s="401"/>
    </row>
    <row r="26" spans="1:4" ht="18" customHeight="1" x14ac:dyDescent="0.2">
      <c r="A26" s="387" t="s">
        <v>235</v>
      </c>
      <c r="B26" s="395"/>
      <c r="C26" s="405"/>
      <c r="D26" s="401"/>
    </row>
    <row r="27" spans="1:4" ht="18" customHeight="1" x14ac:dyDescent="0.2">
      <c r="A27" s="387" t="s">
        <v>238</v>
      </c>
      <c r="B27" s="395"/>
      <c r="C27" s="405"/>
      <c r="D27" s="401"/>
    </row>
    <row r="28" spans="1:4" ht="18" customHeight="1" x14ac:dyDescent="0.2">
      <c r="A28" s="387" t="s">
        <v>240</v>
      </c>
      <c r="B28" s="395"/>
      <c r="C28" s="405"/>
      <c r="D28" s="401"/>
    </row>
    <row r="29" spans="1:4" ht="18" customHeight="1" x14ac:dyDescent="0.2">
      <c r="A29" s="387" t="s">
        <v>243</v>
      </c>
      <c r="B29" s="395"/>
      <c r="C29" s="405"/>
      <c r="D29" s="401"/>
    </row>
    <row r="30" spans="1:4" ht="18" customHeight="1" thickBot="1" x14ac:dyDescent="0.25">
      <c r="A30" s="388" t="s">
        <v>246</v>
      </c>
      <c r="B30" s="396"/>
      <c r="C30" s="406"/>
      <c r="D30" s="402"/>
    </row>
    <row r="31" spans="1:4" ht="18" customHeight="1" thickBot="1" x14ac:dyDescent="0.25">
      <c r="A31" s="389" t="s">
        <v>249</v>
      </c>
      <c r="B31" s="397" t="s">
        <v>388</v>
      </c>
      <c r="C31" s="407">
        <f>+C6+C7+C8+C9+C10+C17+C18+C19+C20+C21+C22+C23+C24+C25+C26+C27+C28+C29+C30</f>
        <v>4793000</v>
      </c>
      <c r="D31" s="403">
        <f>SUM(D6:D21)</f>
        <v>0</v>
      </c>
    </row>
    <row r="32" spans="1:4" ht="8.25" customHeight="1" x14ac:dyDescent="0.2">
      <c r="A32" s="139"/>
      <c r="B32" s="727"/>
      <c r="C32" s="727"/>
      <c r="D32" s="727"/>
    </row>
    <row r="33" spans="1:4" x14ac:dyDescent="0.2">
      <c r="A33" s="137"/>
      <c r="B33" s="140"/>
      <c r="C33" s="140"/>
      <c r="D33" s="140"/>
    </row>
  </sheetData>
  <mergeCells count="3">
    <mergeCell ref="B32:D32"/>
    <mergeCell ref="B1:D1"/>
    <mergeCell ref="C2:D2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5"/>
  <sheetViews>
    <sheetView zoomScaleNormal="100" workbookViewId="0">
      <selection activeCell="B5" sqref="B5:B6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4" width="11" style="9" customWidth="1"/>
    <col min="5" max="5" width="11.5703125" style="9" bestFit="1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735" t="s">
        <v>483</v>
      </c>
      <c r="B2" s="735"/>
      <c r="C2" s="735"/>
      <c r="D2" s="735"/>
      <c r="E2" s="735"/>
      <c r="F2" s="735"/>
      <c r="G2" s="735"/>
      <c r="H2" s="735"/>
    </row>
    <row r="3" spans="1:9" s="131" customFormat="1" ht="15.75" customHeight="1" x14ac:dyDescent="0.25">
      <c r="A3" s="137"/>
      <c r="B3" s="130"/>
      <c r="C3" s="729"/>
      <c r="D3" s="729"/>
      <c r="G3" s="733"/>
      <c r="H3" s="733"/>
      <c r="I3" s="160"/>
    </row>
    <row r="4" spans="1:9" s="132" customFormat="1" ht="15.75" thickBot="1" x14ac:dyDescent="0.25">
      <c r="A4" s="649" t="s">
        <v>593</v>
      </c>
      <c r="B4" s="660"/>
      <c r="C4" s="138"/>
      <c r="D4" s="159"/>
      <c r="G4" s="732" t="s">
        <v>482</v>
      </c>
      <c r="H4" s="732"/>
      <c r="I4" s="159"/>
    </row>
    <row r="5" spans="1:9" s="126" customFormat="1" ht="26.25" customHeight="1" thickBot="1" x14ac:dyDescent="0.25">
      <c r="A5" s="742" t="s">
        <v>196</v>
      </c>
      <c r="B5" s="744" t="s">
        <v>428</v>
      </c>
      <c r="C5" s="746" t="s">
        <v>429</v>
      </c>
      <c r="D5" s="730" t="s">
        <v>562</v>
      </c>
      <c r="E5" s="740" t="s">
        <v>430</v>
      </c>
      <c r="F5" s="741"/>
      <c r="G5" s="741"/>
      <c r="H5" s="738" t="s">
        <v>387</v>
      </c>
    </row>
    <row r="6" spans="1:9" s="127" customFormat="1" ht="32.25" customHeight="1" thickBot="1" x14ac:dyDescent="0.25">
      <c r="A6" s="743"/>
      <c r="B6" s="745"/>
      <c r="C6" s="747"/>
      <c r="D6" s="731"/>
      <c r="E6" s="572" t="s">
        <v>519</v>
      </c>
      <c r="F6" s="576" t="s">
        <v>520</v>
      </c>
      <c r="G6" s="573" t="s">
        <v>522</v>
      </c>
      <c r="H6" s="739"/>
    </row>
    <row r="7" spans="1:9" s="128" customFormat="1" ht="12.95" customHeight="1" thickBot="1" x14ac:dyDescent="0.25">
      <c r="A7" s="408" t="s">
        <v>99</v>
      </c>
      <c r="B7" s="410" t="s">
        <v>100</v>
      </c>
      <c r="C7" s="415" t="s">
        <v>101</v>
      </c>
      <c r="D7" s="410" t="s">
        <v>102</v>
      </c>
      <c r="E7" s="408" t="s">
        <v>103</v>
      </c>
      <c r="F7" s="410" t="s">
        <v>414</v>
      </c>
      <c r="G7" s="442" t="s">
        <v>431</v>
      </c>
      <c r="H7" s="442" t="s">
        <v>463</v>
      </c>
    </row>
    <row r="8" spans="1:9" ht="24.75" customHeight="1" x14ac:dyDescent="0.2">
      <c r="A8" s="409" t="s">
        <v>106</v>
      </c>
      <c r="B8" s="411" t="s">
        <v>432</v>
      </c>
      <c r="C8" s="416"/>
      <c r="D8" s="422">
        <v>0</v>
      </c>
      <c r="E8" s="428">
        <v>0</v>
      </c>
      <c r="F8" s="434">
        <v>0</v>
      </c>
      <c r="G8" s="574">
        <v>0</v>
      </c>
      <c r="H8" s="436">
        <v>0</v>
      </c>
    </row>
    <row r="9" spans="1:9" ht="26.1" customHeight="1" x14ac:dyDescent="0.2">
      <c r="A9" s="409" t="s">
        <v>107</v>
      </c>
      <c r="B9" s="412" t="s">
        <v>433</v>
      </c>
      <c r="C9" s="417"/>
      <c r="D9" s="423">
        <v>0</v>
      </c>
      <c r="E9" s="429">
        <v>0</v>
      </c>
      <c r="F9" s="423">
        <v>0</v>
      </c>
      <c r="G9" s="437">
        <v>0</v>
      </c>
      <c r="H9" s="437">
        <v>0</v>
      </c>
      <c r="I9" s="734"/>
    </row>
    <row r="10" spans="1:9" ht="20.100000000000001" customHeight="1" x14ac:dyDescent="0.2">
      <c r="A10" s="409" t="s">
        <v>108</v>
      </c>
      <c r="B10" s="412" t="s">
        <v>434</v>
      </c>
      <c r="C10" s="418" t="s">
        <v>519</v>
      </c>
      <c r="D10" s="424"/>
      <c r="E10" s="430">
        <v>8929288</v>
      </c>
      <c r="F10" s="423">
        <v>0</v>
      </c>
      <c r="G10" s="437">
        <v>0</v>
      </c>
      <c r="H10" s="438">
        <f>SUM(D10:G10)</f>
        <v>8929288</v>
      </c>
      <c r="I10" s="734"/>
    </row>
    <row r="11" spans="1:9" ht="20.100000000000001" customHeight="1" x14ac:dyDescent="0.2">
      <c r="A11" s="409" t="s">
        <v>109</v>
      </c>
      <c r="B11" s="412" t="s">
        <v>435</v>
      </c>
      <c r="C11" s="418" t="s">
        <v>519</v>
      </c>
      <c r="D11" s="424"/>
      <c r="E11" s="430">
        <v>16000000</v>
      </c>
      <c r="F11" s="423">
        <v>0</v>
      </c>
      <c r="G11" s="437">
        <v>0</v>
      </c>
      <c r="H11" s="438">
        <f>SUM(D11:G11)</f>
        <v>16000000</v>
      </c>
      <c r="I11" s="734"/>
    </row>
    <row r="12" spans="1:9" ht="20.100000000000001" customHeight="1" x14ac:dyDescent="0.2">
      <c r="A12" s="409" t="s">
        <v>110</v>
      </c>
      <c r="B12" s="413" t="s">
        <v>436</v>
      </c>
      <c r="C12" s="418" t="s">
        <v>490</v>
      </c>
      <c r="D12" s="424">
        <f>SUM(D13:D14)</f>
        <v>0</v>
      </c>
      <c r="E12" s="430">
        <f>+E14+E13</f>
        <v>957590</v>
      </c>
      <c r="F12" s="424">
        <f>+F14+F13</f>
        <v>0</v>
      </c>
      <c r="G12" s="438">
        <f>+G14+G13</f>
        <v>0</v>
      </c>
      <c r="H12" s="438">
        <f>H13+H14</f>
        <v>957590</v>
      </c>
      <c r="I12" s="734"/>
    </row>
    <row r="13" spans="1:9" ht="20.100000000000001" customHeight="1" x14ac:dyDescent="0.2">
      <c r="A13" s="409" t="s">
        <v>111</v>
      </c>
      <c r="B13" s="340" t="s">
        <v>525</v>
      </c>
      <c r="C13" s="419" t="s">
        <v>490</v>
      </c>
      <c r="D13" s="425"/>
      <c r="E13" s="431">
        <v>230505</v>
      </c>
      <c r="F13" s="425"/>
      <c r="G13" s="439"/>
      <c r="H13" s="439">
        <f>SUM(D13:G13)</f>
        <v>230505</v>
      </c>
      <c r="I13" s="734"/>
    </row>
    <row r="14" spans="1:9" ht="20.100000000000001" customHeight="1" thickBot="1" x14ac:dyDescent="0.25">
      <c r="A14" s="409" t="s">
        <v>112</v>
      </c>
      <c r="B14" s="565" t="s">
        <v>457</v>
      </c>
      <c r="C14" s="420" t="s">
        <v>490</v>
      </c>
      <c r="D14" s="426">
        <v>0</v>
      </c>
      <c r="E14" s="432">
        <v>727085</v>
      </c>
      <c r="F14" s="435"/>
      <c r="G14" s="575"/>
      <c r="H14" s="440">
        <f>SUM(D14:G14)</f>
        <v>727085</v>
      </c>
      <c r="I14" s="734"/>
    </row>
    <row r="15" spans="1:9" s="141" customFormat="1" ht="20.100000000000001" customHeight="1" thickBot="1" x14ac:dyDescent="0.25">
      <c r="A15" s="736" t="s">
        <v>437</v>
      </c>
      <c r="B15" s="737"/>
      <c r="C15" s="421"/>
      <c r="D15" s="427">
        <f>+D8+D9+D10+D11+D12</f>
        <v>0</v>
      </c>
      <c r="E15" s="433">
        <f>+E8+E9+E10+E11+E12</f>
        <v>25886878</v>
      </c>
      <c r="F15" s="427">
        <f>+F8+F9+F10+F11+F12</f>
        <v>0</v>
      </c>
      <c r="G15" s="441">
        <f>+G8+G9+G10+G11+G12</f>
        <v>0</v>
      </c>
      <c r="H15" s="441">
        <f>+H8+H9+H10+H11+H12</f>
        <v>25886878</v>
      </c>
      <c r="I15" s="734"/>
    </row>
  </sheetData>
  <mergeCells count="12">
    <mergeCell ref="B5:B6"/>
    <mergeCell ref="C5:C6"/>
    <mergeCell ref="D5:D6"/>
    <mergeCell ref="C3:D3"/>
    <mergeCell ref="G4:H4"/>
    <mergeCell ref="G3:H3"/>
    <mergeCell ref="I9:I15"/>
    <mergeCell ref="A2:H2"/>
    <mergeCell ref="A15:B15"/>
    <mergeCell ref="H5:H6"/>
    <mergeCell ref="E5:G5"/>
    <mergeCell ref="A5:A6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zoomScale="120" zoomScaleNormal="120" workbookViewId="0">
      <selection activeCell="A3" sqref="A3"/>
    </sheetView>
  </sheetViews>
  <sheetFormatPr defaultColWidth="8" defaultRowHeight="15" x14ac:dyDescent="0.25"/>
  <cols>
    <col min="1" max="1" width="4.85546875" style="112" customWidth="1"/>
    <col min="2" max="2" width="30.5703125" style="112" customWidth="1"/>
    <col min="3" max="4" width="12" style="112" customWidth="1"/>
    <col min="5" max="5" width="12.5703125" style="112" customWidth="1"/>
    <col min="6" max="6" width="12" style="112" customWidth="1"/>
    <col min="7" max="16384" width="8" style="112"/>
  </cols>
  <sheetData>
    <row r="1" spans="1:9" s="163" customFormat="1" ht="48.75" customHeight="1" x14ac:dyDescent="0.25">
      <c r="A1" s="788" t="s">
        <v>563</v>
      </c>
      <c r="B1" s="788"/>
      <c r="C1" s="788"/>
      <c r="D1" s="788"/>
      <c r="E1" s="788"/>
      <c r="F1" s="788"/>
    </row>
    <row r="2" spans="1:9" s="131" customFormat="1" ht="15.75" customHeight="1" x14ac:dyDescent="0.25">
      <c r="A2" s="137"/>
      <c r="B2" s="130"/>
      <c r="C2" s="729"/>
      <c r="D2" s="729"/>
      <c r="E2" s="789"/>
      <c r="F2" s="789"/>
      <c r="G2" s="161"/>
      <c r="I2" s="160"/>
    </row>
    <row r="3" spans="1:9" s="132" customFormat="1" ht="15.75" customHeight="1" x14ac:dyDescent="0.2">
      <c r="A3" s="649" t="s">
        <v>594</v>
      </c>
      <c r="B3" s="660"/>
      <c r="C3" s="138"/>
      <c r="D3" s="159"/>
      <c r="E3" s="790" t="s">
        <v>482</v>
      </c>
      <c r="F3" s="790"/>
      <c r="G3" s="162"/>
      <c r="I3" s="159"/>
    </row>
    <row r="4" spans="1:9" ht="15.95" customHeight="1" x14ac:dyDescent="0.25">
      <c r="A4" s="779" t="s">
        <v>564</v>
      </c>
      <c r="B4" s="779"/>
      <c r="C4" s="779"/>
      <c r="D4" s="779"/>
      <c r="E4" s="779"/>
      <c r="F4" s="115"/>
      <c r="G4" s="116"/>
    </row>
    <row r="5" spans="1:9" ht="15.95" customHeight="1" thickBot="1" x14ac:dyDescent="0.3">
      <c r="A5" s="113"/>
      <c r="B5" s="113"/>
      <c r="C5" s="114"/>
      <c r="D5" s="114"/>
      <c r="E5" s="115"/>
      <c r="F5" s="115"/>
      <c r="G5" s="116"/>
    </row>
    <row r="6" spans="1:9" ht="22.5" customHeight="1" thickBot="1" x14ac:dyDescent="0.3">
      <c r="A6" s="142" t="s">
        <v>410</v>
      </c>
      <c r="B6" s="794" t="s">
        <v>425</v>
      </c>
      <c r="C6" s="795"/>
      <c r="D6" s="796"/>
      <c r="E6" s="763" t="s">
        <v>426</v>
      </c>
      <c r="F6" s="765"/>
      <c r="G6" s="116"/>
    </row>
    <row r="7" spans="1:9" ht="15.95" customHeight="1" thickBot="1" x14ac:dyDescent="0.3">
      <c r="A7" s="630" t="s">
        <v>99</v>
      </c>
      <c r="B7" s="777" t="s">
        <v>100</v>
      </c>
      <c r="C7" s="793"/>
      <c r="D7" s="778"/>
      <c r="E7" s="777" t="s">
        <v>101</v>
      </c>
      <c r="F7" s="778"/>
      <c r="G7" s="116"/>
    </row>
    <row r="8" spans="1:9" ht="15.95" customHeight="1" x14ac:dyDescent="0.25">
      <c r="A8" s="443" t="s">
        <v>106</v>
      </c>
      <c r="B8" s="782"/>
      <c r="C8" s="783"/>
      <c r="D8" s="784"/>
      <c r="E8" s="780"/>
      <c r="F8" s="781"/>
      <c r="G8" s="116"/>
    </row>
    <row r="9" spans="1:9" ht="15.95" customHeight="1" x14ac:dyDescent="0.25">
      <c r="A9" s="148" t="s">
        <v>107</v>
      </c>
      <c r="B9" s="785"/>
      <c r="C9" s="786"/>
      <c r="D9" s="787"/>
      <c r="E9" s="791"/>
      <c r="F9" s="792"/>
      <c r="G9" s="116"/>
    </row>
    <row r="10" spans="1:9" ht="15.95" customHeight="1" thickBot="1" x14ac:dyDescent="0.3">
      <c r="A10" s="449" t="s">
        <v>108</v>
      </c>
      <c r="B10" s="758"/>
      <c r="C10" s="759"/>
      <c r="D10" s="760"/>
      <c r="E10" s="756"/>
      <c r="F10" s="757"/>
      <c r="G10" s="116"/>
    </row>
    <row r="11" spans="1:9" ht="25.5" customHeight="1" thickBot="1" x14ac:dyDescent="0.3">
      <c r="A11" s="630" t="s">
        <v>109</v>
      </c>
      <c r="B11" s="763" t="s">
        <v>427</v>
      </c>
      <c r="C11" s="764"/>
      <c r="D11" s="765"/>
      <c r="E11" s="754">
        <f>SUM(E8:E10)</f>
        <v>0</v>
      </c>
      <c r="F11" s="755"/>
      <c r="G11" s="116"/>
    </row>
    <row r="12" spans="1:9" ht="25.5" customHeight="1" x14ac:dyDescent="0.25">
      <c r="A12" s="134"/>
      <c r="B12" s="135"/>
      <c r="C12" s="135"/>
      <c r="D12" s="135"/>
      <c r="E12" s="136"/>
      <c r="F12" s="136"/>
      <c r="G12" s="116"/>
    </row>
    <row r="13" spans="1:9" ht="15.95" customHeight="1" x14ac:dyDescent="0.25">
      <c r="A13" s="779" t="s">
        <v>458</v>
      </c>
      <c r="B13" s="779"/>
      <c r="C13" s="779"/>
      <c r="D13" s="779"/>
      <c r="E13" s="779"/>
      <c r="F13" s="779"/>
      <c r="G13" s="116"/>
    </row>
    <row r="14" spans="1:9" ht="15.95" customHeight="1" thickBot="1" x14ac:dyDescent="0.3">
      <c r="A14" s="113"/>
      <c r="B14" s="113"/>
      <c r="C14" s="114"/>
      <c r="D14" s="114"/>
      <c r="E14" s="115"/>
      <c r="F14" s="115"/>
      <c r="G14" s="116"/>
    </row>
    <row r="15" spans="1:9" ht="15" customHeight="1" x14ac:dyDescent="0.25">
      <c r="A15" s="761" t="s">
        <v>410</v>
      </c>
      <c r="B15" s="748" t="s">
        <v>411</v>
      </c>
      <c r="C15" s="769" t="s">
        <v>412</v>
      </c>
      <c r="D15" s="770"/>
      <c r="E15" s="771"/>
      <c r="F15" s="772" t="s">
        <v>413</v>
      </c>
    </row>
    <row r="16" spans="1:9" ht="13.5" customHeight="1" thickBot="1" x14ac:dyDescent="0.3">
      <c r="A16" s="762"/>
      <c r="B16" s="749"/>
      <c r="C16" s="117" t="s">
        <v>520</v>
      </c>
      <c r="D16" s="117" t="s">
        <v>522</v>
      </c>
      <c r="E16" s="117" t="s">
        <v>565</v>
      </c>
      <c r="F16" s="773"/>
    </row>
    <row r="17" spans="1:6" ht="15.75" thickBot="1" x14ac:dyDescent="0.3">
      <c r="A17" s="123" t="s">
        <v>99</v>
      </c>
      <c r="B17" s="631" t="s">
        <v>100</v>
      </c>
      <c r="C17" s="631" t="s">
        <v>101</v>
      </c>
      <c r="D17" s="631" t="s">
        <v>102</v>
      </c>
      <c r="E17" s="631" t="s">
        <v>103</v>
      </c>
      <c r="F17" s="632" t="s">
        <v>414</v>
      </c>
    </row>
    <row r="18" spans="1:6" x14ac:dyDescent="0.25">
      <c r="A18" s="118" t="s">
        <v>106</v>
      </c>
      <c r="B18" s="176"/>
      <c r="C18" s="177"/>
      <c r="D18" s="177"/>
      <c r="E18" s="177"/>
      <c r="F18" s="178">
        <f>SUM(C18:E18)</f>
        <v>0</v>
      </c>
    </row>
    <row r="19" spans="1:6" x14ac:dyDescent="0.25">
      <c r="A19" s="119" t="s">
        <v>107</v>
      </c>
      <c r="B19" s="175"/>
      <c r="C19" s="177"/>
      <c r="D19" s="177"/>
      <c r="E19" s="177"/>
      <c r="F19" s="179">
        <f>SUM(C19:E19)</f>
        <v>0</v>
      </c>
    </row>
    <row r="20" spans="1:6" x14ac:dyDescent="0.25">
      <c r="A20" s="119" t="s">
        <v>108</v>
      </c>
      <c r="B20" s="120"/>
      <c r="C20" s="180"/>
      <c r="D20" s="180"/>
      <c r="E20" s="180"/>
      <c r="F20" s="179">
        <f>SUM(C20:E20)</f>
        <v>0</v>
      </c>
    </row>
    <row r="21" spans="1:6" x14ac:dyDescent="0.25">
      <c r="A21" s="119" t="s">
        <v>109</v>
      </c>
      <c r="B21" s="120"/>
      <c r="C21" s="180"/>
      <c r="D21" s="180"/>
      <c r="E21" s="180"/>
      <c r="F21" s="179">
        <f>SUM(C21:E21)</f>
        <v>0</v>
      </c>
    </row>
    <row r="22" spans="1:6" ht="15.75" thickBot="1" x14ac:dyDescent="0.3">
      <c r="A22" s="121" t="s">
        <v>110</v>
      </c>
      <c r="B22" s="122"/>
      <c r="C22" s="181"/>
      <c r="D22" s="181"/>
      <c r="E22" s="181"/>
      <c r="F22" s="179">
        <f>SUM(C22:E22)</f>
        <v>0</v>
      </c>
    </row>
    <row r="23" spans="1:6" s="125" customFormat="1" thickBot="1" x14ac:dyDescent="0.25">
      <c r="A23" s="123" t="s">
        <v>111</v>
      </c>
      <c r="B23" s="124" t="s">
        <v>415</v>
      </c>
      <c r="C23" s="182">
        <f>SUM(C18:C22)</f>
        <v>0</v>
      </c>
      <c r="D23" s="182">
        <f>SUM(D18:D22)</f>
        <v>0</v>
      </c>
      <c r="E23" s="182">
        <f>SUM(E18:E22)</f>
        <v>0</v>
      </c>
      <c r="F23" s="183">
        <f>SUM(F18:F22)</f>
        <v>0</v>
      </c>
    </row>
    <row r="24" spans="1:6" s="125" customFormat="1" ht="14.25" x14ac:dyDescent="0.2">
      <c r="A24" s="144"/>
      <c r="B24" s="145"/>
      <c r="C24" s="146"/>
      <c r="D24" s="146"/>
      <c r="E24" s="146"/>
      <c r="F24" s="146"/>
    </row>
    <row r="25" spans="1:6" s="147" customFormat="1" ht="30.75" customHeight="1" x14ac:dyDescent="0.25">
      <c r="A25" s="750" t="s">
        <v>459</v>
      </c>
      <c r="B25" s="750"/>
      <c r="C25" s="750"/>
      <c r="D25" s="750"/>
      <c r="E25" s="750"/>
      <c r="F25" s="750"/>
    </row>
    <row r="26" spans="1:6" ht="15.75" thickBot="1" x14ac:dyDescent="0.3"/>
    <row r="27" spans="1:6" ht="32.25" thickBot="1" x14ac:dyDescent="0.3">
      <c r="A27" s="142" t="s">
        <v>410</v>
      </c>
      <c r="B27" s="768" t="s">
        <v>416</v>
      </c>
      <c r="C27" s="768"/>
      <c r="D27" s="768"/>
      <c r="E27" s="768"/>
      <c r="F27" s="142" t="s">
        <v>566</v>
      </c>
    </row>
    <row r="28" spans="1:6" ht="15.75" thickBot="1" x14ac:dyDescent="0.3">
      <c r="A28" s="446" t="s">
        <v>99</v>
      </c>
      <c r="B28" s="767" t="s">
        <v>100</v>
      </c>
      <c r="C28" s="767"/>
      <c r="D28" s="767"/>
      <c r="E28" s="767"/>
      <c r="F28" s="446" t="s">
        <v>101</v>
      </c>
    </row>
    <row r="29" spans="1:6" x14ac:dyDescent="0.25">
      <c r="A29" s="443" t="s">
        <v>106</v>
      </c>
      <c r="B29" s="447" t="s">
        <v>417</v>
      </c>
      <c r="C29" s="444"/>
      <c r="D29" s="445"/>
      <c r="E29" s="448"/>
      <c r="F29" s="143">
        <v>4072000</v>
      </c>
    </row>
    <row r="30" spans="1:6" ht="23.25" customHeight="1" x14ac:dyDescent="0.25">
      <c r="A30" s="148" t="s">
        <v>107</v>
      </c>
      <c r="B30" s="751" t="s">
        <v>418</v>
      </c>
      <c r="C30" s="752"/>
      <c r="D30" s="752"/>
      <c r="E30" s="753"/>
      <c r="F30" s="143">
        <v>0</v>
      </c>
    </row>
    <row r="31" spans="1:6" x14ac:dyDescent="0.25">
      <c r="A31" s="148" t="s">
        <v>108</v>
      </c>
      <c r="B31" s="751" t="s">
        <v>419</v>
      </c>
      <c r="C31" s="752"/>
      <c r="D31" s="752"/>
      <c r="E31" s="753"/>
      <c r="F31" s="143">
        <v>0</v>
      </c>
    </row>
    <row r="32" spans="1:6" ht="30" customHeight="1" x14ac:dyDescent="0.25">
      <c r="A32" s="148" t="s">
        <v>109</v>
      </c>
      <c r="B32" s="751" t="s">
        <v>420</v>
      </c>
      <c r="C32" s="752"/>
      <c r="D32" s="752"/>
      <c r="E32" s="753"/>
      <c r="F32" s="143">
        <v>0</v>
      </c>
    </row>
    <row r="33" spans="1:6" x14ac:dyDescent="0.25">
      <c r="A33" s="148" t="s">
        <v>110</v>
      </c>
      <c r="B33" s="751" t="s">
        <v>421</v>
      </c>
      <c r="C33" s="752"/>
      <c r="D33" s="752"/>
      <c r="E33" s="753"/>
      <c r="F33" s="143">
        <v>18000</v>
      </c>
    </row>
    <row r="34" spans="1:6" ht="17.25" customHeight="1" thickBot="1" x14ac:dyDescent="0.3">
      <c r="A34" s="449" t="s">
        <v>111</v>
      </c>
      <c r="B34" s="774" t="s">
        <v>422</v>
      </c>
      <c r="C34" s="775"/>
      <c r="D34" s="775"/>
      <c r="E34" s="776"/>
      <c r="F34" s="450">
        <v>0</v>
      </c>
    </row>
    <row r="35" spans="1:6" ht="29.25" customHeight="1" thickBot="1" x14ac:dyDescent="0.3">
      <c r="A35" s="451" t="s">
        <v>423</v>
      </c>
      <c r="B35" s="452"/>
      <c r="C35" s="453"/>
      <c r="D35" s="453"/>
      <c r="E35" s="453"/>
      <c r="F35" s="454">
        <f>SUM(F29:F34)</f>
        <v>4090000</v>
      </c>
    </row>
    <row r="36" spans="1:6" ht="27" customHeight="1" x14ac:dyDescent="0.25">
      <c r="A36" s="766" t="s">
        <v>424</v>
      </c>
      <c r="B36" s="766"/>
      <c r="C36" s="766"/>
      <c r="D36" s="766"/>
      <c r="E36" s="766"/>
    </row>
  </sheetData>
  <mergeCells count="31">
    <mergeCell ref="A1:F1"/>
    <mergeCell ref="E6:F6"/>
    <mergeCell ref="C2:D2"/>
    <mergeCell ref="E2:F2"/>
    <mergeCell ref="E3:F3"/>
    <mergeCell ref="E9:F9"/>
    <mergeCell ref="B7:D7"/>
    <mergeCell ref="B6:D6"/>
    <mergeCell ref="E7:F7"/>
    <mergeCell ref="A4:E4"/>
    <mergeCell ref="E8:F8"/>
    <mergeCell ref="B8:D8"/>
    <mergeCell ref="B9:D9"/>
    <mergeCell ref="A13:F13"/>
    <mergeCell ref="A36:E36"/>
    <mergeCell ref="B28:E28"/>
    <mergeCell ref="B30:E30"/>
    <mergeCell ref="B31:E31"/>
    <mergeCell ref="B32:E32"/>
    <mergeCell ref="B27:E27"/>
    <mergeCell ref="B34:E34"/>
    <mergeCell ref="B15:B16"/>
    <mergeCell ref="A25:F25"/>
    <mergeCell ref="B33:E33"/>
    <mergeCell ref="E11:F11"/>
    <mergeCell ref="E10:F10"/>
    <mergeCell ref="B10:D10"/>
    <mergeCell ref="A15:A16"/>
    <mergeCell ref="B11:D11"/>
    <mergeCell ref="C15:E15"/>
    <mergeCell ref="F15:F1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4" zoomScaleNormal="100" workbookViewId="0">
      <selection activeCell="C5" sqref="C5"/>
    </sheetView>
  </sheetViews>
  <sheetFormatPr defaultColWidth="8" defaultRowHeight="12.75" x14ac:dyDescent="0.2"/>
  <cols>
    <col min="1" max="1" width="9.85546875" style="219" hidden="1" customWidth="1"/>
    <col min="2" max="2" width="3.28515625" style="219" hidden="1" customWidth="1"/>
    <col min="3" max="3" width="54.28515625" style="219" customWidth="1"/>
    <col min="4" max="4" width="13.5703125" style="219" customWidth="1"/>
    <col min="5" max="5" width="51.42578125" style="219" customWidth="1"/>
    <col min="6" max="6" width="12.7109375" style="219" customWidth="1"/>
    <col min="7" max="16384" width="8" style="219"/>
  </cols>
  <sheetData>
    <row r="1" spans="1:6" ht="30" customHeight="1" x14ac:dyDescent="0.3">
      <c r="C1" s="797" t="s">
        <v>517</v>
      </c>
      <c r="D1" s="797"/>
      <c r="E1" s="797"/>
      <c r="F1" s="797"/>
    </row>
    <row r="2" spans="1:6" ht="30" customHeight="1" x14ac:dyDescent="0.3">
      <c r="C2" s="797" t="s">
        <v>491</v>
      </c>
      <c r="D2" s="797"/>
      <c r="E2" s="797"/>
      <c r="F2" s="797"/>
    </row>
    <row r="3" spans="1:6" ht="17.25" customHeight="1" x14ac:dyDescent="0.3">
      <c r="C3" s="797" t="s">
        <v>519</v>
      </c>
      <c r="D3" s="797"/>
      <c r="E3" s="797"/>
      <c r="F3" s="797"/>
    </row>
    <row r="4" spans="1:6" ht="17.25" customHeight="1" x14ac:dyDescent="0.3">
      <c r="C4" s="220"/>
      <c r="D4" s="220"/>
      <c r="E4" s="220"/>
      <c r="F4" s="221"/>
    </row>
    <row r="5" spans="1:6" s="661" customFormat="1" ht="19.5" customHeight="1" thickBot="1" x14ac:dyDescent="0.25">
      <c r="C5" s="649" t="s">
        <v>595</v>
      </c>
      <c r="E5" s="662"/>
      <c r="F5" s="663" t="s">
        <v>492</v>
      </c>
    </row>
    <row r="6" spans="1:6" ht="42" customHeight="1" thickBot="1" x14ac:dyDescent="0.25">
      <c r="A6" s="222" t="s">
        <v>493</v>
      </c>
      <c r="B6" s="455" t="s">
        <v>494</v>
      </c>
      <c r="C6" s="633" t="s">
        <v>495</v>
      </c>
      <c r="D6" s="466" t="s">
        <v>532</v>
      </c>
      <c r="E6" s="466" t="s">
        <v>496</v>
      </c>
      <c r="F6" s="467" t="s">
        <v>532</v>
      </c>
    </row>
    <row r="7" spans="1:6" s="224" customFormat="1" ht="11.25" thickBot="1" x14ac:dyDescent="0.2">
      <c r="A7" s="223">
        <v>1</v>
      </c>
      <c r="B7" s="456">
        <v>2</v>
      </c>
      <c r="C7" s="634" t="s">
        <v>99</v>
      </c>
      <c r="D7" s="470" t="s">
        <v>100</v>
      </c>
      <c r="E7" s="470" t="s">
        <v>101</v>
      </c>
      <c r="F7" s="471" t="s">
        <v>102</v>
      </c>
    </row>
    <row r="8" spans="1:6" x14ac:dyDescent="0.2">
      <c r="A8" s="225" t="s">
        <v>497</v>
      </c>
      <c r="B8" s="457" t="s">
        <v>498</v>
      </c>
      <c r="C8" s="635" t="s">
        <v>578</v>
      </c>
      <c r="D8" s="642">
        <v>4200000</v>
      </c>
      <c r="E8" s="468" t="s">
        <v>403</v>
      </c>
      <c r="F8" s="469">
        <v>14303754</v>
      </c>
    </row>
    <row r="9" spans="1:6" ht="12.75" customHeight="1" x14ac:dyDescent="0.2">
      <c r="A9" s="225" t="s">
        <v>499</v>
      </c>
      <c r="B9" s="457" t="s">
        <v>500</v>
      </c>
      <c r="C9" s="636" t="s">
        <v>579</v>
      </c>
      <c r="D9" s="643">
        <v>254000</v>
      </c>
      <c r="E9" s="462"/>
      <c r="F9" s="460"/>
    </row>
    <row r="10" spans="1:6" ht="17.25" customHeight="1" x14ac:dyDescent="0.2">
      <c r="A10" s="225" t="s">
        <v>501</v>
      </c>
      <c r="B10" s="457" t="s">
        <v>502</v>
      </c>
      <c r="C10" s="636" t="s">
        <v>575</v>
      </c>
      <c r="D10" s="644">
        <v>1800000</v>
      </c>
      <c r="E10" s="462"/>
      <c r="F10" s="460"/>
    </row>
    <row r="11" spans="1:6" ht="15" customHeight="1" x14ac:dyDescent="0.2">
      <c r="A11" s="225" t="s">
        <v>497</v>
      </c>
      <c r="B11" s="457" t="s">
        <v>503</v>
      </c>
      <c r="C11" s="637" t="s">
        <v>574</v>
      </c>
      <c r="D11" s="644">
        <v>1600000</v>
      </c>
      <c r="E11" s="462"/>
      <c r="F11" s="460"/>
    </row>
    <row r="12" spans="1:6" ht="25.5" x14ac:dyDescent="0.2">
      <c r="A12" s="225" t="s">
        <v>501</v>
      </c>
      <c r="B12" s="457" t="s">
        <v>502</v>
      </c>
      <c r="C12" s="648" t="s">
        <v>577</v>
      </c>
      <c r="D12" s="645">
        <v>1075288</v>
      </c>
      <c r="E12" s="462"/>
      <c r="F12" s="460"/>
    </row>
    <row r="13" spans="1:6" ht="16.5" customHeight="1" x14ac:dyDescent="0.2">
      <c r="A13" s="226">
        <v>999000</v>
      </c>
      <c r="B13" s="457" t="s">
        <v>503</v>
      </c>
      <c r="C13" s="638" t="s">
        <v>576</v>
      </c>
      <c r="D13" s="645">
        <v>16000000</v>
      </c>
      <c r="E13" s="463"/>
      <c r="F13" s="460"/>
    </row>
    <row r="14" spans="1:6" x14ac:dyDescent="0.2">
      <c r="A14" s="225" t="s">
        <v>504</v>
      </c>
      <c r="B14" s="457" t="s">
        <v>505</v>
      </c>
      <c r="C14" s="638"/>
      <c r="D14" s="645"/>
      <c r="E14" s="462"/>
      <c r="F14" s="459"/>
    </row>
    <row r="15" spans="1:6" x14ac:dyDescent="0.2">
      <c r="A15" s="225" t="s">
        <v>506</v>
      </c>
      <c r="B15" s="457" t="s">
        <v>507</v>
      </c>
      <c r="C15" s="638"/>
      <c r="D15" s="645"/>
      <c r="E15" s="462"/>
      <c r="F15" s="459"/>
    </row>
    <row r="16" spans="1:6" ht="15" customHeight="1" x14ac:dyDescent="0.2">
      <c r="A16" s="225" t="s">
        <v>497</v>
      </c>
      <c r="B16" s="457" t="s">
        <v>508</v>
      </c>
      <c r="C16" s="639"/>
      <c r="D16" s="644"/>
      <c r="E16" s="464"/>
      <c r="F16" s="459"/>
    </row>
    <row r="17" spans="1:6" ht="15" customHeight="1" thickBot="1" x14ac:dyDescent="0.25">
      <c r="A17" s="227"/>
      <c r="B17" s="458"/>
      <c r="C17" s="640"/>
      <c r="D17" s="646"/>
      <c r="E17" s="465"/>
      <c r="F17" s="461"/>
    </row>
    <row r="18" spans="1:6" ht="13.5" thickBot="1" x14ac:dyDescent="0.25">
      <c r="A18" s="228"/>
      <c r="B18" s="512"/>
      <c r="C18" s="641"/>
      <c r="D18" s="647">
        <f>SUM(D8:D16)</f>
        <v>24929288</v>
      </c>
      <c r="E18" s="472"/>
      <c r="F18" s="513">
        <f>SUM(F8:F16)</f>
        <v>14303754</v>
      </c>
    </row>
    <row r="19" spans="1:6" x14ac:dyDescent="0.2">
      <c r="A19" s="228"/>
      <c r="B19" s="229"/>
    </row>
    <row r="20" spans="1:6" x14ac:dyDescent="0.2">
      <c r="A20" s="228"/>
      <c r="B20" s="229"/>
    </row>
    <row r="21" spans="1:6" ht="13.5" thickBot="1" x14ac:dyDescent="0.25">
      <c r="A21" s="231" t="s">
        <v>488</v>
      </c>
      <c r="B21" s="230"/>
    </row>
  </sheetData>
  <mergeCells count="3">
    <mergeCell ref="C1:F1"/>
    <mergeCell ref="C2:F2"/>
    <mergeCell ref="C3:F3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Normal="100" zoomScaleSheetLayoutView="80" workbookViewId="0">
      <selection activeCell="A5" sqref="A5"/>
    </sheetView>
  </sheetViews>
  <sheetFormatPr defaultRowHeight="12.75" x14ac:dyDescent="0.2"/>
  <cols>
    <col min="1" max="1" width="8.42578125" style="233" customWidth="1"/>
    <col min="2" max="2" width="44.42578125" style="233" customWidth="1"/>
    <col min="3" max="3" width="5.5703125" style="233" hidden="1" customWidth="1"/>
    <col min="4" max="4" width="14.7109375" style="233" customWidth="1"/>
    <col min="5" max="5" width="21.140625" style="233" customWidth="1"/>
    <col min="6" max="16384" width="9.140625" style="233"/>
  </cols>
  <sheetData>
    <row r="1" spans="1:5" ht="15.75" x14ac:dyDescent="0.25">
      <c r="A1" s="798" t="s">
        <v>567</v>
      </c>
      <c r="B1" s="798"/>
      <c r="C1" s="798"/>
      <c r="D1" s="798"/>
      <c r="E1" s="798"/>
    </row>
    <row r="2" spans="1:5" ht="15.75" x14ac:dyDescent="0.25">
      <c r="A2" s="232"/>
      <c r="B2" s="232"/>
      <c r="C2" s="232"/>
      <c r="D2" s="232"/>
      <c r="E2" s="232"/>
    </row>
    <row r="3" spans="1:5" ht="15.75" x14ac:dyDescent="0.25">
      <c r="A3" s="232"/>
      <c r="B3" s="232"/>
      <c r="C3" s="232"/>
      <c r="D3" s="232"/>
      <c r="E3" s="232"/>
    </row>
    <row r="4" spans="1:5" ht="12.75" customHeight="1" x14ac:dyDescent="0.2">
      <c r="A4" s="234"/>
      <c r="B4" s="234"/>
      <c r="C4" s="234"/>
      <c r="D4" s="234"/>
      <c r="E4" s="566"/>
    </row>
    <row r="5" spans="1:5" s="666" customFormat="1" ht="15.75" thickBot="1" x14ac:dyDescent="0.3">
      <c r="A5" s="649" t="s">
        <v>596</v>
      </c>
      <c r="B5" s="664"/>
      <c r="C5" s="664"/>
      <c r="D5" s="664"/>
      <c r="E5" s="665" t="s">
        <v>466</v>
      </c>
    </row>
    <row r="6" spans="1:5" ht="15.75" thickBot="1" x14ac:dyDescent="0.3">
      <c r="A6" s="235"/>
      <c r="B6" s="480"/>
      <c r="C6" s="235"/>
      <c r="D6" s="235"/>
      <c r="E6" s="235"/>
    </row>
    <row r="7" spans="1:5" ht="15.75" customHeight="1" thickBot="1" x14ac:dyDescent="0.25">
      <c r="A7" s="799" t="s">
        <v>509</v>
      </c>
      <c r="B7" s="800" t="s">
        <v>510</v>
      </c>
      <c r="C7" s="801"/>
      <c r="D7" s="802" t="s">
        <v>568</v>
      </c>
      <c r="E7" s="800" t="s">
        <v>511</v>
      </c>
    </row>
    <row r="8" spans="1:5" ht="15.75" customHeight="1" thickBot="1" x14ac:dyDescent="0.25">
      <c r="A8" s="799"/>
      <c r="B8" s="800"/>
      <c r="C8" s="801"/>
      <c r="D8" s="803"/>
      <c r="E8" s="800"/>
    </row>
    <row r="9" spans="1:5" ht="15.75" customHeight="1" thickBot="1" x14ac:dyDescent="0.25">
      <c r="A9" s="799"/>
      <c r="B9" s="800"/>
      <c r="C9" s="801"/>
      <c r="D9" s="803"/>
      <c r="E9" s="800"/>
    </row>
    <row r="10" spans="1:5" ht="15.75" customHeight="1" thickBot="1" x14ac:dyDescent="0.25">
      <c r="A10" s="799"/>
      <c r="B10" s="800"/>
      <c r="C10" s="801"/>
      <c r="D10" s="804"/>
      <c r="E10" s="800"/>
    </row>
    <row r="11" spans="1:5" s="237" customFormat="1" ht="28.35" customHeight="1" x14ac:dyDescent="0.25">
      <c r="A11" s="476" t="s">
        <v>512</v>
      </c>
      <c r="B11" s="481" t="s">
        <v>513</v>
      </c>
      <c r="C11" s="479"/>
      <c r="D11" s="236">
        <v>0</v>
      </c>
      <c r="E11" s="484" t="s">
        <v>305</v>
      </c>
    </row>
    <row r="12" spans="1:5" s="237" customFormat="1" ht="28.35" customHeight="1" thickBot="1" x14ac:dyDescent="0.3">
      <c r="A12" s="477" t="s">
        <v>514</v>
      </c>
      <c r="B12" s="482" t="s">
        <v>515</v>
      </c>
      <c r="C12" s="238"/>
      <c r="D12" s="473">
        <v>0</v>
      </c>
      <c r="E12" s="485" t="s">
        <v>305</v>
      </c>
    </row>
    <row r="13" spans="1:5" ht="28.35" customHeight="1" thickBot="1" x14ac:dyDescent="0.3">
      <c r="A13" s="478"/>
      <c r="B13" s="483" t="s">
        <v>516</v>
      </c>
      <c r="C13" s="474"/>
      <c r="D13" s="475">
        <f>D11+D12</f>
        <v>0</v>
      </c>
      <c r="E13" s="486"/>
    </row>
    <row r="14" spans="1:5" ht="16.5" customHeight="1" x14ac:dyDescent="0.25">
      <c r="A14" s="239"/>
      <c r="B14" s="239"/>
      <c r="C14" s="239"/>
      <c r="D14" s="239"/>
      <c r="E14" s="239"/>
    </row>
  </sheetData>
  <mergeCells count="6">
    <mergeCell ref="A1:E1"/>
    <mergeCell ref="A7:A10"/>
    <mergeCell ref="B7:B10"/>
    <mergeCell ref="C7:C10"/>
    <mergeCell ref="D7:D10"/>
    <mergeCell ref="E7:E10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5" sqref="A5:C5"/>
    </sheetView>
  </sheetViews>
  <sheetFormatPr defaultRowHeight="12.75" x14ac:dyDescent="0.2"/>
  <cols>
    <col min="1" max="1" width="8.7109375" style="598" customWidth="1"/>
    <col min="2" max="2" width="51.85546875" style="598" customWidth="1"/>
    <col min="3" max="3" width="14.42578125" style="598" customWidth="1"/>
    <col min="4" max="5" width="15.28515625" style="598" customWidth="1"/>
    <col min="6" max="6" width="13.28515625" style="598" customWidth="1"/>
    <col min="7" max="8" width="14.7109375" style="598" customWidth="1"/>
    <col min="9" max="9" width="13.28515625" style="598" customWidth="1"/>
    <col min="10" max="10" width="13.85546875" style="598" customWidth="1"/>
    <col min="11" max="16384" width="9.140625" style="598"/>
  </cols>
  <sheetData>
    <row r="1" spans="1:10" ht="15.75" x14ac:dyDescent="0.25">
      <c r="A1" s="805" t="s">
        <v>569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5.75" x14ac:dyDescent="0.25">
      <c r="A2" s="597"/>
      <c r="B2" s="597"/>
      <c r="C2" s="597"/>
      <c r="D2" s="597"/>
      <c r="E2" s="597"/>
      <c r="F2" s="597"/>
      <c r="G2" s="597"/>
      <c r="H2" s="597"/>
      <c r="I2" s="597"/>
      <c r="J2" s="597"/>
    </row>
    <row r="3" spans="1:10" x14ac:dyDescent="0.2">
      <c r="A3" s="599"/>
      <c r="B3" s="599"/>
      <c r="C3" s="599"/>
      <c r="D3" s="599"/>
      <c r="E3" s="599"/>
      <c r="F3" s="599"/>
      <c r="G3" s="599"/>
      <c r="H3" s="599"/>
      <c r="I3" s="599"/>
      <c r="J3" s="600"/>
    </row>
    <row r="4" spans="1:10" ht="15" x14ac:dyDescent="0.25">
      <c r="A4" s="710"/>
      <c r="B4" s="710"/>
      <c r="C4" s="709"/>
      <c r="D4" s="599"/>
      <c r="E4" s="599"/>
      <c r="F4" s="599"/>
      <c r="G4" s="599"/>
      <c r="H4" s="599"/>
      <c r="I4" s="599"/>
      <c r="J4" s="600"/>
    </row>
    <row r="5" spans="1:10" ht="15.75" thickBot="1" x14ac:dyDescent="0.3">
      <c r="A5" s="806" t="s">
        <v>597</v>
      </c>
      <c r="B5" s="806"/>
      <c r="C5" s="807"/>
      <c r="D5" s="599"/>
      <c r="E5" s="601"/>
      <c r="F5" s="601"/>
      <c r="G5" s="601"/>
      <c r="H5" s="601"/>
      <c r="I5" s="808" t="s">
        <v>466</v>
      </c>
      <c r="J5" s="808"/>
    </row>
    <row r="6" spans="1:10" ht="23.25" customHeight="1" x14ac:dyDescent="0.2">
      <c r="A6" s="809" t="s">
        <v>538</v>
      </c>
      <c r="B6" s="812" t="s">
        <v>539</v>
      </c>
      <c r="C6" s="815" t="s">
        <v>540</v>
      </c>
      <c r="D6" s="816"/>
      <c r="E6" s="816"/>
      <c r="F6" s="817"/>
      <c r="G6" s="815" t="s">
        <v>541</v>
      </c>
      <c r="H6" s="816"/>
      <c r="I6" s="816"/>
      <c r="J6" s="818"/>
    </row>
    <row r="7" spans="1:10" ht="15" customHeight="1" x14ac:dyDescent="0.2">
      <c r="A7" s="810"/>
      <c r="B7" s="813"/>
      <c r="C7" s="813" t="s">
        <v>542</v>
      </c>
      <c r="D7" s="813" t="s">
        <v>543</v>
      </c>
      <c r="E7" s="813" t="s">
        <v>570</v>
      </c>
      <c r="F7" s="813" t="s">
        <v>544</v>
      </c>
      <c r="G7" s="813" t="s">
        <v>387</v>
      </c>
      <c r="H7" s="602" t="s">
        <v>545</v>
      </c>
      <c r="I7" s="813" t="s">
        <v>571</v>
      </c>
      <c r="J7" s="819" t="s">
        <v>544</v>
      </c>
    </row>
    <row r="8" spans="1:10" ht="15" customHeight="1" x14ac:dyDescent="0.2">
      <c r="A8" s="810"/>
      <c r="B8" s="813"/>
      <c r="C8" s="813"/>
      <c r="D8" s="813"/>
      <c r="E8" s="813"/>
      <c r="F8" s="813"/>
      <c r="G8" s="813"/>
      <c r="H8" s="602" t="s">
        <v>546</v>
      </c>
      <c r="I8" s="813"/>
      <c r="J8" s="819"/>
    </row>
    <row r="9" spans="1:10" ht="15" customHeight="1" thickBot="1" x14ac:dyDescent="0.25">
      <c r="A9" s="811"/>
      <c r="B9" s="814"/>
      <c r="C9" s="814"/>
      <c r="D9" s="814"/>
      <c r="E9" s="814"/>
      <c r="F9" s="814"/>
      <c r="G9" s="814"/>
      <c r="H9" s="603" t="s">
        <v>547</v>
      </c>
      <c r="I9" s="814"/>
      <c r="J9" s="820"/>
    </row>
    <row r="10" spans="1:10" ht="39.950000000000003" customHeight="1" x14ac:dyDescent="0.2">
      <c r="A10" s="604" t="s">
        <v>106</v>
      </c>
      <c r="B10" s="605" t="s">
        <v>305</v>
      </c>
      <c r="C10" s="606">
        <v>0</v>
      </c>
      <c r="D10" s="607">
        <v>0</v>
      </c>
      <c r="E10" s="608">
        <v>0</v>
      </c>
      <c r="F10" s="608">
        <v>0</v>
      </c>
      <c r="G10" s="609">
        <v>0</v>
      </c>
      <c r="H10" s="608">
        <v>0</v>
      </c>
      <c r="I10" s="608">
        <v>0</v>
      </c>
      <c r="J10" s="608">
        <v>0</v>
      </c>
    </row>
    <row r="11" spans="1:10" ht="39.950000000000003" customHeight="1" x14ac:dyDescent="0.25">
      <c r="A11" s="610"/>
      <c r="B11" s="611" t="s">
        <v>388</v>
      </c>
      <c r="C11" s="35">
        <f t="shared" ref="C11:J11" si="0">SUM(C10:C10)</f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</row>
    <row r="12" spans="1:10" ht="39.950000000000003" customHeight="1" x14ac:dyDescent="0.2">
      <c r="B12" s="612"/>
      <c r="C12" s="612"/>
      <c r="D12" s="612"/>
      <c r="E12" s="612"/>
      <c r="F12" s="612"/>
      <c r="G12" s="612"/>
      <c r="H12" s="612"/>
    </row>
    <row r="13" spans="1:10" ht="39.950000000000003" customHeight="1" x14ac:dyDescent="0.2"/>
    <row r="44" spans="11:11" x14ac:dyDescent="0.2">
      <c r="K44" s="613"/>
    </row>
  </sheetData>
  <mergeCells count="15">
    <mergeCell ref="E7:E9"/>
    <mergeCell ref="F7:F9"/>
    <mergeCell ref="G7:G9"/>
    <mergeCell ref="I7:I9"/>
    <mergeCell ref="J7:J9"/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A3" sqref="A3:C3"/>
    </sheetView>
  </sheetViews>
  <sheetFormatPr defaultColWidth="10.7109375" defaultRowHeight="12.75" x14ac:dyDescent="0.2"/>
  <cols>
    <col min="1" max="1" width="8.28515625" style="614" customWidth="1"/>
    <col min="2" max="2" width="67.42578125" style="614" customWidth="1"/>
    <col min="3" max="4" width="16.28515625" style="614" customWidth="1"/>
    <col min="5" max="5" width="13" style="614" customWidth="1"/>
    <col min="6" max="16384" width="10.7109375" style="614"/>
  </cols>
  <sheetData>
    <row r="1" spans="1:5" ht="56.25" customHeight="1" x14ac:dyDescent="0.25">
      <c r="A1" s="821" t="s">
        <v>572</v>
      </c>
      <c r="B1" s="821"/>
      <c r="C1" s="821"/>
      <c r="D1" s="821"/>
      <c r="E1" s="821"/>
    </row>
    <row r="2" spans="1:5" ht="19.5" customHeight="1" x14ac:dyDescent="0.2">
      <c r="D2" s="822"/>
      <c r="E2" s="822"/>
    </row>
    <row r="3" spans="1:5" ht="19.5" customHeight="1" x14ac:dyDescent="0.25">
      <c r="A3" s="710"/>
      <c r="B3" s="710"/>
      <c r="C3" s="709"/>
      <c r="D3" s="615"/>
      <c r="E3" s="615"/>
    </row>
    <row r="4" spans="1:5" s="667" customFormat="1" ht="19.5" customHeight="1" thickBot="1" x14ac:dyDescent="0.3">
      <c r="A4" s="707" t="s">
        <v>598</v>
      </c>
      <c r="B4" s="707"/>
      <c r="C4" s="823"/>
      <c r="D4" s="824" t="s">
        <v>466</v>
      </c>
      <c r="E4" s="824"/>
    </row>
    <row r="5" spans="1:5" ht="15" customHeight="1" x14ac:dyDescent="0.2">
      <c r="A5" s="825" t="s">
        <v>538</v>
      </c>
      <c r="B5" s="826" t="s">
        <v>197</v>
      </c>
      <c r="C5" s="827" t="s">
        <v>521</v>
      </c>
      <c r="D5" s="827" t="s">
        <v>573</v>
      </c>
      <c r="E5" s="830" t="s">
        <v>532</v>
      </c>
    </row>
    <row r="6" spans="1:5" ht="15" customHeight="1" x14ac:dyDescent="0.2">
      <c r="A6" s="825"/>
      <c r="B6" s="826"/>
      <c r="C6" s="828"/>
      <c r="D6" s="828"/>
      <c r="E6" s="831"/>
    </row>
    <row r="7" spans="1:5" ht="15" customHeight="1" x14ac:dyDescent="0.2">
      <c r="A7" s="825"/>
      <c r="B7" s="826"/>
      <c r="C7" s="828"/>
      <c r="D7" s="828"/>
      <c r="E7" s="831"/>
    </row>
    <row r="8" spans="1:5" ht="3.75" customHeight="1" x14ac:dyDescent="0.2">
      <c r="A8" s="825"/>
      <c r="B8" s="826"/>
      <c r="C8" s="829"/>
      <c r="D8" s="829"/>
      <c r="E8" s="832"/>
    </row>
    <row r="9" spans="1:5" ht="24.95" customHeight="1" x14ac:dyDescent="0.25">
      <c r="A9" s="616"/>
      <c r="B9" s="617" t="s">
        <v>548</v>
      </c>
      <c r="C9" s="618">
        <v>50000</v>
      </c>
      <c r="D9" s="618">
        <v>0</v>
      </c>
      <c r="E9" s="619">
        <v>0</v>
      </c>
    </row>
    <row r="10" spans="1:5" ht="24.95" customHeight="1" x14ac:dyDescent="0.25">
      <c r="A10" s="616"/>
      <c r="B10" s="617" t="s">
        <v>549</v>
      </c>
      <c r="C10" s="618">
        <v>0</v>
      </c>
      <c r="D10" s="618">
        <v>0</v>
      </c>
      <c r="E10" s="619">
        <v>0</v>
      </c>
    </row>
    <row r="11" spans="1:5" ht="24.95" customHeight="1" x14ac:dyDescent="0.25">
      <c r="A11" s="616" t="s">
        <v>106</v>
      </c>
      <c r="B11" s="620" t="s">
        <v>550</v>
      </c>
      <c r="C11" s="621">
        <f>SUM(C9:C10)</f>
        <v>50000</v>
      </c>
      <c r="D11" s="621">
        <f>SUM(D9:D10)</f>
        <v>0</v>
      </c>
      <c r="E11" s="621">
        <f>SUM(E9:E10)</f>
        <v>0</v>
      </c>
    </row>
    <row r="12" spans="1:5" ht="24.95" customHeight="1" x14ac:dyDescent="0.25">
      <c r="A12" s="622"/>
      <c r="B12" s="617" t="s">
        <v>551</v>
      </c>
      <c r="C12" s="618">
        <v>920000</v>
      </c>
      <c r="D12" s="618">
        <v>1653842</v>
      </c>
      <c r="E12" s="618">
        <v>800000</v>
      </c>
    </row>
    <row r="13" spans="1:5" ht="27.75" customHeight="1" x14ac:dyDescent="0.25">
      <c r="A13" s="622"/>
      <c r="B13" s="617" t="s">
        <v>552</v>
      </c>
      <c r="C13" s="618">
        <v>100000</v>
      </c>
      <c r="D13" s="618">
        <v>20000</v>
      </c>
      <c r="E13" s="618">
        <v>100000</v>
      </c>
    </row>
    <row r="14" spans="1:5" ht="27.75" customHeight="1" x14ac:dyDescent="0.25">
      <c r="A14" s="622"/>
      <c r="B14" s="617" t="s">
        <v>553</v>
      </c>
      <c r="C14" s="618">
        <v>0</v>
      </c>
      <c r="D14" s="618">
        <v>0</v>
      </c>
      <c r="E14" s="618">
        <v>0</v>
      </c>
    </row>
    <row r="15" spans="1:5" ht="24.95" customHeight="1" x14ac:dyDescent="0.25">
      <c r="A15" s="622" t="s">
        <v>107</v>
      </c>
      <c r="B15" s="620" t="s">
        <v>554</v>
      </c>
      <c r="C15" s="623">
        <f>SUM(C12:C14)</f>
        <v>1020000</v>
      </c>
      <c r="D15" s="623">
        <f>SUM(D12:D14)</f>
        <v>1673842</v>
      </c>
      <c r="E15" s="623">
        <f>SUM(E12:E14)</f>
        <v>900000</v>
      </c>
    </row>
    <row r="16" spans="1:5" ht="36" customHeight="1" x14ac:dyDescent="0.25">
      <c r="A16" s="624"/>
      <c r="B16" s="625" t="s">
        <v>555</v>
      </c>
      <c r="C16" s="626">
        <f>C11+C15</f>
        <v>1070000</v>
      </c>
      <c r="D16" s="626">
        <f>D11+D15</f>
        <v>1673842</v>
      </c>
      <c r="E16" s="626">
        <f>E11+E15</f>
        <v>900000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2" zoomScaleNormal="100" zoomScaleSheetLayoutView="100" workbookViewId="0">
      <selection activeCell="C5" sqref="C5:E5"/>
    </sheetView>
  </sheetViews>
  <sheetFormatPr defaultRowHeight="12.75" x14ac:dyDescent="0.2"/>
  <cols>
    <col min="1" max="1" width="7.42578125" customWidth="1"/>
    <col min="2" max="2" width="46.42578125" customWidth="1"/>
    <col min="3" max="3" width="13.28515625" customWidth="1"/>
    <col min="4" max="4" width="13.140625" customWidth="1"/>
    <col min="5" max="5" width="13.42578125" customWidth="1"/>
  </cols>
  <sheetData>
    <row r="1" spans="1:6" ht="30" customHeight="1" x14ac:dyDescent="0.3">
      <c r="A1" s="692" t="s">
        <v>477</v>
      </c>
      <c r="B1" s="692"/>
      <c r="C1" s="692"/>
      <c r="D1" s="692"/>
      <c r="E1" s="692"/>
    </row>
    <row r="2" spans="1:6" ht="18" customHeight="1" x14ac:dyDescent="0.2">
      <c r="A2" s="693" t="s">
        <v>519</v>
      </c>
      <c r="B2" s="693"/>
      <c r="C2" s="693"/>
      <c r="D2" s="693"/>
      <c r="E2" s="693"/>
    </row>
    <row r="3" spans="1:6" ht="17.25" customHeight="1" x14ac:dyDescent="0.25">
      <c r="A3" s="3"/>
      <c r="B3" s="2"/>
      <c r="C3" s="185"/>
      <c r="D3" s="694"/>
      <c r="E3" s="694"/>
    </row>
    <row r="4" spans="1:6" ht="13.5" thickBot="1" x14ac:dyDescent="0.25">
      <c r="A4" s="586" t="s">
        <v>530</v>
      </c>
      <c r="B4" s="587"/>
      <c r="C4" s="186"/>
      <c r="D4" s="695" t="s">
        <v>466</v>
      </c>
      <c r="E4" s="695"/>
    </row>
    <row r="5" spans="1:6" ht="44.25" customHeight="1" thickBot="1" x14ac:dyDescent="0.25">
      <c r="A5" s="245" t="s">
        <v>0</v>
      </c>
      <c r="B5" s="265" t="s">
        <v>1</v>
      </c>
      <c r="C5" s="580" t="s">
        <v>521</v>
      </c>
      <c r="D5" s="581" t="s">
        <v>533</v>
      </c>
      <c r="E5" s="580" t="s">
        <v>532</v>
      </c>
    </row>
    <row r="6" spans="1:6" ht="12.75" customHeight="1" thickBot="1" x14ac:dyDescent="0.25">
      <c r="A6" s="246" t="s">
        <v>99</v>
      </c>
      <c r="B6" s="266" t="s">
        <v>100</v>
      </c>
      <c r="C6" s="253" t="s">
        <v>101</v>
      </c>
      <c r="D6" s="266" t="s">
        <v>102</v>
      </c>
      <c r="E6" s="253" t="s">
        <v>103</v>
      </c>
    </row>
    <row r="7" spans="1:6" ht="21.95" customHeight="1" x14ac:dyDescent="0.2">
      <c r="A7" s="247" t="s">
        <v>2</v>
      </c>
      <c r="B7" s="267" t="s">
        <v>3</v>
      </c>
      <c r="C7" s="254">
        <f>C8+C15</f>
        <v>17951373</v>
      </c>
      <c r="D7" s="254">
        <f>D8+D15</f>
        <v>20422266</v>
      </c>
      <c r="E7" s="254">
        <f>E8+E15</f>
        <v>0</v>
      </c>
    </row>
    <row r="8" spans="1:6" s="8" customFormat="1" ht="21.95" customHeight="1" x14ac:dyDescent="0.2">
      <c r="A8" s="248" t="s">
        <v>4</v>
      </c>
      <c r="B8" s="268" t="s">
        <v>5</v>
      </c>
      <c r="C8" s="255">
        <v>17901373</v>
      </c>
      <c r="D8" s="276">
        <v>19532505</v>
      </c>
      <c r="E8" s="255">
        <v>0</v>
      </c>
      <c r="F8" s="579"/>
    </row>
    <row r="9" spans="1:6" s="8" customFormat="1" ht="21.95" hidden="1" customHeight="1" x14ac:dyDescent="0.2">
      <c r="A9" s="248" t="s">
        <v>124</v>
      </c>
      <c r="B9" s="268" t="s">
        <v>6</v>
      </c>
      <c r="C9" s="255"/>
      <c r="D9" s="276"/>
      <c r="E9" s="255"/>
    </row>
    <row r="10" spans="1:6" s="8" customFormat="1" ht="21.95" hidden="1" customHeight="1" x14ac:dyDescent="0.2">
      <c r="A10" s="248" t="s">
        <v>125</v>
      </c>
      <c r="B10" s="268" t="s">
        <v>7</v>
      </c>
      <c r="C10" s="255"/>
      <c r="D10" s="276"/>
      <c r="E10" s="255"/>
    </row>
    <row r="11" spans="1:6" s="8" customFormat="1" ht="21.95" hidden="1" customHeight="1" x14ac:dyDescent="0.2">
      <c r="A11" s="248" t="s">
        <v>126</v>
      </c>
      <c r="B11" s="268" t="s">
        <v>8</v>
      </c>
      <c r="C11" s="255"/>
      <c r="D11" s="276"/>
      <c r="E11" s="255"/>
    </row>
    <row r="12" spans="1:6" s="8" customFormat="1" ht="21.95" hidden="1" customHeight="1" x14ac:dyDescent="0.2">
      <c r="A12" s="248" t="s">
        <v>127</v>
      </c>
      <c r="B12" s="268" t="s">
        <v>9</v>
      </c>
      <c r="C12" s="255"/>
      <c r="D12" s="276"/>
      <c r="E12" s="255"/>
    </row>
    <row r="13" spans="1:6" s="8" customFormat="1" ht="21.95" hidden="1" customHeight="1" x14ac:dyDescent="0.2">
      <c r="A13" s="248" t="s">
        <v>128</v>
      </c>
      <c r="B13" s="269" t="s">
        <v>10</v>
      </c>
      <c r="C13" s="256"/>
      <c r="D13" s="276"/>
      <c r="E13" s="256"/>
    </row>
    <row r="14" spans="1:6" s="8" customFormat="1" ht="21.95" hidden="1" customHeight="1" x14ac:dyDescent="0.2">
      <c r="A14" s="248" t="s">
        <v>129</v>
      </c>
      <c r="B14" s="269" t="s">
        <v>11</v>
      </c>
      <c r="C14" s="257"/>
      <c r="D14" s="276"/>
      <c r="E14" s="257"/>
    </row>
    <row r="15" spans="1:6" s="8" customFormat="1" ht="21.95" customHeight="1" x14ac:dyDescent="0.2">
      <c r="A15" s="248" t="s">
        <v>12</v>
      </c>
      <c r="B15" s="268" t="s">
        <v>13</v>
      </c>
      <c r="C15" s="255">
        <v>50000</v>
      </c>
      <c r="D15" s="276">
        <v>889761</v>
      </c>
      <c r="E15" s="255">
        <v>0</v>
      </c>
    </row>
    <row r="16" spans="1:6" ht="21.95" customHeight="1" x14ac:dyDescent="0.2">
      <c r="A16" s="249" t="s">
        <v>14</v>
      </c>
      <c r="B16" s="270" t="s">
        <v>15</v>
      </c>
      <c r="C16" s="258">
        <v>0</v>
      </c>
      <c r="D16" s="277">
        <v>14303754</v>
      </c>
      <c r="E16" s="258">
        <v>0</v>
      </c>
    </row>
    <row r="17" spans="1:5" ht="21.95" hidden="1" customHeight="1" x14ac:dyDescent="0.2">
      <c r="A17" s="248" t="s">
        <v>158</v>
      </c>
      <c r="B17" s="269" t="s">
        <v>294</v>
      </c>
      <c r="C17" s="256">
        <v>0</v>
      </c>
      <c r="D17" s="276"/>
      <c r="E17" s="256"/>
    </row>
    <row r="18" spans="1:5" ht="21.95" hidden="1" customHeight="1" x14ac:dyDescent="0.2">
      <c r="A18" s="248" t="s">
        <v>159</v>
      </c>
      <c r="B18" s="268" t="s">
        <v>187</v>
      </c>
      <c r="C18" s="255">
        <v>14220</v>
      </c>
      <c r="D18" s="276"/>
      <c r="E18" s="255"/>
    </row>
    <row r="19" spans="1:5" ht="21.95" customHeight="1" x14ac:dyDescent="0.2">
      <c r="A19" s="249" t="s">
        <v>16</v>
      </c>
      <c r="B19" s="270" t="s">
        <v>17</v>
      </c>
      <c r="C19" s="258">
        <f>C21+C26+C20</f>
        <v>2803000</v>
      </c>
      <c r="D19" s="258">
        <f>D21+D26+D20</f>
        <v>4444459</v>
      </c>
      <c r="E19" s="258">
        <f>E21+E26+E20</f>
        <v>0</v>
      </c>
    </row>
    <row r="20" spans="1:5" ht="21.95" customHeight="1" x14ac:dyDescent="0.2">
      <c r="A20" s="248" t="s">
        <v>468</v>
      </c>
      <c r="B20" s="268" t="s">
        <v>467</v>
      </c>
      <c r="C20" s="255">
        <v>0</v>
      </c>
      <c r="D20" s="277">
        <v>0</v>
      </c>
      <c r="E20" s="258">
        <v>0</v>
      </c>
    </row>
    <row r="21" spans="1:5" s="8" customFormat="1" ht="23.25" customHeight="1" x14ac:dyDescent="0.2">
      <c r="A21" s="248" t="s">
        <v>18</v>
      </c>
      <c r="B21" s="268" t="s">
        <v>19</v>
      </c>
      <c r="C21" s="255">
        <v>2800000</v>
      </c>
      <c r="D21" s="276">
        <v>4404256</v>
      </c>
      <c r="E21" s="255">
        <v>0</v>
      </c>
    </row>
    <row r="22" spans="1:5" s="8" customFormat="1" ht="21.95" hidden="1" customHeight="1" x14ac:dyDescent="0.2">
      <c r="A22" s="248" t="s">
        <v>20</v>
      </c>
      <c r="B22" s="268" t="s">
        <v>21</v>
      </c>
      <c r="C22" s="255"/>
      <c r="D22" s="276"/>
      <c r="E22" s="255"/>
    </row>
    <row r="23" spans="1:5" s="8" customFormat="1" ht="21.95" hidden="1" customHeight="1" x14ac:dyDescent="0.2">
      <c r="A23" s="248"/>
      <c r="B23" s="268" t="s">
        <v>22</v>
      </c>
      <c r="C23" s="255"/>
      <c r="D23" s="276"/>
      <c r="E23" s="255"/>
    </row>
    <row r="24" spans="1:5" s="8" customFormat="1" ht="21.95" hidden="1" customHeight="1" x14ac:dyDescent="0.2">
      <c r="A24" s="248" t="s">
        <v>23</v>
      </c>
      <c r="B24" s="268" t="s">
        <v>24</v>
      </c>
      <c r="C24" s="255"/>
      <c r="D24" s="276"/>
      <c r="E24" s="255"/>
    </row>
    <row r="25" spans="1:5" s="8" customFormat="1" ht="21.95" hidden="1" customHeight="1" x14ac:dyDescent="0.2">
      <c r="A25" s="248" t="s">
        <v>25</v>
      </c>
      <c r="B25" s="268" t="s">
        <v>26</v>
      </c>
      <c r="C25" s="255"/>
      <c r="D25" s="276"/>
      <c r="E25" s="255"/>
    </row>
    <row r="26" spans="1:5" s="8" customFormat="1" ht="21.95" customHeight="1" x14ac:dyDescent="0.2">
      <c r="A26" s="248" t="s">
        <v>27</v>
      </c>
      <c r="B26" s="268" t="s">
        <v>28</v>
      </c>
      <c r="C26" s="255">
        <v>3000</v>
      </c>
      <c r="D26" s="276">
        <v>40203</v>
      </c>
      <c r="E26" s="255">
        <v>0</v>
      </c>
    </row>
    <row r="27" spans="1:5" ht="21.95" customHeight="1" x14ac:dyDescent="0.2">
      <c r="A27" s="249" t="s">
        <v>29</v>
      </c>
      <c r="B27" s="270" t="s">
        <v>30</v>
      </c>
      <c r="C27" s="258">
        <f>SUM(C28:C35)</f>
        <v>863500</v>
      </c>
      <c r="D27" s="258">
        <f>SUM(D28:D35)</f>
        <v>665642</v>
      </c>
      <c r="E27" s="258">
        <f>SUM(E28:E35)</f>
        <v>0</v>
      </c>
    </row>
    <row r="28" spans="1:5" ht="21.95" customHeight="1" x14ac:dyDescent="0.2">
      <c r="A28" s="248" t="s">
        <v>31</v>
      </c>
      <c r="B28" s="268" t="s">
        <v>119</v>
      </c>
      <c r="C28" s="255">
        <v>0</v>
      </c>
      <c r="D28" s="276">
        <v>14520</v>
      </c>
      <c r="E28" s="255">
        <v>0</v>
      </c>
    </row>
    <row r="29" spans="1:5" ht="21.95" customHeight="1" x14ac:dyDescent="0.2">
      <c r="A29" s="248" t="s">
        <v>295</v>
      </c>
      <c r="B29" s="268" t="s">
        <v>296</v>
      </c>
      <c r="C29" s="255">
        <v>10000</v>
      </c>
      <c r="D29" s="276">
        <v>9200</v>
      </c>
      <c r="E29" s="255">
        <v>0</v>
      </c>
    </row>
    <row r="30" spans="1:5" ht="21.95" customHeight="1" x14ac:dyDescent="0.2">
      <c r="A30" s="248" t="s">
        <v>32</v>
      </c>
      <c r="B30" s="268" t="s">
        <v>33</v>
      </c>
      <c r="C30" s="255">
        <v>0</v>
      </c>
      <c r="D30" s="276">
        <v>0</v>
      </c>
      <c r="E30" s="255">
        <v>0</v>
      </c>
    </row>
    <row r="31" spans="1:5" ht="18.75" customHeight="1" x14ac:dyDescent="0.2">
      <c r="A31" s="248" t="s">
        <v>34</v>
      </c>
      <c r="B31" s="268" t="s">
        <v>35</v>
      </c>
      <c r="C31" s="255">
        <v>432000</v>
      </c>
      <c r="D31" s="276">
        <v>337980</v>
      </c>
      <c r="E31" s="255">
        <v>0</v>
      </c>
    </row>
    <row r="32" spans="1:5" ht="24.75" customHeight="1" x14ac:dyDescent="0.2">
      <c r="A32" s="248" t="s">
        <v>36</v>
      </c>
      <c r="B32" s="268" t="s">
        <v>37</v>
      </c>
      <c r="C32" s="255">
        <v>0</v>
      </c>
      <c r="D32" s="276">
        <v>0</v>
      </c>
      <c r="E32" s="255">
        <v>0</v>
      </c>
    </row>
    <row r="33" spans="1:5" ht="21.95" customHeight="1" x14ac:dyDescent="0.2">
      <c r="A33" s="250" t="s">
        <v>38</v>
      </c>
      <c r="B33" s="271" t="s">
        <v>39</v>
      </c>
      <c r="C33" s="259">
        <v>0</v>
      </c>
      <c r="D33" s="278">
        <v>0</v>
      </c>
      <c r="E33" s="259">
        <v>0</v>
      </c>
    </row>
    <row r="34" spans="1:5" ht="21.95" customHeight="1" x14ac:dyDescent="0.2">
      <c r="A34" s="248" t="s">
        <v>40</v>
      </c>
      <c r="B34" s="268" t="s">
        <v>41</v>
      </c>
      <c r="C34" s="255">
        <v>500</v>
      </c>
      <c r="D34" s="279">
        <v>127</v>
      </c>
      <c r="E34" s="255">
        <v>0</v>
      </c>
    </row>
    <row r="35" spans="1:5" ht="21.95" customHeight="1" x14ac:dyDescent="0.2">
      <c r="A35" s="248" t="s">
        <v>524</v>
      </c>
      <c r="B35" s="268" t="s">
        <v>42</v>
      </c>
      <c r="C35" s="577">
        <v>421000</v>
      </c>
      <c r="D35" s="578">
        <v>303815</v>
      </c>
      <c r="E35" s="577">
        <v>0</v>
      </c>
    </row>
    <row r="36" spans="1:5" ht="21.95" customHeight="1" x14ac:dyDescent="0.2">
      <c r="A36" s="249" t="s">
        <v>43</v>
      </c>
      <c r="B36" s="270" t="s">
        <v>44</v>
      </c>
      <c r="C36" s="258">
        <v>0</v>
      </c>
      <c r="D36" s="280">
        <v>0</v>
      </c>
      <c r="E36" s="275">
        <v>0</v>
      </c>
    </row>
    <row r="37" spans="1:5" ht="21.95" hidden="1" customHeight="1" x14ac:dyDescent="0.2">
      <c r="A37" s="248" t="s">
        <v>297</v>
      </c>
      <c r="B37" s="268" t="s">
        <v>298</v>
      </c>
      <c r="C37" s="260">
        <v>0</v>
      </c>
      <c r="D37" s="268"/>
      <c r="E37" s="260"/>
    </row>
    <row r="38" spans="1:5" ht="21.95" customHeight="1" x14ac:dyDescent="0.2">
      <c r="A38" s="249" t="s">
        <v>45</v>
      </c>
      <c r="B38" s="270" t="s">
        <v>46</v>
      </c>
      <c r="C38" s="258">
        <v>0</v>
      </c>
      <c r="D38" s="277">
        <v>0</v>
      </c>
      <c r="E38" s="258">
        <v>0</v>
      </c>
    </row>
    <row r="39" spans="1:5" ht="21.95" hidden="1" customHeight="1" x14ac:dyDescent="0.2">
      <c r="A39" s="248" t="s">
        <v>120</v>
      </c>
      <c r="B39" s="268" t="s">
        <v>47</v>
      </c>
      <c r="C39" s="255"/>
      <c r="D39" s="276"/>
      <c r="E39" s="255"/>
    </row>
    <row r="40" spans="1:5" ht="21.95" hidden="1" customHeight="1" x14ac:dyDescent="0.2">
      <c r="A40" s="248" t="s">
        <v>301</v>
      </c>
      <c r="B40" s="268" t="s">
        <v>302</v>
      </c>
      <c r="C40" s="255"/>
      <c r="D40" s="276"/>
      <c r="E40" s="255"/>
    </row>
    <row r="41" spans="1:5" ht="21.95" customHeight="1" thickBot="1" x14ac:dyDescent="0.25">
      <c r="A41" s="249" t="s">
        <v>48</v>
      </c>
      <c r="B41" s="270" t="s">
        <v>188</v>
      </c>
      <c r="C41" s="261">
        <v>0</v>
      </c>
      <c r="D41" s="270">
        <v>0</v>
      </c>
      <c r="E41" s="261">
        <v>0</v>
      </c>
    </row>
    <row r="42" spans="1:5" ht="21.95" hidden="1" customHeight="1" x14ac:dyDescent="0.2">
      <c r="A42" s="251" t="s">
        <v>121</v>
      </c>
      <c r="B42" s="272" t="s">
        <v>122</v>
      </c>
      <c r="C42" s="487">
        <v>0</v>
      </c>
      <c r="D42" s="272"/>
      <c r="E42" s="487"/>
    </row>
    <row r="43" spans="1:5" ht="30" customHeight="1" thickBot="1" x14ac:dyDescent="0.3">
      <c r="A43" s="252" t="s">
        <v>185</v>
      </c>
      <c r="B43" s="273" t="s">
        <v>49</v>
      </c>
      <c r="C43" s="264">
        <f>C7+C16+C19+C27+C36+C38+C41</f>
        <v>21617873</v>
      </c>
      <c r="D43" s="264">
        <f>D7+D16+D19+D27+D36+D38+D41</f>
        <v>39836121</v>
      </c>
      <c r="E43" s="264">
        <f>E7+E16+E19+E27+E36+E38+E41</f>
        <v>0</v>
      </c>
    </row>
    <row r="44" spans="1:5" ht="21.95" customHeight="1" thickBot="1" x14ac:dyDescent="0.25">
      <c r="A44" s="488" t="s">
        <v>50</v>
      </c>
      <c r="B44" s="489" t="s">
        <v>51</v>
      </c>
      <c r="C44" s="490">
        <f>SUM(C45:C47)</f>
        <v>8756833</v>
      </c>
      <c r="D44" s="490">
        <f>SUM(D45:D47)</f>
        <v>9483918</v>
      </c>
      <c r="E44" s="490">
        <f>SUM(E45:E47)</f>
        <v>0</v>
      </c>
    </row>
    <row r="45" spans="1:5" ht="24" customHeight="1" x14ac:dyDescent="0.2">
      <c r="A45" s="250" t="s">
        <v>484</v>
      </c>
      <c r="B45" s="271" t="s">
        <v>472</v>
      </c>
      <c r="C45" s="259">
        <v>0</v>
      </c>
      <c r="D45" s="278">
        <v>0</v>
      </c>
      <c r="E45" s="259">
        <v>0</v>
      </c>
    </row>
    <row r="46" spans="1:5" ht="21.95" customHeight="1" x14ac:dyDescent="0.2">
      <c r="A46" s="248" t="s">
        <v>52</v>
      </c>
      <c r="B46" s="268" t="s">
        <v>53</v>
      </c>
      <c r="C46" s="255">
        <v>8756833</v>
      </c>
      <c r="D46" s="276">
        <v>8756833</v>
      </c>
      <c r="E46" s="255">
        <v>0</v>
      </c>
    </row>
    <row r="47" spans="1:5" ht="21.95" customHeight="1" thickBot="1" x14ac:dyDescent="0.25">
      <c r="A47" s="251" t="s">
        <v>299</v>
      </c>
      <c r="B47" s="272" t="s">
        <v>300</v>
      </c>
      <c r="C47" s="263">
        <v>0</v>
      </c>
      <c r="D47" s="282">
        <v>727085</v>
      </c>
      <c r="E47" s="263">
        <v>0</v>
      </c>
    </row>
    <row r="48" spans="1:5" s="4" customFormat="1" ht="37.5" customHeight="1" thickBot="1" x14ac:dyDescent="0.3">
      <c r="A48" s="252" t="s">
        <v>123</v>
      </c>
      <c r="B48" s="273" t="s">
        <v>54</v>
      </c>
      <c r="C48" s="264">
        <f>C43+C44</f>
        <v>30374706</v>
      </c>
      <c r="D48" s="264">
        <f>D43+D44</f>
        <v>49320039</v>
      </c>
      <c r="E48" s="264">
        <f>E43+E44</f>
        <v>0</v>
      </c>
    </row>
    <row r="49" spans="1:5" ht="15" x14ac:dyDescent="0.25">
      <c r="A49" s="1"/>
      <c r="B49" s="1"/>
      <c r="C49" s="1"/>
      <c r="D49" s="1"/>
      <c r="E49" s="1"/>
    </row>
  </sheetData>
  <mergeCells count="4">
    <mergeCell ref="A1:E1"/>
    <mergeCell ref="A2:E2"/>
    <mergeCell ref="D3:E3"/>
    <mergeCell ref="D4:E4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opLeftCell="A16" workbookViewId="0">
      <selection activeCell="E51" sqref="E51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92" t="s">
        <v>478</v>
      </c>
      <c r="B1" s="692"/>
      <c r="C1" s="692"/>
      <c r="D1" s="692"/>
      <c r="E1" s="692"/>
    </row>
    <row r="2" spans="1:5" ht="18" customHeight="1" x14ac:dyDescent="0.2">
      <c r="A2" s="693" t="s">
        <v>519</v>
      </c>
      <c r="B2" s="693"/>
      <c r="C2" s="693"/>
      <c r="D2" s="693"/>
      <c r="E2" s="693"/>
    </row>
    <row r="3" spans="1:5" ht="19.5" customHeight="1" x14ac:dyDescent="0.25">
      <c r="A3" s="3"/>
      <c r="B3" s="2"/>
      <c r="C3" s="184"/>
      <c r="D3" s="694"/>
      <c r="E3" s="694"/>
    </row>
    <row r="4" spans="1:5" ht="13.5" thickBot="1" x14ac:dyDescent="0.25">
      <c r="A4" s="586" t="s">
        <v>529</v>
      </c>
      <c r="B4" s="587"/>
      <c r="C4" s="186"/>
      <c r="D4" s="695" t="s">
        <v>466</v>
      </c>
      <c r="E4" s="695"/>
    </row>
    <row r="5" spans="1:5" ht="38.25" customHeight="1" thickBot="1" x14ac:dyDescent="0.25">
      <c r="A5" s="245" t="s">
        <v>0</v>
      </c>
      <c r="B5" s="265" t="s">
        <v>1</v>
      </c>
      <c r="C5" s="580" t="s">
        <v>521</v>
      </c>
      <c r="D5" s="581" t="s">
        <v>533</v>
      </c>
      <c r="E5" s="580" t="s">
        <v>532</v>
      </c>
    </row>
    <row r="6" spans="1:5" ht="12.75" customHeight="1" thickBot="1" x14ac:dyDescent="0.25">
      <c r="A6" s="246" t="s">
        <v>99</v>
      </c>
      <c r="B6" s="266" t="s">
        <v>100</v>
      </c>
      <c r="C6" s="253" t="s">
        <v>101</v>
      </c>
      <c r="D6" s="266" t="s">
        <v>102</v>
      </c>
      <c r="E6" s="253" t="s">
        <v>103</v>
      </c>
    </row>
    <row r="7" spans="1:5" s="6" customFormat="1" ht="21.95" customHeight="1" x14ac:dyDescent="0.25">
      <c r="A7" s="247" t="s">
        <v>55</v>
      </c>
      <c r="B7" s="267" t="s">
        <v>56</v>
      </c>
      <c r="C7" s="254">
        <f>C8+C16</f>
        <v>7135000</v>
      </c>
      <c r="D7" s="254">
        <f>D8+D16</f>
        <v>6537673</v>
      </c>
      <c r="E7" s="254">
        <f>E8+E16</f>
        <v>0</v>
      </c>
    </row>
    <row r="8" spans="1:5" s="5" customFormat="1" ht="21.95" customHeight="1" x14ac:dyDescent="0.2">
      <c r="A8" s="248" t="s">
        <v>57</v>
      </c>
      <c r="B8" s="268" t="s">
        <v>58</v>
      </c>
      <c r="C8" s="255">
        <v>2873000</v>
      </c>
      <c r="D8" s="276">
        <v>3011225</v>
      </c>
      <c r="E8" s="255">
        <v>0</v>
      </c>
    </row>
    <row r="9" spans="1:5" s="5" customFormat="1" ht="22.5" hidden="1" customHeight="1" x14ac:dyDescent="0.2">
      <c r="A9" s="248" t="s">
        <v>130</v>
      </c>
      <c r="B9" s="268" t="s">
        <v>59</v>
      </c>
      <c r="C9" s="255"/>
      <c r="D9" s="276"/>
      <c r="E9" s="255"/>
    </row>
    <row r="10" spans="1:5" s="5" customFormat="1" ht="22.5" hidden="1" customHeight="1" x14ac:dyDescent="0.2">
      <c r="A10" s="248" t="s">
        <v>190</v>
      </c>
      <c r="B10" s="268" t="s">
        <v>191</v>
      </c>
      <c r="C10" s="255"/>
      <c r="D10" s="276"/>
      <c r="E10" s="255"/>
    </row>
    <row r="11" spans="1:5" s="5" customFormat="1" ht="22.5" hidden="1" customHeight="1" x14ac:dyDescent="0.2">
      <c r="A11" s="248" t="s">
        <v>286</v>
      </c>
      <c r="B11" s="268" t="s">
        <v>287</v>
      </c>
      <c r="C11" s="255"/>
      <c r="D11" s="276"/>
      <c r="E11" s="255"/>
    </row>
    <row r="12" spans="1:5" s="5" customFormat="1" ht="21.95" hidden="1" customHeight="1" x14ac:dyDescent="0.2">
      <c r="A12" s="248" t="s">
        <v>131</v>
      </c>
      <c r="B12" s="268" t="s">
        <v>60</v>
      </c>
      <c r="C12" s="255"/>
      <c r="D12" s="276"/>
      <c r="E12" s="255"/>
    </row>
    <row r="13" spans="1:5" s="5" customFormat="1" ht="21.95" hidden="1" customHeight="1" x14ac:dyDescent="0.2">
      <c r="A13" s="248" t="s">
        <v>132</v>
      </c>
      <c r="B13" s="268" t="s">
        <v>61</v>
      </c>
      <c r="C13" s="256"/>
      <c r="D13" s="276"/>
      <c r="E13" s="256"/>
    </row>
    <row r="14" spans="1:5" s="5" customFormat="1" ht="21.95" hidden="1" customHeight="1" x14ac:dyDescent="0.2">
      <c r="A14" s="248" t="s">
        <v>133</v>
      </c>
      <c r="B14" s="268" t="s">
        <v>62</v>
      </c>
      <c r="C14" s="257"/>
      <c r="D14" s="276"/>
      <c r="E14" s="257"/>
    </row>
    <row r="15" spans="1:5" s="5" customFormat="1" ht="21.95" hidden="1" customHeight="1" x14ac:dyDescent="0.2">
      <c r="A15" s="248" t="s">
        <v>134</v>
      </c>
      <c r="B15" s="268" t="s">
        <v>63</v>
      </c>
      <c r="C15" s="257"/>
      <c r="D15" s="276"/>
      <c r="E15" s="257"/>
    </row>
    <row r="16" spans="1:5" s="5" customFormat="1" ht="21.95" customHeight="1" x14ac:dyDescent="0.2">
      <c r="A16" s="248" t="s">
        <v>64</v>
      </c>
      <c r="B16" s="268" t="s">
        <v>65</v>
      </c>
      <c r="C16" s="255">
        <v>4262000</v>
      </c>
      <c r="D16" s="276">
        <v>3526448</v>
      </c>
      <c r="E16" s="255">
        <v>0</v>
      </c>
    </row>
    <row r="17" spans="1:5" s="5" customFormat="1" ht="21.95" hidden="1" customHeight="1" x14ac:dyDescent="0.2">
      <c r="A17" s="248" t="s">
        <v>135</v>
      </c>
      <c r="B17" s="268" t="s">
        <v>66</v>
      </c>
      <c r="C17" s="255">
        <v>2800</v>
      </c>
      <c r="D17" s="276"/>
      <c r="E17" s="255"/>
    </row>
    <row r="18" spans="1:5" s="5" customFormat="1" ht="28.5" hidden="1" customHeight="1" x14ac:dyDescent="0.2">
      <c r="A18" s="248" t="s">
        <v>136</v>
      </c>
      <c r="B18" s="268" t="s">
        <v>67</v>
      </c>
      <c r="C18" s="255">
        <v>2730</v>
      </c>
      <c r="D18" s="276"/>
      <c r="E18" s="255"/>
    </row>
    <row r="19" spans="1:5" s="5" customFormat="1" ht="21.95" hidden="1" customHeight="1" x14ac:dyDescent="0.2">
      <c r="A19" s="248" t="s">
        <v>137</v>
      </c>
      <c r="B19" s="268" t="s">
        <v>68</v>
      </c>
      <c r="C19" s="255">
        <v>900</v>
      </c>
      <c r="D19" s="276"/>
      <c r="E19" s="255"/>
    </row>
    <row r="20" spans="1:5" s="6" customFormat="1" ht="34.5" customHeight="1" x14ac:dyDescent="0.25">
      <c r="A20" s="249" t="s">
        <v>69</v>
      </c>
      <c r="B20" s="285" t="s">
        <v>156</v>
      </c>
      <c r="C20" s="258">
        <v>1330000</v>
      </c>
      <c r="D20" s="277">
        <v>1263437</v>
      </c>
      <c r="E20" s="258">
        <v>0</v>
      </c>
    </row>
    <row r="21" spans="1:5" s="6" customFormat="1" ht="21.95" customHeight="1" x14ac:dyDescent="0.25">
      <c r="A21" s="249" t="s">
        <v>70</v>
      </c>
      <c r="B21" s="270" t="s">
        <v>71</v>
      </c>
      <c r="C21" s="262">
        <f>C22+C25+C28+C34+C35</f>
        <v>10300000</v>
      </c>
      <c r="D21" s="262">
        <f>D22+D25+D28+D34+D35</f>
        <v>5517341</v>
      </c>
      <c r="E21" s="262">
        <f>E22+E25+E28+E34+E35</f>
        <v>0</v>
      </c>
    </row>
    <row r="22" spans="1:5" s="5" customFormat="1" ht="21.95" customHeight="1" x14ac:dyDescent="0.2">
      <c r="A22" s="248" t="s">
        <v>72</v>
      </c>
      <c r="B22" s="268" t="s">
        <v>73</v>
      </c>
      <c r="C22" s="255">
        <v>1460000</v>
      </c>
      <c r="D22" s="276">
        <v>1152776</v>
      </c>
      <c r="E22" s="255">
        <v>0</v>
      </c>
    </row>
    <row r="23" spans="1:5" s="5" customFormat="1" ht="21.95" hidden="1" customHeight="1" x14ac:dyDescent="0.2">
      <c r="A23" s="248" t="s">
        <v>142</v>
      </c>
      <c r="B23" s="268" t="s">
        <v>144</v>
      </c>
      <c r="C23" s="255"/>
      <c r="D23" s="276"/>
      <c r="E23" s="255"/>
    </row>
    <row r="24" spans="1:5" s="5" customFormat="1" ht="21.95" hidden="1" customHeight="1" x14ac:dyDescent="0.2">
      <c r="A24" s="248" t="s">
        <v>143</v>
      </c>
      <c r="B24" s="268" t="s">
        <v>145</v>
      </c>
      <c r="C24" s="255"/>
      <c r="D24" s="276"/>
      <c r="E24" s="255"/>
    </row>
    <row r="25" spans="1:5" s="5" customFormat="1" ht="21.95" customHeight="1" x14ac:dyDescent="0.2">
      <c r="A25" s="248" t="s">
        <v>74</v>
      </c>
      <c r="B25" s="268" t="s">
        <v>75</v>
      </c>
      <c r="C25" s="255">
        <v>230000</v>
      </c>
      <c r="D25" s="276">
        <v>136202</v>
      </c>
      <c r="E25" s="255">
        <v>0</v>
      </c>
    </row>
    <row r="26" spans="1:5" s="5" customFormat="1" ht="21.95" hidden="1" customHeight="1" x14ac:dyDescent="0.2">
      <c r="A26" s="248" t="s">
        <v>138</v>
      </c>
      <c r="B26" s="268" t="s">
        <v>140</v>
      </c>
      <c r="C26" s="274"/>
      <c r="D26" s="279"/>
      <c r="E26" s="274"/>
    </row>
    <row r="27" spans="1:5" s="5" customFormat="1" ht="21.95" hidden="1" customHeight="1" x14ac:dyDescent="0.2">
      <c r="A27" s="248" t="s">
        <v>139</v>
      </c>
      <c r="B27" s="268" t="s">
        <v>141</v>
      </c>
      <c r="C27" s="255"/>
      <c r="D27" s="276"/>
      <c r="E27" s="255"/>
    </row>
    <row r="28" spans="1:5" s="5" customFormat="1" ht="21.95" customHeight="1" x14ac:dyDescent="0.2">
      <c r="A28" s="248" t="s">
        <v>76</v>
      </c>
      <c r="B28" s="268" t="s">
        <v>77</v>
      </c>
      <c r="C28" s="255">
        <v>6310000</v>
      </c>
      <c r="D28" s="276">
        <v>3147387</v>
      </c>
      <c r="E28" s="255">
        <v>0</v>
      </c>
    </row>
    <row r="29" spans="1:5" s="5" customFormat="1" ht="21.95" hidden="1" customHeight="1" x14ac:dyDescent="0.2">
      <c r="A29" s="248" t="s">
        <v>146</v>
      </c>
      <c r="B29" s="269" t="s">
        <v>78</v>
      </c>
      <c r="C29" s="255"/>
      <c r="D29" s="276"/>
      <c r="E29" s="255"/>
    </row>
    <row r="30" spans="1:5" s="5" customFormat="1" ht="21.95" hidden="1" customHeight="1" x14ac:dyDescent="0.2">
      <c r="A30" s="248" t="s">
        <v>147</v>
      </c>
      <c r="B30" s="269" t="s">
        <v>148</v>
      </c>
      <c r="C30" s="255"/>
      <c r="D30" s="276"/>
      <c r="E30" s="255"/>
    </row>
    <row r="31" spans="1:5" s="5" customFormat="1" ht="21.95" hidden="1" customHeight="1" x14ac:dyDescent="0.2">
      <c r="A31" s="248" t="s">
        <v>149</v>
      </c>
      <c r="B31" s="268" t="s">
        <v>150</v>
      </c>
      <c r="C31" s="255"/>
      <c r="D31" s="276"/>
      <c r="E31" s="255"/>
    </row>
    <row r="32" spans="1:5" s="5" customFormat="1" ht="21.95" hidden="1" customHeight="1" x14ac:dyDescent="0.2">
      <c r="A32" s="248" t="s">
        <v>151</v>
      </c>
      <c r="B32" s="268" t="s">
        <v>153</v>
      </c>
      <c r="C32" s="255"/>
      <c r="D32" s="276"/>
      <c r="E32" s="255"/>
    </row>
    <row r="33" spans="1:5" s="5" customFormat="1" ht="21.95" hidden="1" customHeight="1" x14ac:dyDescent="0.2">
      <c r="A33" s="248" t="s">
        <v>152</v>
      </c>
      <c r="B33" s="268" t="s">
        <v>79</v>
      </c>
      <c r="C33" s="255"/>
      <c r="D33" s="276"/>
      <c r="E33" s="255"/>
    </row>
    <row r="34" spans="1:5" s="5" customFormat="1" ht="21.95" customHeight="1" x14ac:dyDescent="0.2">
      <c r="A34" s="250" t="s">
        <v>80</v>
      </c>
      <c r="B34" s="271" t="s">
        <v>81</v>
      </c>
      <c r="C34" s="259">
        <v>100000</v>
      </c>
      <c r="D34" s="278">
        <v>20000</v>
      </c>
      <c r="E34" s="259">
        <v>0</v>
      </c>
    </row>
    <row r="35" spans="1:5" s="5" customFormat="1" ht="21.95" customHeight="1" x14ac:dyDescent="0.2">
      <c r="A35" s="248" t="s">
        <v>82</v>
      </c>
      <c r="B35" s="268" t="s">
        <v>83</v>
      </c>
      <c r="C35" s="255">
        <v>2200000</v>
      </c>
      <c r="D35" s="276">
        <v>1060976</v>
      </c>
      <c r="E35" s="255">
        <v>0</v>
      </c>
    </row>
    <row r="36" spans="1:5" s="5" customFormat="1" ht="21.95" hidden="1" customHeight="1" x14ac:dyDescent="0.2">
      <c r="A36" s="248" t="s">
        <v>154</v>
      </c>
      <c r="B36" s="268" t="s">
        <v>84</v>
      </c>
      <c r="C36" s="260">
        <v>12112</v>
      </c>
      <c r="D36" s="268"/>
      <c r="E36" s="260"/>
    </row>
    <row r="37" spans="1:5" s="5" customFormat="1" ht="21.95" hidden="1" customHeight="1" x14ac:dyDescent="0.2">
      <c r="A37" s="248" t="s">
        <v>288</v>
      </c>
      <c r="B37" s="268" t="s">
        <v>289</v>
      </c>
      <c r="C37" s="260">
        <v>0</v>
      </c>
      <c r="D37" s="268"/>
      <c r="E37" s="260"/>
    </row>
    <row r="38" spans="1:5" s="5" customFormat="1" ht="21.95" hidden="1" customHeight="1" x14ac:dyDescent="0.2">
      <c r="A38" s="248" t="s">
        <v>290</v>
      </c>
      <c r="B38" s="268" t="s">
        <v>291</v>
      </c>
      <c r="C38" s="260">
        <v>0</v>
      </c>
      <c r="D38" s="268"/>
      <c r="E38" s="260"/>
    </row>
    <row r="39" spans="1:5" s="5" customFormat="1" ht="21.95" hidden="1" customHeight="1" x14ac:dyDescent="0.2">
      <c r="A39" s="248" t="s">
        <v>155</v>
      </c>
      <c r="B39" s="268" t="s">
        <v>85</v>
      </c>
      <c r="C39" s="260">
        <v>1050</v>
      </c>
      <c r="D39" s="268"/>
      <c r="E39" s="260"/>
    </row>
    <row r="40" spans="1:5" s="6" customFormat="1" ht="21" customHeight="1" x14ac:dyDescent="0.25">
      <c r="A40" s="249" t="s">
        <v>86</v>
      </c>
      <c r="B40" s="270" t="s">
        <v>87</v>
      </c>
      <c r="C40" s="258">
        <v>1070000</v>
      </c>
      <c r="D40" s="277">
        <v>1010846</v>
      </c>
      <c r="E40" s="258">
        <v>0</v>
      </c>
    </row>
    <row r="41" spans="1:5" s="6" customFormat="1" ht="21.95" hidden="1" customHeight="1" x14ac:dyDescent="0.25">
      <c r="A41" s="248" t="s">
        <v>157</v>
      </c>
      <c r="B41" s="268" t="s">
        <v>115</v>
      </c>
      <c r="C41" s="255">
        <v>100</v>
      </c>
      <c r="D41" s="276"/>
      <c r="E41" s="255"/>
    </row>
    <row r="42" spans="1:5" s="6" customFormat="1" ht="32.25" hidden="1" customHeight="1" x14ac:dyDescent="0.25">
      <c r="A42" s="248" t="s">
        <v>160</v>
      </c>
      <c r="B42" s="268" t="s">
        <v>161</v>
      </c>
      <c r="C42" s="260">
        <v>1800</v>
      </c>
      <c r="D42" s="268"/>
      <c r="E42" s="260"/>
    </row>
    <row r="43" spans="1:5" s="6" customFormat="1" ht="20.25" hidden="1" customHeight="1" x14ac:dyDescent="0.25">
      <c r="A43" s="248" t="s">
        <v>162</v>
      </c>
      <c r="B43" s="268" t="s">
        <v>116</v>
      </c>
      <c r="C43" s="260">
        <v>1600</v>
      </c>
      <c r="D43" s="268"/>
      <c r="E43" s="260"/>
    </row>
    <row r="44" spans="1:5" s="6" customFormat="1" ht="24" hidden="1" customHeight="1" x14ac:dyDescent="0.25">
      <c r="A44" s="248" t="s">
        <v>163</v>
      </c>
      <c r="B44" s="268" t="s">
        <v>117</v>
      </c>
      <c r="C44" s="260">
        <v>3700</v>
      </c>
      <c r="D44" s="268"/>
      <c r="E44" s="260"/>
    </row>
    <row r="45" spans="1:5" s="6" customFormat="1" ht="21.95" customHeight="1" x14ac:dyDescent="0.25">
      <c r="A45" s="249" t="s">
        <v>88</v>
      </c>
      <c r="B45" s="270" t="s">
        <v>118</v>
      </c>
      <c r="C45" s="262">
        <f>SUM(C46:C50)</f>
        <v>1634000</v>
      </c>
      <c r="D45" s="262">
        <f>SUM(D46:D50)</f>
        <v>1543596</v>
      </c>
      <c r="E45" s="262">
        <f>SUM(E46:E50)</f>
        <v>0</v>
      </c>
    </row>
    <row r="46" spans="1:5" s="6" customFormat="1" ht="21.95" customHeight="1" x14ac:dyDescent="0.25">
      <c r="A46" s="248" t="s">
        <v>164</v>
      </c>
      <c r="B46" s="268" t="s">
        <v>165</v>
      </c>
      <c r="C46" s="255">
        <v>0</v>
      </c>
      <c r="D46" s="276">
        <v>55360</v>
      </c>
      <c r="E46" s="255">
        <v>0</v>
      </c>
    </row>
    <row r="47" spans="1:5" s="6" customFormat="1" ht="21.95" customHeight="1" x14ac:dyDescent="0.25">
      <c r="A47" s="248" t="s">
        <v>166</v>
      </c>
      <c r="B47" s="268" t="s">
        <v>192</v>
      </c>
      <c r="C47" s="255">
        <v>1534000</v>
      </c>
      <c r="D47" s="276">
        <v>1436316</v>
      </c>
      <c r="E47" s="255">
        <v>0</v>
      </c>
    </row>
    <row r="48" spans="1:5" s="6" customFormat="1" ht="30.75" customHeight="1" x14ac:dyDescent="0.25">
      <c r="A48" s="248" t="s">
        <v>167</v>
      </c>
      <c r="B48" s="268" t="s">
        <v>169</v>
      </c>
      <c r="C48" s="255">
        <v>0</v>
      </c>
      <c r="D48" s="276">
        <v>0</v>
      </c>
      <c r="E48" s="255">
        <v>0</v>
      </c>
    </row>
    <row r="49" spans="1:5" s="6" customFormat="1" ht="21.95" customHeight="1" x14ac:dyDescent="0.25">
      <c r="A49" s="248" t="s">
        <v>168</v>
      </c>
      <c r="B49" s="268" t="s">
        <v>170</v>
      </c>
      <c r="C49" s="255">
        <v>100000</v>
      </c>
      <c r="D49" s="276">
        <v>51920</v>
      </c>
      <c r="E49" s="255">
        <v>0</v>
      </c>
    </row>
    <row r="50" spans="1:5" s="6" customFormat="1" ht="21.95" customHeight="1" x14ac:dyDescent="0.25">
      <c r="A50" s="248" t="s">
        <v>282</v>
      </c>
      <c r="B50" s="268" t="s">
        <v>283</v>
      </c>
      <c r="C50" s="255">
        <v>0</v>
      </c>
      <c r="D50" s="276">
        <v>0</v>
      </c>
      <c r="E50" s="255">
        <v>0</v>
      </c>
    </row>
    <row r="51" spans="1:5" s="6" customFormat="1" ht="21.95" customHeight="1" x14ac:dyDescent="0.25">
      <c r="A51" s="249" t="s">
        <v>89</v>
      </c>
      <c r="B51" s="270" t="s">
        <v>90</v>
      </c>
      <c r="C51" s="262">
        <v>6159500</v>
      </c>
      <c r="D51" s="281">
        <v>2014092</v>
      </c>
      <c r="E51" s="262">
        <v>6159500</v>
      </c>
    </row>
    <row r="52" spans="1:5" s="6" customFormat="1" ht="21.95" hidden="1" customHeight="1" x14ac:dyDescent="0.25">
      <c r="A52" s="248" t="s">
        <v>284</v>
      </c>
      <c r="B52" s="268" t="s">
        <v>285</v>
      </c>
      <c r="C52" s="255"/>
      <c r="D52" s="276"/>
      <c r="E52" s="255"/>
    </row>
    <row r="53" spans="1:5" s="6" customFormat="1" ht="21.95" hidden="1" customHeight="1" x14ac:dyDescent="0.25">
      <c r="A53" s="248" t="s">
        <v>171</v>
      </c>
      <c r="B53" s="268" t="s">
        <v>174</v>
      </c>
      <c r="C53" s="255"/>
      <c r="D53" s="276"/>
      <c r="E53" s="255"/>
    </row>
    <row r="54" spans="1:5" s="5" customFormat="1" ht="21.95" hidden="1" customHeight="1" x14ac:dyDescent="0.2">
      <c r="A54" s="248" t="s">
        <v>172</v>
      </c>
      <c r="B54" s="268" t="s">
        <v>175</v>
      </c>
      <c r="C54" s="259"/>
      <c r="D54" s="278"/>
      <c r="E54" s="259"/>
    </row>
    <row r="55" spans="1:5" s="6" customFormat="1" ht="21.95" hidden="1" customHeight="1" x14ac:dyDescent="0.25">
      <c r="A55" s="248" t="s">
        <v>173</v>
      </c>
      <c r="B55" s="268" t="s">
        <v>176</v>
      </c>
      <c r="C55" s="255"/>
      <c r="D55" s="276"/>
      <c r="E55" s="255"/>
    </row>
    <row r="56" spans="1:5" s="6" customFormat="1" ht="21.95" customHeight="1" x14ac:dyDescent="0.25">
      <c r="A56" s="249" t="s">
        <v>91</v>
      </c>
      <c r="B56" s="270" t="s">
        <v>92</v>
      </c>
      <c r="C56" s="262">
        <v>2033591</v>
      </c>
      <c r="D56" s="281">
        <v>4792310</v>
      </c>
      <c r="E56" s="262">
        <v>2033591</v>
      </c>
    </row>
    <row r="57" spans="1:5" s="6" customFormat="1" ht="21.95" hidden="1" customHeight="1" x14ac:dyDescent="0.25">
      <c r="A57" s="248" t="s">
        <v>177</v>
      </c>
      <c r="B57" s="268" t="s">
        <v>179</v>
      </c>
      <c r="C57" s="255"/>
      <c r="D57" s="276"/>
      <c r="E57" s="255"/>
    </row>
    <row r="58" spans="1:5" s="6" customFormat="1" ht="21.95" hidden="1" customHeight="1" x14ac:dyDescent="0.25">
      <c r="A58" s="248" t="s">
        <v>292</v>
      </c>
      <c r="B58" s="268" t="s">
        <v>293</v>
      </c>
      <c r="C58" s="255"/>
      <c r="D58" s="276"/>
      <c r="E58" s="255"/>
    </row>
    <row r="59" spans="1:5" s="6" customFormat="1" ht="21.95" hidden="1" customHeight="1" x14ac:dyDescent="0.25">
      <c r="A59" s="248" t="s">
        <v>178</v>
      </c>
      <c r="B59" s="268" t="s">
        <v>180</v>
      </c>
      <c r="C59" s="255"/>
      <c r="D59" s="276"/>
      <c r="E59" s="255"/>
    </row>
    <row r="60" spans="1:5" s="6" customFormat="1" ht="21.95" customHeight="1" thickBot="1" x14ac:dyDescent="0.3">
      <c r="A60" s="491" t="s">
        <v>93</v>
      </c>
      <c r="B60" s="492" t="s">
        <v>182</v>
      </c>
      <c r="C60" s="493">
        <v>0</v>
      </c>
      <c r="D60" s="494">
        <v>0</v>
      </c>
      <c r="E60" s="493">
        <v>0</v>
      </c>
    </row>
    <row r="61" spans="1:5" s="7" customFormat="1" ht="36" customHeight="1" thickBot="1" x14ac:dyDescent="0.3">
      <c r="A61" s="283" t="s">
        <v>184</v>
      </c>
      <c r="B61" s="286" t="s">
        <v>94</v>
      </c>
      <c r="C61" s="284">
        <f>C7+C20+C21+C40+C45+C51+C56+C60</f>
        <v>29662091</v>
      </c>
      <c r="D61" s="284">
        <f>D7+D20+D21+D40+D45+D51+D56+D60</f>
        <v>22679295</v>
      </c>
      <c r="E61" s="284">
        <f>E7+E20+E21+E40+E45+E51+E56+E60</f>
        <v>8193091</v>
      </c>
    </row>
    <row r="62" spans="1:5" s="5" customFormat="1" ht="21.95" customHeight="1" thickBot="1" x14ac:dyDescent="0.3">
      <c r="A62" s="283" t="s">
        <v>95</v>
      </c>
      <c r="B62" s="286" t="s">
        <v>96</v>
      </c>
      <c r="C62" s="264">
        <f>SUM(C63:C65)</f>
        <v>712615</v>
      </c>
      <c r="D62" s="264">
        <f>SUM(D63:D65)</f>
        <v>702898</v>
      </c>
      <c r="E62" s="264">
        <f>SUM(E63:E65)</f>
        <v>712615</v>
      </c>
    </row>
    <row r="63" spans="1:5" s="5" customFormat="1" ht="27.75" customHeight="1" x14ac:dyDescent="0.25">
      <c r="A63" s="495" t="s">
        <v>485</v>
      </c>
      <c r="B63" s="496" t="s">
        <v>473</v>
      </c>
      <c r="C63" s="259">
        <v>0</v>
      </c>
      <c r="D63" s="278">
        <v>0</v>
      </c>
      <c r="E63" s="259">
        <v>0</v>
      </c>
    </row>
    <row r="64" spans="1:5" s="5" customFormat="1" ht="21.95" customHeight="1" x14ac:dyDescent="0.2">
      <c r="A64" s="248" t="s">
        <v>193</v>
      </c>
      <c r="B64" s="268" t="s">
        <v>194</v>
      </c>
      <c r="C64" s="255">
        <v>712615</v>
      </c>
      <c r="D64" s="276">
        <v>702898</v>
      </c>
      <c r="E64" s="255">
        <v>712615</v>
      </c>
    </row>
    <row r="65" spans="1:5" s="7" customFormat="1" ht="21.75" customHeight="1" thickBot="1" x14ac:dyDescent="0.3">
      <c r="A65" s="251" t="s">
        <v>181</v>
      </c>
      <c r="B65" s="272" t="s">
        <v>97</v>
      </c>
      <c r="C65" s="263">
        <v>0</v>
      </c>
      <c r="D65" s="282">
        <v>0</v>
      </c>
      <c r="E65" s="263">
        <v>0</v>
      </c>
    </row>
    <row r="66" spans="1:5" ht="30" thickBot="1" x14ac:dyDescent="0.3">
      <c r="A66" s="283" t="s">
        <v>186</v>
      </c>
      <c r="B66" s="286" t="s">
        <v>98</v>
      </c>
      <c r="C66" s="284">
        <f>C61+C62</f>
        <v>30374706</v>
      </c>
      <c r="D66" s="284">
        <f>D61+D62</f>
        <v>23382193</v>
      </c>
      <c r="E66" s="284">
        <f>E61+E62</f>
        <v>8905706</v>
      </c>
    </row>
    <row r="67" spans="1:5" ht="15" x14ac:dyDescent="0.25">
      <c r="A67" s="696" t="s">
        <v>518</v>
      </c>
      <c r="B67" s="697"/>
      <c r="C67" s="568">
        <v>6</v>
      </c>
    </row>
    <row r="68" spans="1:5" ht="15" x14ac:dyDescent="0.25">
      <c r="A68" s="583"/>
      <c r="B68" s="582" t="s">
        <v>526</v>
      </c>
      <c r="C68" s="584">
        <v>0</v>
      </c>
    </row>
    <row r="69" spans="1:5" ht="15" x14ac:dyDescent="0.25">
      <c r="A69" s="700" t="s">
        <v>528</v>
      </c>
      <c r="B69" s="701"/>
      <c r="C69" s="584">
        <v>1</v>
      </c>
    </row>
    <row r="70" spans="1:5" ht="15" x14ac:dyDescent="0.25">
      <c r="A70" s="698" t="s">
        <v>527</v>
      </c>
      <c r="B70" s="699"/>
      <c r="C70" s="567">
        <v>0</v>
      </c>
    </row>
    <row r="71" spans="1:5" ht="13.5" thickBot="1" x14ac:dyDescent="0.25">
      <c r="A71" s="569"/>
      <c r="B71" s="570" t="s">
        <v>488</v>
      </c>
      <c r="C71" s="571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Normal="100" zoomScaleSheetLayoutView="100" workbookViewId="0">
      <selection activeCell="A5" sqref="A5:IV5"/>
    </sheetView>
  </sheetViews>
  <sheetFormatPr defaultRowHeight="14.25" x14ac:dyDescent="0.2"/>
  <cols>
    <col min="1" max="1" width="7.42578125" customWidth="1"/>
    <col min="2" max="2" width="46.42578125" customWidth="1"/>
    <col min="3" max="3" width="13.28515625" customWidth="1"/>
    <col min="4" max="4" width="13.140625" customWidth="1"/>
    <col min="5" max="5" width="13.42578125" customWidth="1"/>
    <col min="6" max="6" width="12.28515625" style="588" customWidth="1"/>
    <col min="7" max="7" width="11.85546875" style="588" customWidth="1"/>
    <col min="8" max="8" width="10.85546875" style="588" customWidth="1"/>
  </cols>
  <sheetData>
    <row r="1" spans="1:8" ht="30" customHeight="1" x14ac:dyDescent="0.3">
      <c r="A1" s="692" t="s">
        <v>477</v>
      </c>
      <c r="B1" s="692"/>
      <c r="C1" s="692"/>
      <c r="D1" s="692"/>
      <c r="E1" s="692"/>
      <c r="F1" s="709"/>
      <c r="G1" s="709"/>
      <c r="H1" s="709"/>
    </row>
    <row r="2" spans="1:8" ht="18" customHeight="1" x14ac:dyDescent="0.2">
      <c r="A2" s="693" t="s">
        <v>519</v>
      </c>
      <c r="B2" s="693"/>
      <c r="C2" s="693"/>
      <c r="D2" s="693"/>
      <c r="E2" s="693"/>
      <c r="F2" s="709"/>
      <c r="G2" s="709"/>
      <c r="H2" s="709"/>
    </row>
    <row r="3" spans="1:8" ht="18" customHeight="1" x14ac:dyDescent="0.2">
      <c r="A3" s="585"/>
      <c r="B3" s="585"/>
      <c r="C3" s="585"/>
      <c r="D3" s="585"/>
      <c r="E3" s="585"/>
      <c r="F3" s="596"/>
      <c r="G3" s="596"/>
      <c r="H3" s="596"/>
    </row>
    <row r="4" spans="1:8" ht="18" customHeight="1" x14ac:dyDescent="0.25">
      <c r="A4" s="710"/>
      <c r="B4" s="710"/>
      <c r="C4" s="585"/>
      <c r="D4" s="585"/>
      <c r="E4" s="585"/>
      <c r="F4" s="596"/>
      <c r="G4" s="596"/>
      <c r="H4" s="596"/>
    </row>
    <row r="5" spans="1:8" s="653" customFormat="1" ht="17.25" customHeight="1" thickBot="1" x14ac:dyDescent="0.3">
      <c r="A5" s="707" t="s">
        <v>586</v>
      </c>
      <c r="B5" s="707"/>
      <c r="C5" s="651"/>
      <c r="D5" s="708"/>
      <c r="E5" s="708"/>
      <c r="F5" s="652"/>
      <c r="G5" s="711" t="s">
        <v>466</v>
      </c>
      <c r="H5" s="711"/>
    </row>
    <row r="6" spans="1:8" ht="13.5" thickBot="1" x14ac:dyDescent="0.25">
      <c r="A6" s="703" t="s">
        <v>0</v>
      </c>
      <c r="B6" s="705" t="s">
        <v>1</v>
      </c>
      <c r="C6" s="706" t="s">
        <v>521</v>
      </c>
      <c r="D6" s="706" t="s">
        <v>533</v>
      </c>
      <c r="E6" s="706" t="s">
        <v>532</v>
      </c>
      <c r="F6" s="702" t="s">
        <v>556</v>
      </c>
      <c r="G6" s="702"/>
      <c r="H6" s="702"/>
    </row>
    <row r="7" spans="1:8" ht="44.25" customHeight="1" thickBot="1" x14ac:dyDescent="0.25">
      <c r="A7" s="704"/>
      <c r="B7" s="704"/>
      <c r="C7" s="704"/>
      <c r="D7" s="704"/>
      <c r="E7" s="704"/>
      <c r="F7" s="595" t="s">
        <v>537</v>
      </c>
      <c r="G7" s="595" t="s">
        <v>536</v>
      </c>
      <c r="H7" s="595" t="s">
        <v>535</v>
      </c>
    </row>
    <row r="8" spans="1:8" ht="12.75" customHeight="1" thickBot="1" x14ac:dyDescent="0.25">
      <c r="A8" s="594" t="s">
        <v>99</v>
      </c>
      <c r="B8" s="593" t="s">
        <v>100</v>
      </c>
      <c r="C8" s="592" t="s">
        <v>101</v>
      </c>
      <c r="D8" s="593" t="s">
        <v>102</v>
      </c>
      <c r="E8" s="592" t="s">
        <v>103</v>
      </c>
      <c r="F8" s="591" t="s">
        <v>414</v>
      </c>
      <c r="G8" s="590" t="s">
        <v>431</v>
      </c>
      <c r="H8" s="589" t="s">
        <v>534</v>
      </c>
    </row>
    <row r="9" spans="1:8" ht="21.95" customHeight="1" x14ac:dyDescent="0.2">
      <c r="A9" s="247" t="s">
        <v>2</v>
      </c>
      <c r="B9" s="267" t="s">
        <v>3</v>
      </c>
      <c r="C9" s="254">
        <f t="shared" ref="C9:H9" si="0">C10+C17</f>
        <v>17951373</v>
      </c>
      <c r="D9" s="254">
        <f t="shared" si="0"/>
        <v>20422266</v>
      </c>
      <c r="E9" s="254">
        <f t="shared" si="0"/>
        <v>18354132</v>
      </c>
      <c r="F9" s="254">
        <f t="shared" si="0"/>
        <v>18354132</v>
      </c>
      <c r="G9" s="254">
        <f t="shared" si="0"/>
        <v>0</v>
      </c>
      <c r="H9" s="254">
        <f t="shared" si="0"/>
        <v>0</v>
      </c>
    </row>
    <row r="10" spans="1:8" s="8" customFormat="1" ht="21.95" customHeight="1" x14ac:dyDescent="0.2">
      <c r="A10" s="248" t="s">
        <v>4</v>
      </c>
      <c r="B10" s="268" t="s">
        <v>5</v>
      </c>
      <c r="C10" s="255">
        <v>17901373</v>
      </c>
      <c r="D10" s="276">
        <v>19532505</v>
      </c>
      <c r="E10" s="255">
        <v>18177132</v>
      </c>
      <c r="F10" s="255">
        <v>18177132</v>
      </c>
      <c r="G10" s="255">
        <v>0</v>
      </c>
      <c r="H10" s="255">
        <v>0</v>
      </c>
    </row>
    <row r="11" spans="1:8" s="8" customFormat="1" ht="21.95" hidden="1" customHeight="1" x14ac:dyDescent="0.2">
      <c r="A11" s="248" t="s">
        <v>124</v>
      </c>
      <c r="B11" s="268" t="s">
        <v>6</v>
      </c>
      <c r="C11" s="255"/>
      <c r="D11" s="276"/>
      <c r="E11" s="255"/>
      <c r="F11" s="255"/>
      <c r="G11" s="255"/>
      <c r="H11" s="255"/>
    </row>
    <row r="12" spans="1:8" s="8" customFormat="1" ht="21.95" hidden="1" customHeight="1" x14ac:dyDescent="0.2">
      <c r="A12" s="248" t="s">
        <v>125</v>
      </c>
      <c r="B12" s="268" t="s">
        <v>7</v>
      </c>
      <c r="C12" s="255"/>
      <c r="D12" s="276"/>
      <c r="E12" s="255"/>
      <c r="F12" s="255"/>
      <c r="G12" s="255"/>
      <c r="H12" s="255"/>
    </row>
    <row r="13" spans="1:8" s="8" customFormat="1" ht="21.95" hidden="1" customHeight="1" x14ac:dyDescent="0.2">
      <c r="A13" s="248" t="s">
        <v>126</v>
      </c>
      <c r="B13" s="268" t="s">
        <v>8</v>
      </c>
      <c r="C13" s="255"/>
      <c r="D13" s="276"/>
      <c r="E13" s="255"/>
      <c r="F13" s="255"/>
      <c r="G13" s="255"/>
      <c r="H13" s="255"/>
    </row>
    <row r="14" spans="1:8" s="8" customFormat="1" ht="21.95" hidden="1" customHeight="1" x14ac:dyDescent="0.2">
      <c r="A14" s="248" t="s">
        <v>127</v>
      </c>
      <c r="B14" s="268" t="s">
        <v>9</v>
      </c>
      <c r="C14" s="255"/>
      <c r="D14" s="276"/>
      <c r="E14" s="255"/>
      <c r="F14" s="255"/>
      <c r="G14" s="255"/>
      <c r="H14" s="255"/>
    </row>
    <row r="15" spans="1:8" s="8" customFormat="1" ht="21.95" hidden="1" customHeight="1" x14ac:dyDescent="0.2">
      <c r="A15" s="248" t="s">
        <v>128</v>
      </c>
      <c r="B15" s="269" t="s">
        <v>10</v>
      </c>
      <c r="C15" s="256"/>
      <c r="D15" s="276"/>
      <c r="E15" s="256"/>
      <c r="F15" s="256"/>
      <c r="G15" s="256"/>
      <c r="H15" s="256"/>
    </row>
    <row r="16" spans="1:8" s="8" customFormat="1" ht="21.95" hidden="1" customHeight="1" x14ac:dyDescent="0.2">
      <c r="A16" s="248" t="s">
        <v>129</v>
      </c>
      <c r="B16" s="269" t="s">
        <v>11</v>
      </c>
      <c r="C16" s="257"/>
      <c r="D16" s="276"/>
      <c r="E16" s="257"/>
      <c r="F16" s="257"/>
      <c r="G16" s="257"/>
      <c r="H16" s="257"/>
    </row>
    <row r="17" spans="1:8" s="8" customFormat="1" ht="21.95" customHeight="1" x14ac:dyDescent="0.2">
      <c r="A17" s="248" t="s">
        <v>12</v>
      </c>
      <c r="B17" s="268" t="s">
        <v>13</v>
      </c>
      <c r="C17" s="255">
        <v>50000</v>
      </c>
      <c r="D17" s="276">
        <v>889761</v>
      </c>
      <c r="E17" s="255">
        <v>177000</v>
      </c>
      <c r="F17" s="255">
        <v>177000</v>
      </c>
      <c r="G17" s="255">
        <v>0</v>
      </c>
      <c r="H17" s="255">
        <v>0</v>
      </c>
    </row>
    <row r="18" spans="1:8" ht="21.95" customHeight="1" x14ac:dyDescent="0.2">
      <c r="A18" s="249" t="s">
        <v>14</v>
      </c>
      <c r="B18" s="270" t="s">
        <v>15</v>
      </c>
      <c r="C18" s="258">
        <v>0</v>
      </c>
      <c r="D18" s="277">
        <v>14303754</v>
      </c>
      <c r="E18" s="258">
        <v>0</v>
      </c>
      <c r="F18" s="258">
        <v>0</v>
      </c>
      <c r="G18" s="258">
        <v>0</v>
      </c>
      <c r="H18" s="258">
        <v>0</v>
      </c>
    </row>
    <row r="19" spans="1:8" ht="21.95" hidden="1" customHeight="1" x14ac:dyDescent="0.2">
      <c r="A19" s="248" t="s">
        <v>158</v>
      </c>
      <c r="B19" s="269" t="s">
        <v>294</v>
      </c>
      <c r="C19" s="256">
        <v>0</v>
      </c>
      <c r="D19" s="276"/>
      <c r="E19" s="256"/>
      <c r="F19" s="256"/>
      <c r="G19" s="256"/>
      <c r="H19" s="256"/>
    </row>
    <row r="20" spans="1:8" ht="21.95" hidden="1" customHeight="1" x14ac:dyDescent="0.2">
      <c r="A20" s="248" t="s">
        <v>159</v>
      </c>
      <c r="B20" s="268" t="s">
        <v>187</v>
      </c>
      <c r="C20" s="255">
        <v>14220</v>
      </c>
      <c r="D20" s="276"/>
      <c r="E20" s="255"/>
      <c r="F20" s="255"/>
      <c r="G20" s="255"/>
      <c r="H20" s="255"/>
    </row>
    <row r="21" spans="1:8" ht="21.95" customHeight="1" x14ac:dyDescent="0.2">
      <c r="A21" s="249" t="s">
        <v>16</v>
      </c>
      <c r="B21" s="270" t="s">
        <v>17</v>
      </c>
      <c r="C21" s="258">
        <f t="shared" ref="C21:H21" si="1">C23+C28+C22</f>
        <v>2803000</v>
      </c>
      <c r="D21" s="258">
        <f t="shared" si="1"/>
        <v>4444459</v>
      </c>
      <c r="E21" s="258">
        <f t="shared" si="1"/>
        <v>4490000</v>
      </c>
      <c r="F21" s="258">
        <f t="shared" si="1"/>
        <v>4490000</v>
      </c>
      <c r="G21" s="258">
        <f t="shared" si="1"/>
        <v>0</v>
      </c>
      <c r="H21" s="258">
        <f t="shared" si="1"/>
        <v>0</v>
      </c>
    </row>
    <row r="22" spans="1:8" ht="21.95" customHeight="1" x14ac:dyDescent="0.2">
      <c r="A22" s="248" t="s">
        <v>468</v>
      </c>
      <c r="B22" s="268" t="s">
        <v>467</v>
      </c>
      <c r="C22" s="255">
        <v>0</v>
      </c>
      <c r="D22" s="276">
        <v>0</v>
      </c>
      <c r="E22" s="255">
        <v>0</v>
      </c>
      <c r="F22" s="258">
        <v>0</v>
      </c>
      <c r="G22" s="258">
        <v>0</v>
      </c>
      <c r="H22" s="258">
        <v>0</v>
      </c>
    </row>
    <row r="23" spans="1:8" s="8" customFormat="1" ht="23.25" customHeight="1" x14ac:dyDescent="0.2">
      <c r="A23" s="248" t="s">
        <v>18</v>
      </c>
      <c r="B23" s="268" t="s">
        <v>19</v>
      </c>
      <c r="C23" s="255">
        <v>2800000</v>
      </c>
      <c r="D23" s="276">
        <v>4404256</v>
      </c>
      <c r="E23" s="255">
        <v>4472000</v>
      </c>
      <c r="F23" s="255">
        <v>4472000</v>
      </c>
      <c r="G23" s="255">
        <v>0</v>
      </c>
      <c r="H23" s="255">
        <v>0</v>
      </c>
    </row>
    <row r="24" spans="1:8" s="8" customFormat="1" ht="21.95" hidden="1" customHeight="1" x14ac:dyDescent="0.2">
      <c r="A24" s="248" t="s">
        <v>20</v>
      </c>
      <c r="B24" s="268" t="s">
        <v>21</v>
      </c>
      <c r="C24" s="255"/>
      <c r="D24" s="276"/>
      <c r="E24" s="255"/>
      <c r="F24" s="255"/>
      <c r="G24" s="255"/>
      <c r="H24" s="255"/>
    </row>
    <row r="25" spans="1:8" s="8" customFormat="1" ht="21.95" hidden="1" customHeight="1" x14ac:dyDescent="0.2">
      <c r="A25" s="248"/>
      <c r="B25" s="268" t="s">
        <v>22</v>
      </c>
      <c r="C25" s="255"/>
      <c r="D25" s="276"/>
      <c r="E25" s="255"/>
      <c r="F25" s="255"/>
      <c r="G25" s="255"/>
      <c r="H25" s="255"/>
    </row>
    <row r="26" spans="1:8" s="8" customFormat="1" ht="21.95" hidden="1" customHeight="1" x14ac:dyDescent="0.2">
      <c r="A26" s="248" t="s">
        <v>23</v>
      </c>
      <c r="B26" s="268" t="s">
        <v>24</v>
      </c>
      <c r="C26" s="255"/>
      <c r="D26" s="276"/>
      <c r="E26" s="255"/>
      <c r="F26" s="255"/>
      <c r="G26" s="255"/>
      <c r="H26" s="255"/>
    </row>
    <row r="27" spans="1:8" s="8" customFormat="1" ht="21.95" hidden="1" customHeight="1" x14ac:dyDescent="0.2">
      <c r="A27" s="248" t="s">
        <v>25</v>
      </c>
      <c r="B27" s="268" t="s">
        <v>26</v>
      </c>
      <c r="C27" s="255"/>
      <c r="D27" s="276"/>
      <c r="E27" s="255"/>
      <c r="F27" s="255"/>
      <c r="G27" s="255"/>
      <c r="H27" s="255"/>
    </row>
    <row r="28" spans="1:8" s="8" customFormat="1" ht="21.95" customHeight="1" x14ac:dyDescent="0.2">
      <c r="A28" s="248" t="s">
        <v>27</v>
      </c>
      <c r="B28" s="268" t="s">
        <v>28</v>
      </c>
      <c r="C28" s="255">
        <v>3000</v>
      </c>
      <c r="D28" s="276">
        <v>40203</v>
      </c>
      <c r="E28" s="255">
        <v>18000</v>
      </c>
      <c r="F28" s="255">
        <v>18000</v>
      </c>
      <c r="G28" s="255">
        <v>0</v>
      </c>
      <c r="H28" s="255">
        <v>0</v>
      </c>
    </row>
    <row r="29" spans="1:8" ht="21.95" customHeight="1" x14ac:dyDescent="0.2">
      <c r="A29" s="249" t="s">
        <v>29</v>
      </c>
      <c r="B29" s="270" t="s">
        <v>30</v>
      </c>
      <c r="C29" s="258">
        <f t="shared" ref="C29:H29" si="2">SUM(C30:C37)</f>
        <v>863500</v>
      </c>
      <c r="D29" s="258">
        <f t="shared" si="2"/>
        <v>665642</v>
      </c>
      <c r="E29" s="258">
        <f t="shared" si="2"/>
        <v>563000</v>
      </c>
      <c r="F29" s="258">
        <f t="shared" si="2"/>
        <v>563000</v>
      </c>
      <c r="G29" s="258">
        <f t="shared" si="2"/>
        <v>0</v>
      </c>
      <c r="H29" s="258">
        <f t="shared" si="2"/>
        <v>0</v>
      </c>
    </row>
    <row r="30" spans="1:8" ht="21.95" customHeight="1" x14ac:dyDescent="0.2">
      <c r="A30" s="248" t="s">
        <v>31</v>
      </c>
      <c r="B30" s="268" t="s">
        <v>119</v>
      </c>
      <c r="C30" s="255">
        <v>0</v>
      </c>
      <c r="D30" s="276">
        <v>14520</v>
      </c>
      <c r="E30" s="255">
        <v>0</v>
      </c>
      <c r="F30" s="255">
        <v>0</v>
      </c>
      <c r="G30" s="255">
        <v>0</v>
      </c>
      <c r="H30" s="255">
        <v>0</v>
      </c>
    </row>
    <row r="31" spans="1:8" ht="21.95" customHeight="1" x14ac:dyDescent="0.2">
      <c r="A31" s="248" t="s">
        <v>295</v>
      </c>
      <c r="B31" s="268" t="s">
        <v>296</v>
      </c>
      <c r="C31" s="255">
        <v>10000</v>
      </c>
      <c r="D31" s="276">
        <v>9200</v>
      </c>
      <c r="E31" s="255">
        <v>0</v>
      </c>
      <c r="F31" s="255">
        <v>0</v>
      </c>
      <c r="G31" s="255">
        <v>0</v>
      </c>
      <c r="H31" s="255">
        <v>0</v>
      </c>
    </row>
    <row r="32" spans="1:8" ht="21.95" customHeight="1" x14ac:dyDescent="0.2">
      <c r="A32" s="248" t="s">
        <v>32</v>
      </c>
      <c r="B32" s="268" t="s">
        <v>33</v>
      </c>
      <c r="C32" s="255">
        <v>0</v>
      </c>
      <c r="D32" s="276">
        <v>0</v>
      </c>
      <c r="E32" s="255">
        <v>0</v>
      </c>
      <c r="F32" s="255">
        <v>0</v>
      </c>
      <c r="G32" s="255">
        <v>0</v>
      </c>
      <c r="H32" s="255">
        <v>0</v>
      </c>
    </row>
    <row r="33" spans="1:8" ht="18.75" customHeight="1" x14ac:dyDescent="0.2">
      <c r="A33" s="248" t="s">
        <v>34</v>
      </c>
      <c r="B33" s="268" t="s">
        <v>35</v>
      </c>
      <c r="C33" s="255">
        <v>432000</v>
      </c>
      <c r="D33" s="276">
        <v>337980</v>
      </c>
      <c r="E33" s="255">
        <v>321000</v>
      </c>
      <c r="F33" s="255">
        <v>321000</v>
      </c>
      <c r="G33" s="255">
        <v>0</v>
      </c>
      <c r="H33" s="255">
        <v>0</v>
      </c>
    </row>
    <row r="34" spans="1:8" ht="24.75" customHeight="1" x14ac:dyDescent="0.2">
      <c r="A34" s="248" t="s">
        <v>36</v>
      </c>
      <c r="B34" s="268" t="s">
        <v>37</v>
      </c>
      <c r="C34" s="255">
        <v>0</v>
      </c>
      <c r="D34" s="276">
        <v>0</v>
      </c>
      <c r="E34" s="255">
        <v>0</v>
      </c>
      <c r="F34" s="255">
        <v>0</v>
      </c>
      <c r="G34" s="255">
        <v>0</v>
      </c>
      <c r="H34" s="255">
        <v>0</v>
      </c>
    </row>
    <row r="35" spans="1:8" ht="21.95" customHeight="1" x14ac:dyDescent="0.2">
      <c r="A35" s="250" t="s">
        <v>38</v>
      </c>
      <c r="B35" s="271" t="s">
        <v>39</v>
      </c>
      <c r="C35" s="259">
        <v>0</v>
      </c>
      <c r="D35" s="278">
        <v>0</v>
      </c>
      <c r="E35" s="259">
        <v>0</v>
      </c>
      <c r="F35" s="259">
        <v>0</v>
      </c>
      <c r="G35" s="259">
        <v>0</v>
      </c>
      <c r="H35" s="259">
        <v>0</v>
      </c>
    </row>
    <row r="36" spans="1:8" ht="21.95" customHeight="1" x14ac:dyDescent="0.2">
      <c r="A36" s="248" t="s">
        <v>40</v>
      </c>
      <c r="B36" s="268" t="s">
        <v>41</v>
      </c>
      <c r="C36" s="255">
        <v>500</v>
      </c>
      <c r="D36" s="279">
        <v>127</v>
      </c>
      <c r="E36" s="255">
        <v>0</v>
      </c>
      <c r="F36" s="255">
        <v>0</v>
      </c>
      <c r="G36" s="255">
        <v>0</v>
      </c>
      <c r="H36" s="255">
        <v>0</v>
      </c>
    </row>
    <row r="37" spans="1:8" ht="21.95" customHeight="1" x14ac:dyDescent="0.2">
      <c r="A37" s="248" t="s">
        <v>524</v>
      </c>
      <c r="B37" s="268" t="s">
        <v>42</v>
      </c>
      <c r="C37" s="577">
        <v>421000</v>
      </c>
      <c r="D37" s="578">
        <v>303815</v>
      </c>
      <c r="E37" s="577">
        <v>242000</v>
      </c>
      <c r="F37" s="577">
        <v>242000</v>
      </c>
      <c r="G37" s="577">
        <v>0</v>
      </c>
      <c r="H37" s="577">
        <v>0</v>
      </c>
    </row>
    <row r="38" spans="1:8" ht="21.95" customHeight="1" x14ac:dyDescent="0.2">
      <c r="A38" s="249" t="s">
        <v>43</v>
      </c>
      <c r="B38" s="270" t="s">
        <v>44</v>
      </c>
      <c r="C38" s="258">
        <v>0</v>
      </c>
      <c r="D38" s="280">
        <v>0</v>
      </c>
      <c r="E38" s="275">
        <v>0</v>
      </c>
      <c r="F38" s="275">
        <v>0</v>
      </c>
      <c r="G38" s="275">
        <v>0</v>
      </c>
      <c r="H38" s="275">
        <v>0</v>
      </c>
    </row>
    <row r="39" spans="1:8" ht="21.95" hidden="1" customHeight="1" x14ac:dyDescent="0.2">
      <c r="A39" s="248" t="s">
        <v>297</v>
      </c>
      <c r="B39" s="268" t="s">
        <v>298</v>
      </c>
      <c r="C39" s="260">
        <v>0</v>
      </c>
      <c r="D39" s="268"/>
      <c r="E39" s="260"/>
      <c r="F39" s="260"/>
      <c r="G39" s="260"/>
      <c r="H39" s="260"/>
    </row>
    <row r="40" spans="1:8" ht="21.95" customHeight="1" x14ac:dyDescent="0.2">
      <c r="A40" s="249" t="s">
        <v>45</v>
      </c>
      <c r="B40" s="270" t="s">
        <v>46</v>
      </c>
      <c r="C40" s="258">
        <v>0</v>
      </c>
      <c r="D40" s="277">
        <v>0</v>
      </c>
      <c r="E40" s="258">
        <v>0</v>
      </c>
      <c r="F40" s="258">
        <v>0</v>
      </c>
      <c r="G40" s="258">
        <v>0</v>
      </c>
      <c r="H40" s="258">
        <v>0</v>
      </c>
    </row>
    <row r="41" spans="1:8" ht="21.95" hidden="1" customHeight="1" x14ac:dyDescent="0.2">
      <c r="A41" s="248" t="s">
        <v>120</v>
      </c>
      <c r="B41" s="268" t="s">
        <v>47</v>
      </c>
      <c r="C41" s="255"/>
      <c r="D41" s="276"/>
      <c r="E41" s="255"/>
      <c r="F41" s="255"/>
      <c r="G41" s="255"/>
      <c r="H41" s="255"/>
    </row>
    <row r="42" spans="1:8" ht="21.95" hidden="1" customHeight="1" x14ac:dyDescent="0.2">
      <c r="A42" s="248" t="s">
        <v>301</v>
      </c>
      <c r="B42" s="268" t="s">
        <v>302</v>
      </c>
      <c r="C42" s="255"/>
      <c r="D42" s="276"/>
      <c r="E42" s="255"/>
      <c r="F42" s="255"/>
      <c r="G42" s="255"/>
      <c r="H42" s="255"/>
    </row>
    <row r="43" spans="1:8" ht="21.95" customHeight="1" thickBot="1" x14ac:dyDescent="0.25">
      <c r="A43" s="249" t="s">
        <v>48</v>
      </c>
      <c r="B43" s="270" t="s">
        <v>188</v>
      </c>
      <c r="C43" s="261">
        <v>0</v>
      </c>
      <c r="D43" s="270">
        <v>0</v>
      </c>
      <c r="E43" s="261">
        <v>0</v>
      </c>
      <c r="F43" s="261">
        <v>0</v>
      </c>
      <c r="G43" s="261">
        <v>0</v>
      </c>
      <c r="H43" s="261">
        <v>0</v>
      </c>
    </row>
    <row r="44" spans="1:8" ht="21.95" hidden="1" customHeight="1" x14ac:dyDescent="0.2">
      <c r="A44" s="251" t="s">
        <v>121</v>
      </c>
      <c r="B44" s="272" t="s">
        <v>122</v>
      </c>
      <c r="C44" s="487">
        <v>0</v>
      </c>
      <c r="D44" s="272"/>
      <c r="E44" s="487"/>
      <c r="F44" s="487"/>
      <c r="G44" s="487"/>
      <c r="H44" s="487"/>
    </row>
    <row r="45" spans="1:8" ht="30" customHeight="1" thickBot="1" x14ac:dyDescent="0.3">
      <c r="A45" s="252" t="s">
        <v>185</v>
      </c>
      <c r="B45" s="273" t="s">
        <v>49</v>
      </c>
      <c r="C45" s="264">
        <f t="shared" ref="C45:H45" si="3">C9+C18+C21+C29+C38+C40+C43</f>
        <v>21617873</v>
      </c>
      <c r="D45" s="264">
        <f t="shared" si="3"/>
        <v>39836121</v>
      </c>
      <c r="E45" s="264">
        <f t="shared" si="3"/>
        <v>23407132</v>
      </c>
      <c r="F45" s="264">
        <f t="shared" si="3"/>
        <v>23407132</v>
      </c>
      <c r="G45" s="264">
        <f t="shared" si="3"/>
        <v>0</v>
      </c>
      <c r="H45" s="264">
        <f t="shared" si="3"/>
        <v>0</v>
      </c>
    </row>
    <row r="46" spans="1:8" ht="21.95" customHeight="1" thickBot="1" x14ac:dyDescent="0.25">
      <c r="A46" s="488" t="s">
        <v>50</v>
      </c>
      <c r="B46" s="489" t="s">
        <v>51</v>
      </c>
      <c r="C46" s="490">
        <f t="shared" ref="C46:H46" si="4">SUM(C47:C49)</f>
        <v>8756833</v>
      </c>
      <c r="D46" s="490">
        <f t="shared" si="4"/>
        <v>9483918</v>
      </c>
      <c r="E46" s="490">
        <f t="shared" si="4"/>
        <v>24921241</v>
      </c>
      <c r="F46" s="490">
        <f t="shared" si="4"/>
        <v>24921241</v>
      </c>
      <c r="G46" s="490">
        <f t="shared" si="4"/>
        <v>0</v>
      </c>
      <c r="H46" s="490">
        <f t="shared" si="4"/>
        <v>0</v>
      </c>
    </row>
    <row r="47" spans="1:8" ht="24" customHeight="1" x14ac:dyDescent="0.2">
      <c r="A47" s="250" t="s">
        <v>484</v>
      </c>
      <c r="B47" s="271" t="s">
        <v>472</v>
      </c>
      <c r="C47" s="259">
        <v>0</v>
      </c>
      <c r="D47" s="278">
        <v>0</v>
      </c>
      <c r="E47" s="259">
        <v>0</v>
      </c>
      <c r="F47" s="259">
        <v>0</v>
      </c>
      <c r="G47" s="259">
        <v>0</v>
      </c>
      <c r="H47" s="259">
        <v>0</v>
      </c>
    </row>
    <row r="48" spans="1:8" ht="21.95" customHeight="1" x14ac:dyDescent="0.2">
      <c r="A48" s="248" t="s">
        <v>52</v>
      </c>
      <c r="B48" s="268" t="s">
        <v>53</v>
      </c>
      <c r="C48" s="255">
        <v>8756833</v>
      </c>
      <c r="D48" s="276">
        <v>8756833</v>
      </c>
      <c r="E48" s="255">
        <v>24921241</v>
      </c>
      <c r="F48" s="255">
        <v>24921241</v>
      </c>
      <c r="G48" s="255">
        <v>0</v>
      </c>
      <c r="H48" s="255">
        <v>0</v>
      </c>
    </row>
    <row r="49" spans="1:8" ht="21.95" customHeight="1" thickBot="1" x14ac:dyDescent="0.25">
      <c r="A49" s="251" t="s">
        <v>299</v>
      </c>
      <c r="B49" s="272" t="s">
        <v>300</v>
      </c>
      <c r="C49" s="263">
        <v>0</v>
      </c>
      <c r="D49" s="282">
        <v>727085</v>
      </c>
      <c r="E49" s="263">
        <v>0</v>
      </c>
      <c r="F49" s="263">
        <v>0</v>
      </c>
      <c r="G49" s="263">
        <v>0</v>
      </c>
      <c r="H49" s="263">
        <v>0</v>
      </c>
    </row>
    <row r="50" spans="1:8" s="4" customFormat="1" ht="37.5" customHeight="1" thickBot="1" x14ac:dyDescent="0.3">
      <c r="A50" s="252" t="s">
        <v>123</v>
      </c>
      <c r="B50" s="273" t="s">
        <v>54</v>
      </c>
      <c r="C50" s="264">
        <f t="shared" ref="C50:H50" si="5">C45+C46</f>
        <v>30374706</v>
      </c>
      <c r="D50" s="264">
        <f t="shared" si="5"/>
        <v>49320039</v>
      </c>
      <c r="E50" s="264">
        <f t="shared" si="5"/>
        <v>48328373</v>
      </c>
      <c r="F50" s="264">
        <f t="shared" si="5"/>
        <v>48328373</v>
      </c>
      <c r="G50" s="264">
        <f t="shared" si="5"/>
        <v>0</v>
      </c>
      <c r="H50" s="264">
        <f t="shared" si="5"/>
        <v>0</v>
      </c>
    </row>
    <row r="51" spans="1:8" ht="15" x14ac:dyDescent="0.25">
      <c r="A51" s="1"/>
      <c r="B51" s="1"/>
      <c r="C51" s="1"/>
      <c r="D51" s="1"/>
      <c r="E51" s="1"/>
    </row>
  </sheetData>
  <mergeCells count="12">
    <mergeCell ref="A5:B5"/>
    <mergeCell ref="D5:E5"/>
    <mergeCell ref="A1:H1"/>
    <mergeCell ref="A2:H2"/>
    <mergeCell ref="A4:B4"/>
    <mergeCell ref="G5:H5"/>
    <mergeCell ref="F6:H6"/>
    <mergeCell ref="A6:A7"/>
    <mergeCell ref="B6:B7"/>
    <mergeCell ref="C6:C7"/>
    <mergeCell ref="D6:D7"/>
    <mergeCell ref="E6:E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>
      <selection activeCell="A5" sqref="A5:IV5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  <col min="6" max="6" width="12.7109375" style="588" customWidth="1"/>
    <col min="7" max="7" width="11.85546875" style="588" customWidth="1"/>
    <col min="8" max="8" width="12.85546875" style="588" customWidth="1"/>
  </cols>
  <sheetData>
    <row r="1" spans="1:8" ht="30" customHeight="1" x14ac:dyDescent="0.3">
      <c r="A1" s="692" t="s">
        <v>478</v>
      </c>
      <c r="B1" s="692"/>
      <c r="C1" s="692"/>
      <c r="D1" s="692"/>
      <c r="E1" s="692"/>
      <c r="F1" s="709"/>
      <c r="G1" s="709"/>
      <c r="H1" s="709"/>
    </row>
    <row r="2" spans="1:8" ht="18" customHeight="1" x14ac:dyDescent="0.2">
      <c r="A2" s="693" t="s">
        <v>519</v>
      </c>
      <c r="B2" s="693"/>
      <c r="C2" s="693"/>
      <c r="D2" s="693"/>
      <c r="E2" s="693"/>
      <c r="F2" s="709"/>
      <c r="G2" s="709"/>
      <c r="H2" s="709"/>
    </row>
    <row r="3" spans="1:8" ht="18" customHeight="1" x14ac:dyDescent="0.2">
      <c r="A3" s="585"/>
      <c r="B3" s="585"/>
      <c r="C3" s="585"/>
      <c r="D3" s="585"/>
      <c r="E3" s="585"/>
      <c r="F3" s="596"/>
      <c r="G3" s="596"/>
      <c r="H3" s="596"/>
    </row>
    <row r="4" spans="1:8" ht="18" customHeight="1" x14ac:dyDescent="0.25">
      <c r="A4" s="710"/>
      <c r="B4" s="710"/>
      <c r="C4" s="585"/>
      <c r="D4" s="585"/>
      <c r="E4" s="585"/>
      <c r="F4" s="596"/>
      <c r="G4" s="596"/>
      <c r="H4" s="596"/>
    </row>
    <row r="5" spans="1:8" s="653" customFormat="1" ht="19.5" customHeight="1" thickBot="1" x14ac:dyDescent="0.3">
      <c r="A5" s="707" t="s">
        <v>587</v>
      </c>
      <c r="B5" s="707"/>
      <c r="C5" s="654"/>
      <c r="D5" s="708"/>
      <c r="E5" s="708"/>
      <c r="F5" s="652"/>
      <c r="G5" s="711" t="s">
        <v>466</v>
      </c>
      <c r="H5" s="711"/>
    </row>
    <row r="6" spans="1:8" ht="15.75" customHeight="1" thickBot="1" x14ac:dyDescent="0.25">
      <c r="A6" s="703" t="s">
        <v>0</v>
      </c>
      <c r="B6" s="705" t="s">
        <v>1</v>
      </c>
      <c r="C6" s="706" t="s">
        <v>521</v>
      </c>
      <c r="D6" s="706" t="s">
        <v>533</v>
      </c>
      <c r="E6" s="706" t="s">
        <v>532</v>
      </c>
      <c r="F6" s="702" t="s">
        <v>557</v>
      </c>
      <c r="G6" s="702"/>
      <c r="H6" s="702"/>
    </row>
    <row r="7" spans="1:8" ht="38.25" customHeight="1" thickBot="1" x14ac:dyDescent="0.25">
      <c r="A7" s="704"/>
      <c r="B7" s="704"/>
      <c r="C7" s="704"/>
      <c r="D7" s="704"/>
      <c r="E7" s="704"/>
      <c r="F7" s="595" t="s">
        <v>537</v>
      </c>
      <c r="G7" s="595" t="s">
        <v>536</v>
      </c>
      <c r="H7" s="595" t="s">
        <v>535</v>
      </c>
    </row>
    <row r="8" spans="1:8" ht="12.75" customHeight="1" thickBot="1" x14ac:dyDescent="0.25">
      <c r="A8" s="594" t="s">
        <v>99</v>
      </c>
      <c r="B8" s="593" t="s">
        <v>100</v>
      </c>
      <c r="C8" s="592" t="s">
        <v>101</v>
      </c>
      <c r="D8" s="593" t="s">
        <v>102</v>
      </c>
      <c r="E8" s="592" t="s">
        <v>103</v>
      </c>
      <c r="F8" s="590" t="s">
        <v>414</v>
      </c>
      <c r="G8" s="590" t="s">
        <v>431</v>
      </c>
      <c r="H8" s="590" t="s">
        <v>534</v>
      </c>
    </row>
    <row r="9" spans="1:8" s="6" customFormat="1" ht="21.95" customHeight="1" x14ac:dyDescent="0.25">
      <c r="A9" s="247" t="s">
        <v>55</v>
      </c>
      <c r="B9" s="267" t="s">
        <v>56</v>
      </c>
      <c r="C9" s="254">
        <f t="shared" ref="C9:H9" si="0">C10+C18</f>
        <v>7135000</v>
      </c>
      <c r="D9" s="254">
        <f t="shared" si="0"/>
        <v>7572615</v>
      </c>
      <c r="E9" s="254">
        <f t="shared" si="0"/>
        <v>7572000</v>
      </c>
      <c r="F9" s="254">
        <f t="shared" si="0"/>
        <v>7572000</v>
      </c>
      <c r="G9" s="254">
        <f t="shared" si="0"/>
        <v>0</v>
      </c>
      <c r="H9" s="254">
        <f t="shared" si="0"/>
        <v>0</v>
      </c>
    </row>
    <row r="10" spans="1:8" s="5" customFormat="1" ht="21.95" customHeight="1" x14ac:dyDescent="0.2">
      <c r="A10" s="248" t="s">
        <v>57</v>
      </c>
      <c r="B10" s="268" t="s">
        <v>58</v>
      </c>
      <c r="C10" s="255">
        <v>2873000</v>
      </c>
      <c r="D10" s="276">
        <v>3631281</v>
      </c>
      <c r="E10" s="255">
        <v>3163000</v>
      </c>
      <c r="F10" s="255">
        <v>3163000</v>
      </c>
      <c r="G10" s="255">
        <v>0</v>
      </c>
      <c r="H10" s="255">
        <v>0</v>
      </c>
    </row>
    <row r="11" spans="1:8" s="5" customFormat="1" ht="22.5" hidden="1" customHeight="1" x14ac:dyDescent="0.2">
      <c r="A11" s="248" t="s">
        <v>130</v>
      </c>
      <c r="B11" s="268" t="s">
        <v>59</v>
      </c>
      <c r="C11" s="255"/>
      <c r="D11" s="276"/>
      <c r="E11" s="255"/>
      <c r="F11" s="255"/>
      <c r="G11" s="255"/>
      <c r="H11" s="255"/>
    </row>
    <row r="12" spans="1:8" s="5" customFormat="1" ht="22.5" hidden="1" customHeight="1" x14ac:dyDescent="0.2">
      <c r="A12" s="248" t="s">
        <v>190</v>
      </c>
      <c r="B12" s="268" t="s">
        <v>191</v>
      </c>
      <c r="C12" s="255"/>
      <c r="D12" s="276"/>
      <c r="E12" s="255"/>
      <c r="F12" s="255"/>
      <c r="G12" s="255"/>
      <c r="H12" s="255"/>
    </row>
    <row r="13" spans="1:8" s="5" customFormat="1" ht="22.5" hidden="1" customHeight="1" x14ac:dyDescent="0.2">
      <c r="A13" s="248" t="s">
        <v>286</v>
      </c>
      <c r="B13" s="268" t="s">
        <v>287</v>
      </c>
      <c r="C13" s="255"/>
      <c r="D13" s="276"/>
      <c r="E13" s="255"/>
      <c r="F13" s="255"/>
      <c r="G13" s="255"/>
      <c r="H13" s="255"/>
    </row>
    <row r="14" spans="1:8" s="5" customFormat="1" ht="21.95" hidden="1" customHeight="1" x14ac:dyDescent="0.2">
      <c r="A14" s="248" t="s">
        <v>131</v>
      </c>
      <c r="B14" s="268" t="s">
        <v>60</v>
      </c>
      <c r="C14" s="255"/>
      <c r="D14" s="276"/>
      <c r="E14" s="255"/>
      <c r="F14" s="255"/>
      <c r="G14" s="255"/>
      <c r="H14" s="255"/>
    </row>
    <row r="15" spans="1:8" s="5" customFormat="1" ht="21.95" hidden="1" customHeight="1" x14ac:dyDescent="0.2">
      <c r="A15" s="248" t="s">
        <v>132</v>
      </c>
      <c r="B15" s="268" t="s">
        <v>61</v>
      </c>
      <c r="C15" s="256"/>
      <c r="D15" s="276"/>
      <c r="E15" s="256"/>
      <c r="F15" s="256"/>
      <c r="G15" s="256"/>
      <c r="H15" s="256"/>
    </row>
    <row r="16" spans="1:8" s="5" customFormat="1" ht="21.95" hidden="1" customHeight="1" x14ac:dyDescent="0.2">
      <c r="A16" s="248" t="s">
        <v>133</v>
      </c>
      <c r="B16" s="268" t="s">
        <v>62</v>
      </c>
      <c r="C16" s="257"/>
      <c r="D16" s="276"/>
      <c r="E16" s="257"/>
      <c r="F16" s="257"/>
      <c r="G16" s="257"/>
      <c r="H16" s="257"/>
    </row>
    <row r="17" spans="1:8" s="5" customFormat="1" ht="21.95" hidden="1" customHeight="1" x14ac:dyDescent="0.2">
      <c r="A17" s="248" t="s">
        <v>134</v>
      </c>
      <c r="B17" s="268" t="s">
        <v>63</v>
      </c>
      <c r="C17" s="257"/>
      <c r="D17" s="276"/>
      <c r="E17" s="257"/>
      <c r="F17" s="257"/>
      <c r="G17" s="257"/>
      <c r="H17" s="257"/>
    </row>
    <row r="18" spans="1:8" s="5" customFormat="1" ht="21.95" customHeight="1" x14ac:dyDescent="0.2">
      <c r="A18" s="248" t="s">
        <v>64</v>
      </c>
      <c r="B18" s="268" t="s">
        <v>65</v>
      </c>
      <c r="C18" s="255">
        <v>4262000</v>
      </c>
      <c r="D18" s="276">
        <v>3941334</v>
      </c>
      <c r="E18" s="255">
        <v>4409000</v>
      </c>
      <c r="F18" s="255">
        <v>4409000</v>
      </c>
      <c r="G18" s="255">
        <v>0</v>
      </c>
      <c r="H18" s="255">
        <v>0</v>
      </c>
    </row>
    <row r="19" spans="1:8" s="5" customFormat="1" ht="21.95" hidden="1" customHeight="1" x14ac:dyDescent="0.2">
      <c r="A19" s="248" t="s">
        <v>135</v>
      </c>
      <c r="B19" s="268" t="s">
        <v>66</v>
      </c>
      <c r="C19" s="255">
        <v>2800</v>
      </c>
      <c r="D19" s="276"/>
      <c r="E19" s="255"/>
      <c r="F19" s="255"/>
      <c r="G19" s="255"/>
      <c r="H19" s="255"/>
    </row>
    <row r="20" spans="1:8" s="5" customFormat="1" ht="28.5" hidden="1" customHeight="1" x14ac:dyDescent="0.2">
      <c r="A20" s="248" t="s">
        <v>136</v>
      </c>
      <c r="B20" s="268" t="s">
        <v>67</v>
      </c>
      <c r="C20" s="255">
        <v>2730</v>
      </c>
      <c r="D20" s="276"/>
      <c r="E20" s="255"/>
      <c r="F20" s="255"/>
      <c r="G20" s="255"/>
      <c r="H20" s="255"/>
    </row>
    <row r="21" spans="1:8" s="5" customFormat="1" ht="21.95" hidden="1" customHeight="1" x14ac:dyDescent="0.2">
      <c r="A21" s="248" t="s">
        <v>137</v>
      </c>
      <c r="B21" s="268" t="s">
        <v>68</v>
      </c>
      <c r="C21" s="255">
        <v>900</v>
      </c>
      <c r="D21" s="276"/>
      <c r="E21" s="255"/>
      <c r="F21" s="255"/>
      <c r="G21" s="255"/>
      <c r="H21" s="255"/>
    </row>
    <row r="22" spans="1:8" s="6" customFormat="1" ht="34.5" customHeight="1" x14ac:dyDescent="0.25">
      <c r="A22" s="249" t="s">
        <v>69</v>
      </c>
      <c r="B22" s="285" t="s">
        <v>156</v>
      </c>
      <c r="C22" s="258">
        <v>1330000</v>
      </c>
      <c r="D22" s="277">
        <v>1357681</v>
      </c>
      <c r="E22" s="258">
        <v>1150000</v>
      </c>
      <c r="F22" s="258">
        <v>1150000</v>
      </c>
      <c r="G22" s="258">
        <v>0</v>
      </c>
      <c r="H22" s="258">
        <v>0</v>
      </c>
    </row>
    <row r="23" spans="1:8" s="6" customFormat="1" ht="21.95" customHeight="1" x14ac:dyDescent="0.25">
      <c r="A23" s="249" t="s">
        <v>70</v>
      </c>
      <c r="B23" s="270" t="s">
        <v>71</v>
      </c>
      <c r="C23" s="262">
        <f t="shared" ref="C23:H23" si="1">C24+C27+C30+C36+C37</f>
        <v>10300000</v>
      </c>
      <c r="D23" s="262">
        <f t="shared" si="1"/>
        <v>10185169</v>
      </c>
      <c r="E23" s="262">
        <f t="shared" si="1"/>
        <v>11300000</v>
      </c>
      <c r="F23" s="262">
        <f t="shared" si="1"/>
        <v>11300000</v>
      </c>
      <c r="G23" s="262">
        <f t="shared" si="1"/>
        <v>0</v>
      </c>
      <c r="H23" s="262">
        <f t="shared" si="1"/>
        <v>0</v>
      </c>
    </row>
    <row r="24" spans="1:8" s="5" customFormat="1" ht="21.95" customHeight="1" x14ac:dyDescent="0.2">
      <c r="A24" s="248" t="s">
        <v>72</v>
      </c>
      <c r="B24" s="268" t="s">
        <v>73</v>
      </c>
      <c r="C24" s="255">
        <v>1460000</v>
      </c>
      <c r="D24" s="276">
        <v>1754189</v>
      </c>
      <c r="E24" s="255">
        <v>2800000</v>
      </c>
      <c r="F24" s="255">
        <v>2800000</v>
      </c>
      <c r="G24" s="255">
        <v>0</v>
      </c>
      <c r="H24" s="255">
        <v>0</v>
      </c>
    </row>
    <row r="25" spans="1:8" s="5" customFormat="1" ht="21.95" hidden="1" customHeight="1" x14ac:dyDescent="0.2">
      <c r="A25" s="248" t="s">
        <v>142</v>
      </c>
      <c r="B25" s="268" t="s">
        <v>144</v>
      </c>
      <c r="C25" s="255"/>
      <c r="D25" s="276"/>
      <c r="E25" s="255"/>
      <c r="F25" s="255"/>
      <c r="G25" s="255"/>
      <c r="H25" s="255"/>
    </row>
    <row r="26" spans="1:8" s="5" customFormat="1" ht="21.95" hidden="1" customHeight="1" x14ac:dyDescent="0.2">
      <c r="A26" s="248" t="s">
        <v>143</v>
      </c>
      <c r="B26" s="268" t="s">
        <v>145</v>
      </c>
      <c r="C26" s="255"/>
      <c r="D26" s="276"/>
      <c r="E26" s="255"/>
      <c r="F26" s="255"/>
      <c r="G26" s="255"/>
      <c r="H26" s="255"/>
    </row>
    <row r="27" spans="1:8" s="5" customFormat="1" ht="21.95" customHeight="1" x14ac:dyDescent="0.2">
      <c r="A27" s="248" t="s">
        <v>74</v>
      </c>
      <c r="B27" s="268" t="s">
        <v>75</v>
      </c>
      <c r="C27" s="255">
        <v>230000</v>
      </c>
      <c r="D27" s="276">
        <v>149900</v>
      </c>
      <c r="E27" s="255">
        <v>400000</v>
      </c>
      <c r="F27" s="255">
        <v>400000</v>
      </c>
      <c r="G27" s="255">
        <v>0</v>
      </c>
      <c r="H27" s="255">
        <v>0</v>
      </c>
    </row>
    <row r="28" spans="1:8" s="5" customFormat="1" ht="21.95" hidden="1" customHeight="1" x14ac:dyDescent="0.2">
      <c r="A28" s="248" t="s">
        <v>138</v>
      </c>
      <c r="B28" s="268" t="s">
        <v>140</v>
      </c>
      <c r="C28" s="274"/>
      <c r="D28" s="279"/>
      <c r="E28" s="274"/>
      <c r="F28" s="274"/>
      <c r="G28" s="274"/>
      <c r="H28" s="274"/>
    </row>
    <row r="29" spans="1:8" s="5" customFormat="1" ht="21.95" hidden="1" customHeight="1" x14ac:dyDescent="0.2">
      <c r="A29" s="248" t="s">
        <v>139</v>
      </c>
      <c r="B29" s="268" t="s">
        <v>141</v>
      </c>
      <c r="C29" s="255"/>
      <c r="D29" s="276"/>
      <c r="E29" s="255"/>
      <c r="F29" s="255"/>
      <c r="G29" s="255"/>
      <c r="H29" s="255"/>
    </row>
    <row r="30" spans="1:8" s="5" customFormat="1" ht="21.95" customHeight="1" x14ac:dyDescent="0.2">
      <c r="A30" s="248" t="s">
        <v>76</v>
      </c>
      <c r="B30" s="268" t="s">
        <v>77</v>
      </c>
      <c r="C30" s="255">
        <v>6310000</v>
      </c>
      <c r="D30" s="276">
        <v>6455037</v>
      </c>
      <c r="E30" s="255">
        <v>5700000</v>
      </c>
      <c r="F30" s="255">
        <v>5700000</v>
      </c>
      <c r="G30" s="255">
        <v>0</v>
      </c>
      <c r="H30" s="255">
        <v>0</v>
      </c>
    </row>
    <row r="31" spans="1:8" s="5" customFormat="1" ht="21.95" hidden="1" customHeight="1" x14ac:dyDescent="0.2">
      <c r="A31" s="248" t="s">
        <v>146</v>
      </c>
      <c r="B31" s="269" t="s">
        <v>78</v>
      </c>
      <c r="C31" s="255"/>
      <c r="D31" s="276"/>
      <c r="E31" s="255"/>
      <c r="F31" s="255"/>
      <c r="G31" s="255"/>
      <c r="H31" s="255"/>
    </row>
    <row r="32" spans="1:8" s="5" customFormat="1" ht="21.95" hidden="1" customHeight="1" x14ac:dyDescent="0.2">
      <c r="A32" s="248" t="s">
        <v>147</v>
      </c>
      <c r="B32" s="269" t="s">
        <v>148</v>
      </c>
      <c r="C32" s="255"/>
      <c r="D32" s="276"/>
      <c r="E32" s="255"/>
      <c r="F32" s="255"/>
      <c r="G32" s="255"/>
      <c r="H32" s="255"/>
    </row>
    <row r="33" spans="1:8" s="5" customFormat="1" ht="21.95" hidden="1" customHeight="1" x14ac:dyDescent="0.2">
      <c r="A33" s="248" t="s">
        <v>149</v>
      </c>
      <c r="B33" s="268" t="s">
        <v>150</v>
      </c>
      <c r="C33" s="255"/>
      <c r="D33" s="276"/>
      <c r="E33" s="255"/>
      <c r="F33" s="255"/>
      <c r="G33" s="255"/>
      <c r="H33" s="255"/>
    </row>
    <row r="34" spans="1:8" s="5" customFormat="1" ht="21.95" hidden="1" customHeight="1" x14ac:dyDescent="0.2">
      <c r="A34" s="248" t="s">
        <v>151</v>
      </c>
      <c r="B34" s="268" t="s">
        <v>153</v>
      </c>
      <c r="C34" s="255"/>
      <c r="D34" s="276"/>
      <c r="E34" s="255"/>
      <c r="F34" s="255"/>
      <c r="G34" s="255"/>
      <c r="H34" s="255"/>
    </row>
    <row r="35" spans="1:8" s="5" customFormat="1" ht="21.95" hidden="1" customHeight="1" x14ac:dyDescent="0.2">
      <c r="A35" s="248" t="s">
        <v>152</v>
      </c>
      <c r="B35" s="268" t="s">
        <v>79</v>
      </c>
      <c r="C35" s="255"/>
      <c r="D35" s="276"/>
      <c r="E35" s="255"/>
      <c r="F35" s="255"/>
      <c r="G35" s="255"/>
      <c r="H35" s="255"/>
    </row>
    <row r="36" spans="1:8" s="5" customFormat="1" ht="21.95" customHeight="1" x14ac:dyDescent="0.2">
      <c r="A36" s="250" t="s">
        <v>80</v>
      </c>
      <c r="B36" s="271" t="s">
        <v>81</v>
      </c>
      <c r="C36" s="259">
        <v>100000</v>
      </c>
      <c r="D36" s="278">
        <v>0</v>
      </c>
      <c r="E36" s="259">
        <v>50000</v>
      </c>
      <c r="F36" s="259">
        <v>50000</v>
      </c>
      <c r="G36" s="259">
        <v>0</v>
      </c>
      <c r="H36" s="259">
        <v>0</v>
      </c>
    </row>
    <row r="37" spans="1:8" s="5" customFormat="1" ht="21.95" customHeight="1" x14ac:dyDescent="0.2">
      <c r="A37" s="248" t="s">
        <v>82</v>
      </c>
      <c r="B37" s="268" t="s">
        <v>83</v>
      </c>
      <c r="C37" s="255">
        <v>2200000</v>
      </c>
      <c r="D37" s="276">
        <v>1826043</v>
      </c>
      <c r="E37" s="255">
        <v>2350000</v>
      </c>
      <c r="F37" s="255">
        <v>2350000</v>
      </c>
      <c r="G37" s="255">
        <v>0</v>
      </c>
      <c r="H37" s="255">
        <v>0</v>
      </c>
    </row>
    <row r="38" spans="1:8" s="5" customFormat="1" ht="21.95" hidden="1" customHeight="1" x14ac:dyDescent="0.2">
      <c r="A38" s="248" t="s">
        <v>154</v>
      </c>
      <c r="B38" s="268" t="s">
        <v>84</v>
      </c>
      <c r="C38" s="260">
        <v>12112</v>
      </c>
      <c r="D38" s="268"/>
      <c r="E38" s="260"/>
      <c r="F38" s="260"/>
      <c r="G38" s="260"/>
      <c r="H38" s="260"/>
    </row>
    <row r="39" spans="1:8" s="5" customFormat="1" ht="21.95" hidden="1" customHeight="1" x14ac:dyDescent="0.2">
      <c r="A39" s="248" t="s">
        <v>288</v>
      </c>
      <c r="B39" s="268" t="s">
        <v>289</v>
      </c>
      <c r="C39" s="260">
        <v>0</v>
      </c>
      <c r="D39" s="268"/>
      <c r="E39" s="260"/>
      <c r="F39" s="260"/>
      <c r="G39" s="260"/>
      <c r="H39" s="260"/>
    </row>
    <row r="40" spans="1:8" s="5" customFormat="1" ht="21.95" hidden="1" customHeight="1" x14ac:dyDescent="0.2">
      <c r="A40" s="248" t="s">
        <v>290</v>
      </c>
      <c r="B40" s="268" t="s">
        <v>291</v>
      </c>
      <c r="C40" s="260">
        <v>0</v>
      </c>
      <c r="D40" s="268"/>
      <c r="E40" s="260"/>
      <c r="F40" s="260"/>
      <c r="G40" s="260"/>
      <c r="H40" s="260"/>
    </row>
    <row r="41" spans="1:8" s="5" customFormat="1" ht="21.95" hidden="1" customHeight="1" x14ac:dyDescent="0.2">
      <c r="A41" s="248" t="s">
        <v>155</v>
      </c>
      <c r="B41" s="268" t="s">
        <v>85</v>
      </c>
      <c r="C41" s="260">
        <v>1050</v>
      </c>
      <c r="D41" s="268"/>
      <c r="E41" s="260"/>
      <c r="F41" s="260"/>
      <c r="G41" s="260"/>
      <c r="H41" s="260"/>
    </row>
    <row r="42" spans="1:8" s="6" customFormat="1" ht="21" customHeight="1" x14ac:dyDescent="0.25">
      <c r="A42" s="249" t="s">
        <v>86</v>
      </c>
      <c r="B42" s="270" t="s">
        <v>87</v>
      </c>
      <c r="C42" s="258">
        <v>1070000</v>
      </c>
      <c r="D42" s="277">
        <v>1673842</v>
      </c>
      <c r="E42" s="258">
        <v>900000</v>
      </c>
      <c r="F42" s="258">
        <v>900000</v>
      </c>
      <c r="G42" s="258">
        <v>0</v>
      </c>
      <c r="H42" s="258">
        <v>0</v>
      </c>
    </row>
    <row r="43" spans="1:8" s="6" customFormat="1" ht="21.95" hidden="1" customHeight="1" x14ac:dyDescent="0.25">
      <c r="A43" s="248" t="s">
        <v>157</v>
      </c>
      <c r="B43" s="268" t="s">
        <v>115</v>
      </c>
      <c r="C43" s="255">
        <v>100</v>
      </c>
      <c r="D43" s="276"/>
      <c r="E43" s="255"/>
      <c r="F43" s="255"/>
      <c r="G43" s="255"/>
      <c r="H43" s="255"/>
    </row>
    <row r="44" spans="1:8" s="6" customFormat="1" ht="32.25" hidden="1" customHeight="1" x14ac:dyDescent="0.25">
      <c r="A44" s="248" t="s">
        <v>160</v>
      </c>
      <c r="B44" s="268" t="s">
        <v>161</v>
      </c>
      <c r="C44" s="260">
        <v>1800</v>
      </c>
      <c r="D44" s="268"/>
      <c r="E44" s="260"/>
      <c r="F44" s="260"/>
      <c r="G44" s="260"/>
      <c r="H44" s="260"/>
    </row>
    <row r="45" spans="1:8" s="6" customFormat="1" ht="20.25" hidden="1" customHeight="1" x14ac:dyDescent="0.25">
      <c r="A45" s="248" t="s">
        <v>162</v>
      </c>
      <c r="B45" s="268" t="s">
        <v>116</v>
      </c>
      <c r="C45" s="260">
        <v>1600</v>
      </c>
      <c r="D45" s="268"/>
      <c r="E45" s="260"/>
      <c r="F45" s="260"/>
      <c r="G45" s="260"/>
      <c r="H45" s="260"/>
    </row>
    <row r="46" spans="1:8" s="6" customFormat="1" ht="24" hidden="1" customHeight="1" x14ac:dyDescent="0.25">
      <c r="A46" s="248" t="s">
        <v>163</v>
      </c>
      <c r="B46" s="268" t="s">
        <v>117</v>
      </c>
      <c r="C46" s="260">
        <v>3700</v>
      </c>
      <c r="D46" s="268"/>
      <c r="E46" s="260"/>
      <c r="F46" s="260"/>
      <c r="G46" s="260"/>
      <c r="H46" s="260"/>
    </row>
    <row r="47" spans="1:8" s="6" customFormat="1" ht="21.95" customHeight="1" x14ac:dyDescent="0.25">
      <c r="A47" s="249" t="s">
        <v>88</v>
      </c>
      <c r="B47" s="270" t="s">
        <v>118</v>
      </c>
      <c r="C47" s="262">
        <f t="shared" ref="C47:H47" si="2">SUM(C48:C52)</f>
        <v>1634000</v>
      </c>
      <c r="D47" s="262">
        <f t="shared" si="2"/>
        <v>1718605</v>
      </c>
      <c r="E47" s="262">
        <f t="shared" si="2"/>
        <v>1750000</v>
      </c>
      <c r="F47" s="262">
        <f t="shared" si="2"/>
        <v>1340000</v>
      </c>
      <c r="G47" s="262">
        <f t="shared" si="2"/>
        <v>410000</v>
      </c>
      <c r="H47" s="262">
        <f t="shared" si="2"/>
        <v>0</v>
      </c>
    </row>
    <row r="48" spans="1:8" s="6" customFormat="1" ht="21.95" customHeight="1" x14ac:dyDescent="0.25">
      <c r="A48" s="248" t="s">
        <v>164</v>
      </c>
      <c r="B48" s="268" t="s">
        <v>165</v>
      </c>
      <c r="C48" s="255">
        <v>0</v>
      </c>
      <c r="D48" s="276">
        <v>55360</v>
      </c>
      <c r="E48" s="255">
        <v>0</v>
      </c>
      <c r="F48" s="255">
        <v>0</v>
      </c>
      <c r="G48" s="255">
        <v>0</v>
      </c>
      <c r="H48" s="255">
        <v>0</v>
      </c>
    </row>
    <row r="49" spans="1:8" s="6" customFormat="1" ht="21.95" customHeight="1" x14ac:dyDescent="0.25">
      <c r="A49" s="248" t="s">
        <v>166</v>
      </c>
      <c r="B49" s="268" t="s">
        <v>192</v>
      </c>
      <c r="C49" s="255">
        <v>1534000</v>
      </c>
      <c r="D49" s="276">
        <v>1625205</v>
      </c>
      <c r="E49" s="255">
        <v>1500000</v>
      </c>
      <c r="F49" s="255">
        <v>1340000</v>
      </c>
      <c r="G49" s="255">
        <v>160000</v>
      </c>
      <c r="H49" s="255">
        <v>0</v>
      </c>
    </row>
    <row r="50" spans="1:8" s="6" customFormat="1" ht="30.75" customHeight="1" x14ac:dyDescent="0.25">
      <c r="A50" s="248" t="s">
        <v>167</v>
      </c>
      <c r="B50" s="268" t="s">
        <v>169</v>
      </c>
      <c r="C50" s="255">
        <v>0</v>
      </c>
      <c r="D50" s="276">
        <v>0</v>
      </c>
      <c r="E50" s="255">
        <v>0</v>
      </c>
      <c r="F50" s="255">
        <v>0</v>
      </c>
      <c r="G50" s="255">
        <v>0</v>
      </c>
      <c r="H50" s="255">
        <v>0</v>
      </c>
    </row>
    <row r="51" spans="1:8" s="6" customFormat="1" ht="21.95" customHeight="1" x14ac:dyDescent="0.25">
      <c r="A51" s="248" t="s">
        <v>168</v>
      </c>
      <c r="B51" s="268" t="s">
        <v>170</v>
      </c>
      <c r="C51" s="255">
        <v>100000</v>
      </c>
      <c r="D51" s="276">
        <v>38040</v>
      </c>
      <c r="E51" s="255">
        <v>250000</v>
      </c>
      <c r="F51" s="255">
        <v>0</v>
      </c>
      <c r="G51" s="255">
        <v>250000</v>
      </c>
      <c r="H51" s="255">
        <v>0</v>
      </c>
    </row>
    <row r="52" spans="1:8" s="6" customFormat="1" ht="21.95" customHeight="1" x14ac:dyDescent="0.25">
      <c r="A52" s="248" t="s">
        <v>282</v>
      </c>
      <c r="B52" s="268" t="s">
        <v>283</v>
      </c>
      <c r="C52" s="255">
        <v>0</v>
      </c>
      <c r="D52" s="276">
        <v>0</v>
      </c>
      <c r="E52" s="255">
        <v>0</v>
      </c>
      <c r="F52" s="255">
        <v>0</v>
      </c>
      <c r="G52" s="255">
        <v>0</v>
      </c>
      <c r="H52" s="255">
        <v>0</v>
      </c>
    </row>
    <row r="53" spans="1:8" s="6" customFormat="1" ht="21.95" customHeight="1" x14ac:dyDescent="0.25">
      <c r="A53" s="249" t="s">
        <v>89</v>
      </c>
      <c r="B53" s="270" t="s">
        <v>90</v>
      </c>
      <c r="C53" s="262">
        <v>6159500</v>
      </c>
      <c r="D53" s="281">
        <v>1178271</v>
      </c>
      <c r="E53" s="262">
        <v>8929288</v>
      </c>
      <c r="F53" s="262">
        <v>8929288</v>
      </c>
      <c r="G53" s="262">
        <v>0</v>
      </c>
      <c r="H53" s="262">
        <v>0</v>
      </c>
    </row>
    <row r="54" spans="1:8" s="6" customFormat="1" ht="21.95" hidden="1" customHeight="1" x14ac:dyDescent="0.25">
      <c r="A54" s="248" t="s">
        <v>284</v>
      </c>
      <c r="B54" s="268" t="s">
        <v>285</v>
      </c>
      <c r="C54" s="255"/>
      <c r="D54" s="276"/>
      <c r="E54" s="255"/>
      <c r="F54" s="255"/>
      <c r="G54" s="255"/>
      <c r="H54" s="255"/>
    </row>
    <row r="55" spans="1:8" s="6" customFormat="1" ht="21.95" hidden="1" customHeight="1" x14ac:dyDescent="0.25">
      <c r="A55" s="248" t="s">
        <v>171</v>
      </c>
      <c r="B55" s="268" t="s">
        <v>174</v>
      </c>
      <c r="C55" s="255"/>
      <c r="D55" s="276"/>
      <c r="E55" s="255"/>
      <c r="F55" s="255"/>
      <c r="G55" s="255"/>
      <c r="H55" s="255"/>
    </row>
    <row r="56" spans="1:8" s="5" customFormat="1" ht="21.95" hidden="1" customHeight="1" x14ac:dyDescent="0.2">
      <c r="A56" s="248" t="s">
        <v>172</v>
      </c>
      <c r="B56" s="268" t="s">
        <v>175</v>
      </c>
      <c r="C56" s="259"/>
      <c r="D56" s="278"/>
      <c r="E56" s="259"/>
      <c r="F56" s="259"/>
      <c r="G56" s="259"/>
      <c r="H56" s="259"/>
    </row>
    <row r="57" spans="1:8" s="6" customFormat="1" ht="21.95" hidden="1" customHeight="1" x14ac:dyDescent="0.25">
      <c r="A57" s="248" t="s">
        <v>173</v>
      </c>
      <c r="B57" s="268" t="s">
        <v>176</v>
      </c>
      <c r="C57" s="255"/>
      <c r="D57" s="276"/>
      <c r="E57" s="255"/>
      <c r="F57" s="255"/>
      <c r="G57" s="255"/>
      <c r="H57" s="255"/>
    </row>
    <row r="58" spans="1:8" s="6" customFormat="1" ht="21.95" customHeight="1" x14ac:dyDescent="0.25">
      <c r="A58" s="249" t="s">
        <v>91</v>
      </c>
      <c r="B58" s="270" t="s">
        <v>92</v>
      </c>
      <c r="C58" s="262">
        <v>2033591</v>
      </c>
      <c r="D58" s="281">
        <v>0</v>
      </c>
      <c r="E58" s="262">
        <v>16000000</v>
      </c>
      <c r="F58" s="262">
        <v>16000000</v>
      </c>
      <c r="G58" s="262">
        <v>0</v>
      </c>
      <c r="H58" s="262">
        <v>0</v>
      </c>
    </row>
    <row r="59" spans="1:8" s="6" customFormat="1" ht="21.95" hidden="1" customHeight="1" x14ac:dyDescent="0.25">
      <c r="A59" s="248" t="s">
        <v>177</v>
      </c>
      <c r="B59" s="268" t="s">
        <v>179</v>
      </c>
      <c r="C59" s="255"/>
      <c r="D59" s="276"/>
      <c r="E59" s="255"/>
      <c r="F59" s="255"/>
      <c r="G59" s="255"/>
      <c r="H59" s="255"/>
    </row>
    <row r="60" spans="1:8" s="6" customFormat="1" ht="21.95" hidden="1" customHeight="1" x14ac:dyDescent="0.25">
      <c r="A60" s="248" t="s">
        <v>292</v>
      </c>
      <c r="B60" s="268" t="s">
        <v>293</v>
      </c>
      <c r="C60" s="255"/>
      <c r="D60" s="276"/>
      <c r="E60" s="255"/>
      <c r="F60" s="255"/>
      <c r="G60" s="255"/>
      <c r="H60" s="255"/>
    </row>
    <row r="61" spans="1:8" s="6" customFormat="1" ht="21.95" hidden="1" customHeight="1" x14ac:dyDescent="0.25">
      <c r="A61" s="248" t="s">
        <v>178</v>
      </c>
      <c r="B61" s="268" t="s">
        <v>180</v>
      </c>
      <c r="C61" s="255"/>
      <c r="D61" s="276"/>
      <c r="E61" s="255"/>
      <c r="F61" s="255"/>
      <c r="G61" s="255"/>
      <c r="H61" s="255"/>
    </row>
    <row r="62" spans="1:8" s="6" customFormat="1" ht="21.95" customHeight="1" thickBot="1" x14ac:dyDescent="0.3">
      <c r="A62" s="491" t="s">
        <v>93</v>
      </c>
      <c r="B62" s="492" t="s">
        <v>182</v>
      </c>
      <c r="C62" s="493">
        <v>0</v>
      </c>
      <c r="D62" s="494">
        <v>0</v>
      </c>
      <c r="E62" s="493">
        <v>0</v>
      </c>
      <c r="F62" s="493">
        <v>0</v>
      </c>
      <c r="G62" s="493">
        <v>0</v>
      </c>
      <c r="H62" s="493">
        <v>0</v>
      </c>
    </row>
    <row r="63" spans="1:8" s="7" customFormat="1" ht="36" customHeight="1" thickBot="1" x14ac:dyDescent="0.3">
      <c r="A63" s="283" t="s">
        <v>184</v>
      </c>
      <c r="B63" s="286" t="s">
        <v>94</v>
      </c>
      <c r="C63" s="284">
        <f t="shared" ref="C63:H63" si="3">C9+C22+C23+C42+C47+C53+C58+C62</f>
        <v>29662091</v>
      </c>
      <c r="D63" s="284">
        <f t="shared" si="3"/>
        <v>23686183</v>
      </c>
      <c r="E63" s="284">
        <f t="shared" si="3"/>
        <v>47601288</v>
      </c>
      <c r="F63" s="284">
        <f t="shared" si="3"/>
        <v>47191288</v>
      </c>
      <c r="G63" s="284">
        <f t="shared" si="3"/>
        <v>410000</v>
      </c>
      <c r="H63" s="284">
        <f t="shared" si="3"/>
        <v>0</v>
      </c>
    </row>
    <row r="64" spans="1:8" s="5" customFormat="1" ht="21.95" customHeight="1" thickBot="1" x14ac:dyDescent="0.3">
      <c r="A64" s="283" t="s">
        <v>95</v>
      </c>
      <c r="B64" s="286" t="s">
        <v>96</v>
      </c>
      <c r="C64" s="264">
        <f t="shared" ref="C64:H64" si="4">SUM(C65:C67)</f>
        <v>712615</v>
      </c>
      <c r="D64" s="264">
        <f t="shared" si="4"/>
        <v>712615</v>
      </c>
      <c r="E64" s="264">
        <f t="shared" si="4"/>
        <v>727085</v>
      </c>
      <c r="F64" s="264">
        <f t="shared" si="4"/>
        <v>727085</v>
      </c>
      <c r="G64" s="264">
        <f t="shared" si="4"/>
        <v>0</v>
      </c>
      <c r="H64" s="264">
        <f t="shared" si="4"/>
        <v>0</v>
      </c>
    </row>
    <row r="65" spans="1:8" s="5" customFormat="1" ht="27.75" customHeight="1" x14ac:dyDescent="0.25">
      <c r="A65" s="495" t="s">
        <v>485</v>
      </c>
      <c r="B65" s="496" t="s">
        <v>473</v>
      </c>
      <c r="C65" s="259">
        <v>0</v>
      </c>
      <c r="D65" s="278">
        <v>0</v>
      </c>
      <c r="E65" s="259">
        <v>0</v>
      </c>
      <c r="F65" s="259">
        <v>0</v>
      </c>
      <c r="G65" s="259">
        <v>0</v>
      </c>
      <c r="H65" s="259">
        <v>0</v>
      </c>
    </row>
    <row r="66" spans="1:8" s="5" customFormat="1" ht="21.95" customHeight="1" x14ac:dyDescent="0.2">
      <c r="A66" s="248" t="s">
        <v>193</v>
      </c>
      <c r="B66" s="268" t="s">
        <v>194</v>
      </c>
      <c r="C66" s="255">
        <v>712615</v>
      </c>
      <c r="D66" s="276">
        <v>712615</v>
      </c>
      <c r="E66" s="255">
        <v>727085</v>
      </c>
      <c r="F66" s="255">
        <v>727085</v>
      </c>
      <c r="G66" s="255">
        <v>0</v>
      </c>
      <c r="H66" s="255">
        <v>0</v>
      </c>
    </row>
    <row r="67" spans="1:8" s="7" customFormat="1" ht="21.75" customHeight="1" thickBot="1" x14ac:dyDescent="0.3">
      <c r="A67" s="251" t="s">
        <v>181</v>
      </c>
      <c r="B67" s="272" t="s">
        <v>97</v>
      </c>
      <c r="C67" s="263">
        <v>0</v>
      </c>
      <c r="D67" s="282">
        <v>0</v>
      </c>
      <c r="E67" s="263">
        <v>0</v>
      </c>
      <c r="F67" s="263">
        <v>0</v>
      </c>
      <c r="G67" s="263">
        <v>0</v>
      </c>
      <c r="H67" s="263">
        <v>0</v>
      </c>
    </row>
    <row r="68" spans="1:8" ht="30" thickBot="1" x14ac:dyDescent="0.3">
      <c r="A68" s="283" t="s">
        <v>186</v>
      </c>
      <c r="B68" s="286" t="s">
        <v>98</v>
      </c>
      <c r="C68" s="284">
        <f t="shared" ref="C68:H68" si="5">C63+C64</f>
        <v>30374706</v>
      </c>
      <c r="D68" s="284">
        <f t="shared" si="5"/>
        <v>24398798</v>
      </c>
      <c r="E68" s="284">
        <f t="shared" si="5"/>
        <v>48328373</v>
      </c>
      <c r="F68" s="284">
        <f t="shared" si="5"/>
        <v>47918373</v>
      </c>
      <c r="G68" s="284">
        <f t="shared" si="5"/>
        <v>410000</v>
      </c>
      <c r="H68" s="284">
        <f t="shared" si="5"/>
        <v>0</v>
      </c>
    </row>
    <row r="69" spans="1:8" ht="15" x14ac:dyDescent="0.25">
      <c r="A69" s="696" t="s">
        <v>518</v>
      </c>
      <c r="B69" s="697"/>
      <c r="C69" s="568">
        <v>6</v>
      </c>
    </row>
    <row r="70" spans="1:8" ht="15" x14ac:dyDescent="0.25">
      <c r="A70" s="583"/>
      <c r="B70" s="582" t="s">
        <v>526</v>
      </c>
      <c r="C70" s="584">
        <v>0</v>
      </c>
    </row>
    <row r="71" spans="1:8" ht="15" x14ac:dyDescent="0.25">
      <c r="A71" s="700" t="s">
        <v>528</v>
      </c>
      <c r="B71" s="701"/>
      <c r="C71" s="584">
        <v>1</v>
      </c>
    </row>
    <row r="72" spans="1:8" ht="15.75" thickBot="1" x14ac:dyDescent="0.3">
      <c r="A72" s="712" t="s">
        <v>527</v>
      </c>
      <c r="B72" s="713"/>
      <c r="C72" s="567">
        <v>1</v>
      </c>
    </row>
    <row r="73" spans="1:8" ht="15" thickBot="1" x14ac:dyDescent="0.25">
      <c r="A73" s="627"/>
      <c r="B73" s="628" t="s">
        <v>488</v>
      </c>
      <c r="C73" s="629">
        <v>8</v>
      </c>
    </row>
  </sheetData>
  <mergeCells count="15">
    <mergeCell ref="A69:B69"/>
    <mergeCell ref="A71:B71"/>
    <mergeCell ref="A72:B72"/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50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87.85546875" style="107" customWidth="1"/>
    <col min="2" max="2" width="9.28515625" style="107" bestFit="1" customWidth="1"/>
    <col min="3" max="3" width="11.85546875" style="107" customWidth="1"/>
    <col min="4" max="4" width="14" style="107" customWidth="1"/>
    <col min="5" max="5" width="10.7109375" style="107" customWidth="1"/>
    <col min="6" max="6" width="12.5703125" style="107" bestFit="1" customWidth="1"/>
    <col min="7" max="7" width="14.5703125" style="107" customWidth="1"/>
    <col min="8" max="16384" width="9.140625" style="88"/>
  </cols>
  <sheetData>
    <row r="1" spans="1:7" ht="15" customHeight="1" x14ac:dyDescent="0.25">
      <c r="A1" s="719" t="s">
        <v>558</v>
      </c>
      <c r="B1" s="719"/>
      <c r="C1" s="719"/>
      <c r="D1" s="719"/>
      <c r="E1" s="719"/>
      <c r="F1" s="719"/>
      <c r="G1" s="719"/>
    </row>
    <row r="2" spans="1:7" ht="12.75" customHeight="1" x14ac:dyDescent="0.25">
      <c r="A2" s="155"/>
      <c r="B2" s="155"/>
      <c r="C2" s="155"/>
      <c r="D2" s="187"/>
      <c r="E2" s="155"/>
      <c r="F2" s="155"/>
      <c r="G2" s="152"/>
    </row>
    <row r="3" spans="1:7" s="657" customFormat="1" ht="15.75" thickBot="1" x14ac:dyDescent="0.3">
      <c r="A3" s="649" t="s">
        <v>588</v>
      </c>
      <c r="B3" s="655"/>
      <c r="C3" s="655"/>
      <c r="D3" s="656"/>
      <c r="E3" s="655"/>
      <c r="F3" s="720" t="s">
        <v>466</v>
      </c>
      <c r="G3" s="720"/>
    </row>
    <row r="4" spans="1:7" ht="14.25" x14ac:dyDescent="0.2">
      <c r="A4" s="714" t="s">
        <v>349</v>
      </c>
      <c r="B4" s="716" t="s">
        <v>523</v>
      </c>
      <c r="C4" s="717"/>
      <c r="D4" s="718"/>
      <c r="E4" s="717" t="s">
        <v>559</v>
      </c>
      <c r="F4" s="717"/>
      <c r="G4" s="718"/>
    </row>
    <row r="5" spans="1:7" s="89" customFormat="1" ht="28.5" x14ac:dyDescent="0.2">
      <c r="A5" s="715"/>
      <c r="B5" s="298" t="s">
        <v>350</v>
      </c>
      <c r="C5" s="91" t="s">
        <v>351</v>
      </c>
      <c r="D5" s="202" t="s">
        <v>386</v>
      </c>
      <c r="E5" s="188" t="s">
        <v>350</v>
      </c>
      <c r="F5" s="91" t="s">
        <v>351</v>
      </c>
      <c r="G5" s="202" t="s">
        <v>386</v>
      </c>
    </row>
    <row r="6" spans="1:7" ht="14.25" x14ac:dyDescent="0.2">
      <c r="A6" s="203"/>
      <c r="B6" s="299"/>
      <c r="C6" s="93" t="s">
        <v>352</v>
      </c>
      <c r="D6" s="204" t="s">
        <v>469</v>
      </c>
      <c r="E6" s="92"/>
      <c r="F6" s="93" t="s">
        <v>352</v>
      </c>
      <c r="G6" s="204" t="s">
        <v>469</v>
      </c>
    </row>
    <row r="7" spans="1:7" ht="14.25" x14ac:dyDescent="0.2">
      <c r="A7" s="290" t="s">
        <v>374</v>
      </c>
      <c r="B7" s="300"/>
      <c r="C7" s="94"/>
      <c r="D7" s="205"/>
      <c r="E7" s="189"/>
      <c r="F7" s="94"/>
      <c r="G7" s="205"/>
    </row>
    <row r="8" spans="1:7" ht="14.25" x14ac:dyDescent="0.2">
      <c r="A8" s="291" t="s">
        <v>366</v>
      </c>
      <c r="B8" s="301">
        <v>0</v>
      </c>
      <c r="C8" s="95">
        <v>0</v>
      </c>
      <c r="D8" s="206">
        <f>B8*C8</f>
        <v>0</v>
      </c>
      <c r="E8" s="301">
        <v>0</v>
      </c>
      <c r="F8" s="95">
        <v>0</v>
      </c>
      <c r="G8" s="206">
        <f>E8*F8</f>
        <v>0</v>
      </c>
    </row>
    <row r="9" spans="1:7" ht="15.75" x14ac:dyDescent="0.25">
      <c r="A9" s="291" t="s">
        <v>371</v>
      </c>
      <c r="B9" s="301"/>
      <c r="C9" s="95"/>
      <c r="D9" s="207">
        <v>0</v>
      </c>
      <c r="E9" s="190"/>
      <c r="F9" s="95"/>
      <c r="G9" s="287">
        <v>0</v>
      </c>
    </row>
    <row r="10" spans="1:7" ht="14.25" x14ac:dyDescent="0.2">
      <c r="A10" s="291" t="s">
        <v>353</v>
      </c>
      <c r="B10" s="302"/>
      <c r="C10" s="95"/>
      <c r="D10" s="206">
        <v>5595850</v>
      </c>
      <c r="E10" s="191"/>
      <c r="F10" s="95"/>
      <c r="G10" s="206">
        <v>6288856</v>
      </c>
    </row>
    <row r="11" spans="1:7" ht="15.75" x14ac:dyDescent="0.25">
      <c r="A11" s="291" t="s">
        <v>372</v>
      </c>
      <c r="B11" s="302"/>
      <c r="C11" s="95"/>
      <c r="D11" s="207">
        <v>0</v>
      </c>
      <c r="E11" s="191"/>
      <c r="F11" s="95"/>
      <c r="G11" s="287">
        <v>0</v>
      </c>
    </row>
    <row r="12" spans="1:7" x14ac:dyDescent="0.2">
      <c r="A12" s="292" t="s">
        <v>354</v>
      </c>
      <c r="B12" s="303"/>
      <c r="C12" s="96"/>
      <c r="D12" s="208">
        <v>2493140</v>
      </c>
      <c r="E12" s="192"/>
      <c r="F12" s="96"/>
      <c r="G12" s="208">
        <v>2817360</v>
      </c>
    </row>
    <row r="13" spans="1:7" x14ac:dyDescent="0.2">
      <c r="A13" s="292" t="s">
        <v>367</v>
      </c>
      <c r="B13" s="303"/>
      <c r="C13" s="96"/>
      <c r="D13" s="208">
        <v>0</v>
      </c>
      <c r="E13" s="192"/>
      <c r="F13" s="96"/>
      <c r="G13" s="208">
        <v>0</v>
      </c>
    </row>
    <row r="14" spans="1:7" x14ac:dyDescent="0.2">
      <c r="A14" s="292" t="s">
        <v>355</v>
      </c>
      <c r="B14" s="304"/>
      <c r="C14" s="97"/>
      <c r="D14" s="208">
        <v>1248000</v>
      </c>
      <c r="E14" s="193"/>
      <c r="F14" s="97"/>
      <c r="G14" s="208">
        <v>1248000</v>
      </c>
    </row>
    <row r="15" spans="1:7" x14ac:dyDescent="0.2">
      <c r="A15" s="292" t="s">
        <v>368</v>
      </c>
      <c r="B15" s="304"/>
      <c r="C15" s="97"/>
      <c r="D15" s="208">
        <v>0</v>
      </c>
      <c r="E15" s="193"/>
      <c r="F15" s="97"/>
      <c r="G15" s="208">
        <v>0</v>
      </c>
    </row>
    <row r="16" spans="1:7" x14ac:dyDescent="0.2">
      <c r="A16" s="292" t="s">
        <v>356</v>
      </c>
      <c r="B16" s="304"/>
      <c r="C16" s="97"/>
      <c r="D16" s="208">
        <v>100000</v>
      </c>
      <c r="E16" s="193"/>
      <c r="F16" s="97"/>
      <c r="G16" s="208">
        <v>468786</v>
      </c>
    </row>
    <row r="17" spans="1:7" x14ac:dyDescent="0.2">
      <c r="A17" s="292" t="s">
        <v>369</v>
      </c>
      <c r="B17" s="304"/>
      <c r="C17" s="97"/>
      <c r="D17" s="208">
        <v>0</v>
      </c>
      <c r="E17" s="193"/>
      <c r="F17" s="97"/>
      <c r="G17" s="208">
        <v>0</v>
      </c>
    </row>
    <row r="18" spans="1:7" x14ac:dyDescent="0.2">
      <c r="A18" s="292" t="s">
        <v>357</v>
      </c>
      <c r="B18" s="304"/>
      <c r="C18" s="97"/>
      <c r="D18" s="208">
        <v>1754710</v>
      </c>
      <c r="E18" s="193"/>
      <c r="F18" s="97"/>
      <c r="G18" s="208">
        <v>1754710</v>
      </c>
    </row>
    <row r="19" spans="1:7" x14ac:dyDescent="0.2">
      <c r="A19" s="292" t="s">
        <v>370</v>
      </c>
      <c r="B19" s="304"/>
      <c r="C19" s="97"/>
      <c r="D19" s="208">
        <v>0</v>
      </c>
      <c r="E19" s="193"/>
      <c r="F19" s="97"/>
      <c r="G19" s="208">
        <v>0</v>
      </c>
    </row>
    <row r="20" spans="1:7" ht="14.25" x14ac:dyDescent="0.2">
      <c r="A20" s="291" t="s">
        <v>358</v>
      </c>
      <c r="B20" s="305"/>
      <c r="C20" s="98"/>
      <c r="D20" s="209">
        <v>5000000</v>
      </c>
      <c r="E20" s="194"/>
      <c r="F20" s="98"/>
      <c r="G20" s="209">
        <v>5000000</v>
      </c>
    </row>
    <row r="21" spans="1:7" ht="14.25" customHeight="1" x14ac:dyDescent="0.2">
      <c r="A21" s="291" t="s">
        <v>373</v>
      </c>
      <c r="B21" s="305"/>
      <c r="C21" s="98"/>
      <c r="D21" s="210">
        <v>4424683</v>
      </c>
      <c r="E21" s="194"/>
      <c r="F21" s="98"/>
      <c r="G21" s="288">
        <v>4303596</v>
      </c>
    </row>
    <row r="22" spans="1:7" ht="14.25" customHeight="1" x14ac:dyDescent="0.2">
      <c r="A22" s="291" t="s">
        <v>474</v>
      </c>
      <c r="B22" s="305"/>
      <c r="C22" s="98"/>
      <c r="D22" s="209">
        <v>0</v>
      </c>
      <c r="E22" s="194"/>
      <c r="F22" s="98"/>
      <c r="G22" s="288">
        <v>0</v>
      </c>
    </row>
    <row r="23" spans="1:7" ht="14.25" customHeight="1" x14ac:dyDescent="0.2">
      <c r="A23" s="291" t="s">
        <v>475</v>
      </c>
      <c r="B23" s="305"/>
      <c r="C23" s="98"/>
      <c r="D23" s="210">
        <v>0</v>
      </c>
      <c r="E23" s="194"/>
      <c r="F23" s="98"/>
      <c r="G23" s="288">
        <v>0</v>
      </c>
    </row>
    <row r="24" spans="1:7" ht="14.25" customHeight="1" x14ac:dyDescent="0.2">
      <c r="A24" s="291" t="s">
        <v>359</v>
      </c>
      <c r="B24" s="305"/>
      <c r="C24" s="98"/>
      <c r="D24" s="209">
        <v>0</v>
      </c>
      <c r="E24" s="194"/>
      <c r="F24" s="98"/>
      <c r="G24" s="209">
        <v>0</v>
      </c>
    </row>
    <row r="25" spans="1:7" ht="14.25" customHeight="1" x14ac:dyDescent="0.2">
      <c r="A25" s="291" t="s">
        <v>360</v>
      </c>
      <c r="B25" s="305"/>
      <c r="C25" s="98"/>
      <c r="D25" s="209">
        <v>0</v>
      </c>
      <c r="E25" s="194"/>
      <c r="F25" s="98"/>
      <c r="G25" s="288">
        <v>0</v>
      </c>
    </row>
    <row r="26" spans="1:7" ht="14.25" customHeight="1" x14ac:dyDescent="0.2">
      <c r="A26" s="291" t="s">
        <v>479</v>
      </c>
      <c r="B26" s="305"/>
      <c r="C26" s="98"/>
      <c r="D26" s="209">
        <v>0</v>
      </c>
      <c r="E26" s="194"/>
      <c r="F26" s="98"/>
      <c r="G26" s="210">
        <v>0</v>
      </c>
    </row>
    <row r="27" spans="1:7" ht="14.25" customHeight="1" x14ac:dyDescent="0.2">
      <c r="A27" s="291" t="s">
        <v>480</v>
      </c>
      <c r="B27" s="305"/>
      <c r="C27" s="98"/>
      <c r="D27" s="209">
        <v>0</v>
      </c>
      <c r="E27" s="194"/>
      <c r="F27" s="98"/>
      <c r="G27" s="209">
        <v>0</v>
      </c>
    </row>
    <row r="28" spans="1:7" ht="14.25" customHeight="1" x14ac:dyDescent="0.2">
      <c r="A28" s="291" t="s">
        <v>361</v>
      </c>
      <c r="B28" s="305"/>
      <c r="C28" s="98"/>
      <c r="D28" s="209">
        <v>575317</v>
      </c>
      <c r="E28" s="194"/>
      <c r="F28" s="98"/>
      <c r="G28" s="209">
        <v>696404</v>
      </c>
    </row>
    <row r="29" spans="1:7" ht="14.25" customHeight="1" thickBot="1" x14ac:dyDescent="0.25">
      <c r="A29" s="514" t="s">
        <v>581</v>
      </c>
      <c r="B29" s="515"/>
      <c r="C29" s="516"/>
      <c r="D29" s="517">
        <v>990400</v>
      </c>
      <c r="E29" s="518"/>
      <c r="F29" s="516"/>
      <c r="G29" s="517">
        <v>238600</v>
      </c>
    </row>
    <row r="30" spans="1:7" thickBot="1" x14ac:dyDescent="0.25">
      <c r="A30" s="523" t="s">
        <v>383</v>
      </c>
      <c r="B30" s="525"/>
      <c r="C30" s="527"/>
      <c r="D30" s="526">
        <f>D10+D21+D22+D24+D26+D29</f>
        <v>11010933</v>
      </c>
      <c r="E30" s="524"/>
      <c r="F30" s="524"/>
      <c r="G30" s="524">
        <f>G10+G21+G22+G24+G26+G29</f>
        <v>10831052</v>
      </c>
    </row>
    <row r="31" spans="1:7" ht="14.25" x14ac:dyDescent="0.2">
      <c r="A31" s="296" t="s">
        <v>362</v>
      </c>
      <c r="B31" s="519"/>
      <c r="C31" s="520"/>
      <c r="D31" s="521"/>
      <c r="E31" s="522"/>
      <c r="F31" s="520"/>
      <c r="G31" s="521"/>
    </row>
    <row r="32" spans="1:7" x14ac:dyDescent="0.25">
      <c r="A32" s="292" t="s">
        <v>375</v>
      </c>
      <c r="B32" s="306"/>
      <c r="C32" s="99"/>
      <c r="D32" s="211"/>
      <c r="E32" s="195"/>
      <c r="F32" s="99"/>
      <c r="G32" s="211"/>
    </row>
    <row r="33" spans="1:7" x14ac:dyDescent="0.25">
      <c r="A33" s="293" t="s">
        <v>376</v>
      </c>
      <c r="B33" s="304"/>
      <c r="C33" s="99"/>
      <c r="D33" s="211"/>
      <c r="E33" s="193"/>
      <c r="F33" s="99"/>
      <c r="G33" s="211"/>
    </row>
    <row r="34" spans="1:7" x14ac:dyDescent="0.25">
      <c r="A34" s="292" t="s">
        <v>377</v>
      </c>
      <c r="B34" s="306"/>
      <c r="C34" s="99"/>
      <c r="D34" s="211"/>
      <c r="E34" s="195"/>
      <c r="F34" s="99"/>
      <c r="G34" s="211"/>
    </row>
    <row r="35" spans="1:7" x14ac:dyDescent="0.25">
      <c r="A35" s="294" t="s">
        <v>363</v>
      </c>
      <c r="B35" s="307"/>
      <c r="C35" s="101"/>
      <c r="D35" s="212"/>
      <c r="E35" s="196"/>
      <c r="F35" s="100"/>
      <c r="G35" s="212"/>
    </row>
    <row r="36" spans="1:7" x14ac:dyDescent="0.25">
      <c r="A36" s="295" t="s">
        <v>378</v>
      </c>
      <c r="B36" s="308"/>
      <c r="C36" s="108"/>
      <c r="D36" s="213"/>
      <c r="E36" s="197"/>
      <c r="F36" s="106"/>
      <c r="G36" s="213"/>
    </row>
    <row r="37" spans="1:7" ht="15.75" thickBot="1" x14ac:dyDescent="0.3">
      <c r="A37" s="528" t="s">
        <v>379</v>
      </c>
      <c r="B37" s="529"/>
      <c r="C37" s="530"/>
      <c r="D37" s="531"/>
      <c r="E37" s="532"/>
      <c r="F37" s="533"/>
      <c r="G37" s="531"/>
    </row>
    <row r="38" spans="1:7" thickBot="1" x14ac:dyDescent="0.25">
      <c r="A38" s="523" t="s">
        <v>382</v>
      </c>
      <c r="B38" s="527"/>
      <c r="C38" s="527"/>
      <c r="D38" s="526">
        <f>SUM(D32:D37)</f>
        <v>0</v>
      </c>
      <c r="E38" s="534"/>
      <c r="F38" s="527"/>
      <c r="G38" s="526">
        <f>SUM(G32:G37)</f>
        <v>0</v>
      </c>
    </row>
    <row r="39" spans="1:7" ht="14.25" x14ac:dyDescent="0.2">
      <c r="A39" s="296" t="s">
        <v>364</v>
      </c>
      <c r="B39" s="309"/>
      <c r="C39" s="102"/>
      <c r="D39" s="214"/>
      <c r="E39" s="198"/>
      <c r="F39" s="102"/>
      <c r="G39" s="214"/>
    </row>
    <row r="40" spans="1:7" x14ac:dyDescent="0.25">
      <c r="A40" s="292" t="s">
        <v>582</v>
      </c>
      <c r="B40" s="310"/>
      <c r="C40" s="103"/>
      <c r="D40" s="213">
        <v>1683000</v>
      </c>
      <c r="E40" s="199"/>
      <c r="F40" s="103"/>
      <c r="G40" s="213">
        <v>1100000</v>
      </c>
    </row>
    <row r="41" spans="1:7" x14ac:dyDescent="0.2">
      <c r="A41" s="292" t="s">
        <v>583</v>
      </c>
      <c r="B41" s="311">
        <v>4</v>
      </c>
      <c r="C41" s="104">
        <v>55360</v>
      </c>
      <c r="D41" s="215">
        <f>B41*C41</f>
        <v>221440</v>
      </c>
      <c r="E41" s="535">
        <v>3</v>
      </c>
      <c r="F41" s="108">
        <v>65360</v>
      </c>
      <c r="G41" s="289">
        <f>E41*F41</f>
        <v>196080</v>
      </c>
    </row>
    <row r="42" spans="1:7" x14ac:dyDescent="0.2">
      <c r="A42" s="216" t="s">
        <v>584</v>
      </c>
      <c r="B42" s="312">
        <v>1</v>
      </c>
      <c r="C42" s="108">
        <v>3100000</v>
      </c>
      <c r="D42" s="215">
        <f>B42*C42</f>
        <v>3100000</v>
      </c>
      <c r="E42" s="312">
        <v>1</v>
      </c>
      <c r="F42" s="108">
        <v>4250000</v>
      </c>
      <c r="G42" s="215">
        <f>E42*F42</f>
        <v>4250000</v>
      </c>
    </row>
    <row r="43" spans="1:7" x14ac:dyDescent="0.25">
      <c r="A43" s="295" t="s">
        <v>380</v>
      </c>
      <c r="B43" s="313"/>
      <c r="C43" s="105"/>
      <c r="D43" s="215"/>
      <c r="E43" s="200"/>
      <c r="F43" s="105"/>
      <c r="G43" s="215"/>
    </row>
    <row r="44" spans="1:7" ht="15.75" thickBot="1" x14ac:dyDescent="0.3">
      <c r="A44" s="528" t="s">
        <v>381</v>
      </c>
      <c r="B44" s="313"/>
      <c r="C44" s="105"/>
      <c r="D44" s="536"/>
      <c r="E44" s="200"/>
      <c r="F44" s="105"/>
      <c r="G44" s="536"/>
    </row>
    <row r="45" spans="1:7" thickBot="1" x14ac:dyDescent="0.25">
      <c r="A45" s="523" t="s">
        <v>384</v>
      </c>
      <c r="B45" s="537"/>
      <c r="C45" s="539"/>
      <c r="D45" s="538">
        <f>SUM(D40:D44)</f>
        <v>5004440</v>
      </c>
      <c r="E45" s="540"/>
      <c r="F45" s="539"/>
      <c r="G45" s="538">
        <f>SUM(G40:G44)</f>
        <v>5546080</v>
      </c>
    </row>
    <row r="46" spans="1:7" s="90" customFormat="1" thickBot="1" x14ac:dyDescent="0.25">
      <c r="A46" s="523" t="s">
        <v>385</v>
      </c>
      <c r="B46" s="525"/>
      <c r="C46" s="539"/>
      <c r="D46" s="538">
        <v>1800000</v>
      </c>
      <c r="E46" s="534"/>
      <c r="F46" s="539"/>
      <c r="G46" s="538">
        <v>1800000</v>
      </c>
    </row>
    <row r="47" spans="1:7" ht="25.5" customHeight="1" x14ac:dyDescent="0.25">
      <c r="A47" s="541" t="s">
        <v>365</v>
      </c>
      <c r="B47" s="542"/>
      <c r="C47" s="543"/>
      <c r="D47" s="544">
        <f>D30+D38+D45+D46</f>
        <v>17815373</v>
      </c>
      <c r="E47" s="545"/>
      <c r="F47" s="543"/>
      <c r="G47" s="544">
        <f>G30+G38+G45+G46</f>
        <v>18177132</v>
      </c>
    </row>
    <row r="48" spans="1:7" ht="12.75" customHeight="1" x14ac:dyDescent="0.25">
      <c r="A48" s="297" t="s">
        <v>486</v>
      </c>
      <c r="B48" s="314"/>
      <c r="C48" s="109"/>
      <c r="D48" s="217">
        <v>0</v>
      </c>
      <c r="E48" s="201"/>
      <c r="F48" s="109"/>
      <c r="G48" s="217">
        <v>0</v>
      </c>
    </row>
    <row r="49" spans="1:7" ht="17.25" customHeight="1" thickBot="1" x14ac:dyDescent="0.3">
      <c r="A49" s="315" t="s">
        <v>487</v>
      </c>
      <c r="B49" s="316"/>
      <c r="C49" s="317"/>
      <c r="D49" s="318">
        <v>86000</v>
      </c>
      <c r="E49" s="319"/>
      <c r="F49" s="317"/>
      <c r="G49" s="318">
        <v>0</v>
      </c>
    </row>
    <row r="50" spans="1:7" ht="19.5" thickBot="1" x14ac:dyDescent="0.35">
      <c r="A50" s="320" t="s">
        <v>488</v>
      </c>
      <c r="B50" s="546"/>
      <c r="C50" s="548"/>
      <c r="D50" s="547">
        <f>SUM(D47:D49)</f>
        <v>17901373</v>
      </c>
      <c r="E50" s="321"/>
      <c r="F50" s="321"/>
      <c r="G50" s="321">
        <f>SUM(G47:G49)</f>
        <v>18177132</v>
      </c>
    </row>
  </sheetData>
  <mergeCells count="5">
    <mergeCell ref="A4:A5"/>
    <mergeCell ref="B4:D4"/>
    <mergeCell ref="E4:G4"/>
    <mergeCell ref="A1:G1"/>
    <mergeCell ref="F3:G3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1"/>
  <sheetViews>
    <sheetView zoomScale="110" zoomScaleNormal="110" zoomScaleSheetLayoutView="100" workbookViewId="0">
      <selection activeCell="A3" sqref="A3:IV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9.75" customHeight="1" x14ac:dyDescent="0.2">
      <c r="B1" s="10" t="s">
        <v>195</v>
      </c>
      <c r="C1" s="11"/>
      <c r="D1" s="11"/>
      <c r="E1" s="11"/>
      <c r="F1" s="723"/>
    </row>
    <row r="2" spans="1:6" ht="19.5" customHeight="1" x14ac:dyDescent="0.2">
      <c r="B2" s="10"/>
      <c r="C2" s="11"/>
      <c r="D2" s="11"/>
      <c r="E2" s="218"/>
      <c r="F2" s="723"/>
    </row>
    <row r="3" spans="1:6" ht="13.5" thickBot="1" x14ac:dyDescent="0.25">
      <c r="A3" s="649" t="s">
        <v>589</v>
      </c>
      <c r="E3" s="550" t="s">
        <v>466</v>
      </c>
      <c r="F3" s="723"/>
    </row>
    <row r="4" spans="1:6" ht="18" customHeight="1" thickBot="1" x14ac:dyDescent="0.25">
      <c r="A4" s="721" t="s">
        <v>196</v>
      </c>
      <c r="B4" s="13" t="s">
        <v>104</v>
      </c>
      <c r="C4" s="14"/>
      <c r="D4" s="13" t="s">
        <v>105</v>
      </c>
      <c r="E4" s="15"/>
      <c r="F4" s="723"/>
    </row>
    <row r="5" spans="1:6" s="16" customFormat="1" ht="35.25" customHeight="1" thickBot="1" x14ac:dyDescent="0.25">
      <c r="A5" s="722"/>
      <c r="B5" s="333" t="s">
        <v>197</v>
      </c>
      <c r="C5" s="322" t="s">
        <v>560</v>
      </c>
      <c r="D5" s="333" t="s">
        <v>197</v>
      </c>
      <c r="E5" s="341" t="str">
        <f>+C5</f>
        <v>2020. évi előirányzat</v>
      </c>
      <c r="F5" s="723"/>
    </row>
    <row r="6" spans="1:6" s="18" customFormat="1" ht="12" customHeight="1" thickBot="1" x14ac:dyDescent="0.25">
      <c r="A6" s="17" t="s">
        <v>99</v>
      </c>
      <c r="B6" s="17" t="s">
        <v>100</v>
      </c>
      <c r="C6" s="323" t="s">
        <v>101</v>
      </c>
      <c r="D6" s="17" t="s">
        <v>102</v>
      </c>
      <c r="E6" s="342" t="s">
        <v>103</v>
      </c>
      <c r="F6" s="723"/>
    </row>
    <row r="7" spans="1:6" ht="12.95" customHeight="1" x14ac:dyDescent="0.2">
      <c r="A7" s="553" t="s">
        <v>106</v>
      </c>
      <c r="B7" s="334" t="s">
        <v>198</v>
      </c>
      <c r="C7" s="324">
        <v>18177132</v>
      </c>
      <c r="D7" s="334" t="s">
        <v>56</v>
      </c>
      <c r="E7" s="343">
        <v>7572000</v>
      </c>
      <c r="F7" s="723"/>
    </row>
    <row r="8" spans="1:6" ht="12.95" customHeight="1" x14ac:dyDescent="0.2">
      <c r="A8" s="20" t="s">
        <v>107</v>
      </c>
      <c r="B8" s="335" t="s">
        <v>199</v>
      </c>
      <c r="C8" s="325">
        <v>177000</v>
      </c>
      <c r="D8" s="335" t="s">
        <v>200</v>
      </c>
      <c r="E8" s="344">
        <v>1150000</v>
      </c>
      <c r="F8" s="723"/>
    </row>
    <row r="9" spans="1:6" ht="12.95" customHeight="1" x14ac:dyDescent="0.2">
      <c r="A9" s="20" t="s">
        <v>108</v>
      </c>
      <c r="B9" s="335" t="s">
        <v>201</v>
      </c>
      <c r="C9" s="325">
        <v>0</v>
      </c>
      <c r="D9" s="335" t="s">
        <v>202</v>
      </c>
      <c r="E9" s="344">
        <v>11300000</v>
      </c>
      <c r="F9" s="723"/>
    </row>
    <row r="10" spans="1:6" ht="12.95" customHeight="1" x14ac:dyDescent="0.2">
      <c r="A10" s="20" t="s">
        <v>109</v>
      </c>
      <c r="B10" s="335" t="s">
        <v>17</v>
      </c>
      <c r="C10" s="325">
        <v>4490000</v>
      </c>
      <c r="D10" s="335" t="s">
        <v>87</v>
      </c>
      <c r="E10" s="344">
        <v>900000</v>
      </c>
      <c r="F10" s="723"/>
    </row>
    <row r="11" spans="1:6" ht="12.95" customHeight="1" x14ac:dyDescent="0.2">
      <c r="A11" s="20" t="s">
        <v>110</v>
      </c>
      <c r="B11" s="336" t="s">
        <v>30</v>
      </c>
      <c r="C11" s="325">
        <v>563000</v>
      </c>
      <c r="D11" s="335" t="s">
        <v>118</v>
      </c>
      <c r="E11" s="344">
        <v>1750000</v>
      </c>
      <c r="F11" s="723"/>
    </row>
    <row r="12" spans="1:6" ht="12.95" customHeight="1" x14ac:dyDescent="0.2">
      <c r="A12" s="20" t="s">
        <v>111</v>
      </c>
      <c r="B12" s="335" t="s">
        <v>46</v>
      </c>
      <c r="C12" s="326"/>
      <c r="D12" s="335" t="s">
        <v>203</v>
      </c>
      <c r="E12" s="344">
        <v>0</v>
      </c>
      <c r="F12" s="723"/>
    </row>
    <row r="13" spans="1:6" ht="12.95" customHeight="1" x14ac:dyDescent="0.2">
      <c r="A13" s="20" t="s">
        <v>112</v>
      </c>
      <c r="B13" s="335" t="s">
        <v>204</v>
      </c>
      <c r="C13" s="325"/>
      <c r="D13" s="337"/>
      <c r="E13" s="344"/>
      <c r="F13" s="723"/>
    </row>
    <row r="14" spans="1:6" ht="12.95" customHeight="1" thickBot="1" x14ac:dyDescent="0.25">
      <c r="A14" s="556" t="s">
        <v>113</v>
      </c>
      <c r="B14" s="414"/>
      <c r="C14" s="557"/>
      <c r="D14" s="414"/>
      <c r="E14" s="558"/>
      <c r="F14" s="723"/>
    </row>
    <row r="15" spans="1:6" ht="15.95" customHeight="1" thickBot="1" x14ac:dyDescent="0.25">
      <c r="A15" s="21" t="s">
        <v>114</v>
      </c>
      <c r="B15" s="338" t="s">
        <v>209</v>
      </c>
      <c r="C15" s="327">
        <f>SUM(C7:C14)</f>
        <v>23407132</v>
      </c>
      <c r="D15" s="338" t="s">
        <v>210</v>
      </c>
      <c r="E15" s="345">
        <f>SUM(E7:E14)</f>
        <v>22672000</v>
      </c>
      <c r="F15" s="723"/>
    </row>
    <row r="16" spans="1:6" ht="12.95" customHeight="1" x14ac:dyDescent="0.2">
      <c r="A16" s="19" t="s">
        <v>205</v>
      </c>
      <c r="B16" s="339" t="s">
        <v>212</v>
      </c>
      <c r="C16" s="328">
        <f>+C17+C18+C19+C20</f>
        <v>10617487</v>
      </c>
      <c r="D16" s="358" t="s">
        <v>213</v>
      </c>
      <c r="E16" s="346"/>
      <c r="F16" s="723"/>
    </row>
    <row r="17" spans="1:6" ht="12.95" customHeight="1" x14ac:dyDescent="0.2">
      <c r="A17" s="20" t="s">
        <v>206</v>
      </c>
      <c r="B17" s="340" t="s">
        <v>215</v>
      </c>
      <c r="C17" s="329">
        <v>10617487</v>
      </c>
      <c r="D17" s="340" t="s">
        <v>216</v>
      </c>
      <c r="E17" s="332"/>
      <c r="F17" s="723"/>
    </row>
    <row r="18" spans="1:6" ht="12.95" customHeight="1" x14ac:dyDescent="0.2">
      <c r="A18" s="20" t="s">
        <v>207</v>
      </c>
      <c r="B18" s="340" t="s">
        <v>218</v>
      </c>
      <c r="C18" s="329"/>
      <c r="D18" s="340" t="s">
        <v>219</v>
      </c>
      <c r="E18" s="332"/>
      <c r="F18" s="723"/>
    </row>
    <row r="19" spans="1:6" ht="12.95" customHeight="1" x14ac:dyDescent="0.2">
      <c r="A19" s="20" t="s">
        <v>208</v>
      </c>
      <c r="B19" s="340" t="s">
        <v>221</v>
      </c>
      <c r="C19" s="329"/>
      <c r="D19" s="340" t="s">
        <v>222</v>
      </c>
      <c r="E19" s="332"/>
      <c r="F19" s="723"/>
    </row>
    <row r="20" spans="1:6" ht="12.95" customHeight="1" x14ac:dyDescent="0.2">
      <c r="A20" s="20" t="s">
        <v>211</v>
      </c>
      <c r="B20" s="340" t="s">
        <v>224</v>
      </c>
      <c r="C20" s="329"/>
      <c r="D20" s="339" t="s">
        <v>225</v>
      </c>
      <c r="E20" s="332"/>
      <c r="F20" s="723"/>
    </row>
    <row r="21" spans="1:6" ht="12.95" customHeight="1" x14ac:dyDescent="0.2">
      <c r="A21" s="20" t="s">
        <v>214</v>
      </c>
      <c r="B21" s="340" t="s">
        <v>227</v>
      </c>
      <c r="C21" s="330">
        <f>+C22+C23</f>
        <v>0</v>
      </c>
      <c r="D21" s="340" t="s">
        <v>228</v>
      </c>
      <c r="E21" s="332"/>
      <c r="F21" s="723"/>
    </row>
    <row r="22" spans="1:6" ht="12.95" customHeight="1" x14ac:dyDescent="0.2">
      <c r="A22" s="20" t="s">
        <v>217</v>
      </c>
      <c r="B22" s="339" t="s">
        <v>230</v>
      </c>
      <c r="C22" s="331"/>
      <c r="D22" s="334" t="s">
        <v>231</v>
      </c>
      <c r="E22" s="346"/>
      <c r="F22" s="723"/>
    </row>
    <row r="23" spans="1:6" ht="12.95" customHeight="1" x14ac:dyDescent="0.2">
      <c r="A23" s="20" t="s">
        <v>220</v>
      </c>
      <c r="B23" s="340" t="s">
        <v>233</v>
      </c>
      <c r="C23" s="329"/>
      <c r="D23" s="335" t="s">
        <v>234</v>
      </c>
      <c r="E23" s="332"/>
      <c r="F23" s="723"/>
    </row>
    <row r="24" spans="1:6" ht="12.95" customHeight="1" x14ac:dyDescent="0.2">
      <c r="A24" s="20" t="s">
        <v>223</v>
      </c>
      <c r="B24" s="340" t="s">
        <v>236</v>
      </c>
      <c r="C24" s="332"/>
      <c r="D24" s="335" t="s">
        <v>237</v>
      </c>
      <c r="E24" s="332"/>
      <c r="F24" s="723"/>
    </row>
    <row r="25" spans="1:6" ht="12.95" customHeight="1" x14ac:dyDescent="0.2">
      <c r="A25" s="20" t="s">
        <v>226</v>
      </c>
      <c r="B25" s="340" t="s">
        <v>239</v>
      </c>
      <c r="C25" s="332"/>
      <c r="D25" s="335" t="s">
        <v>304</v>
      </c>
      <c r="E25" s="332">
        <v>727085</v>
      </c>
      <c r="F25" s="723"/>
    </row>
    <row r="26" spans="1:6" ht="12.95" customHeight="1" thickBot="1" x14ac:dyDescent="0.25">
      <c r="A26" s="20" t="s">
        <v>229</v>
      </c>
      <c r="B26" s="340" t="s">
        <v>239</v>
      </c>
      <c r="C26" s="332"/>
      <c r="D26" s="348" t="s">
        <v>183</v>
      </c>
      <c r="E26" s="347"/>
      <c r="F26" s="723"/>
    </row>
    <row r="27" spans="1:6" ht="23.25" customHeight="1" thickBot="1" x14ac:dyDescent="0.25">
      <c r="A27" s="559" t="s">
        <v>232</v>
      </c>
      <c r="B27" s="560" t="s">
        <v>241</v>
      </c>
      <c r="C27" s="561">
        <f>+C16+C21+C24+C26</f>
        <v>10617487</v>
      </c>
      <c r="D27" s="562" t="s">
        <v>242</v>
      </c>
      <c r="E27" s="563">
        <f>SUM(E16:E26)</f>
        <v>727085</v>
      </c>
      <c r="F27" s="723"/>
    </row>
    <row r="28" spans="1:6" ht="13.5" thickBot="1" x14ac:dyDescent="0.25">
      <c r="A28" s="21" t="s">
        <v>235</v>
      </c>
      <c r="B28" s="21" t="s">
        <v>244</v>
      </c>
      <c r="C28" s="22">
        <f>+C15+C27</f>
        <v>34024619</v>
      </c>
      <c r="D28" s="21" t="s">
        <v>245</v>
      </c>
      <c r="E28" s="22">
        <f>+E15+E27</f>
        <v>23399085</v>
      </c>
      <c r="F28" s="723"/>
    </row>
    <row r="29" spans="1:6" ht="13.5" thickBot="1" x14ac:dyDescent="0.25">
      <c r="A29" s="555" t="s">
        <v>238</v>
      </c>
      <c r="B29" s="555" t="s">
        <v>247</v>
      </c>
      <c r="C29" s="564" t="str">
        <f>IF(C15-E15&lt;0,E15-C15,"-")</f>
        <v>-</v>
      </c>
      <c r="D29" s="555" t="s">
        <v>248</v>
      </c>
      <c r="E29" s="564">
        <f>IF(C15-E15&gt;0,C15-E15,"-")</f>
        <v>735132</v>
      </c>
      <c r="F29" s="723"/>
    </row>
    <row r="30" spans="1:6" ht="13.5" thickBot="1" x14ac:dyDescent="0.25">
      <c r="A30" s="555" t="s">
        <v>240</v>
      </c>
      <c r="B30" s="21" t="s">
        <v>250</v>
      </c>
      <c r="C30" s="22" t="str">
        <f>IF(C15+C27-E28&lt;0,E28-(C15+C27),"-")</f>
        <v>-</v>
      </c>
      <c r="D30" s="21" t="s">
        <v>251</v>
      </c>
      <c r="E30" s="22">
        <f>IF(C15+C27-E28&gt;0,C15+C27-E28,"-")</f>
        <v>10625534</v>
      </c>
      <c r="F30" s="723"/>
    </row>
    <row r="31" spans="1:6" ht="18.75" x14ac:dyDescent="0.2">
      <c r="B31" s="724"/>
      <c r="C31" s="724"/>
      <c r="D31" s="724"/>
    </row>
  </sheetData>
  <mergeCells count="3">
    <mergeCell ref="A4:A5"/>
    <mergeCell ref="F1:F30"/>
    <mergeCell ref="B31:D31"/>
  </mergeCells>
  <phoneticPr fontId="19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zoomScale="110" zoomScaleNormal="110" zoomScaleSheetLayoutView="115" workbookViewId="0">
      <selection activeCell="A3" sqref="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1.5" x14ac:dyDescent="0.2">
      <c r="B1" s="10" t="s">
        <v>252</v>
      </c>
      <c r="C1" s="11"/>
      <c r="D1" s="11"/>
      <c r="E1" s="11"/>
      <c r="F1" s="723"/>
    </row>
    <row r="2" spans="1:6" ht="19.5" customHeight="1" x14ac:dyDescent="0.2">
      <c r="B2" s="10"/>
      <c r="C2" s="11"/>
      <c r="D2" s="11"/>
      <c r="E2" s="218"/>
      <c r="F2" s="723"/>
    </row>
    <row r="3" spans="1:6" ht="13.5" thickBot="1" x14ac:dyDescent="0.25">
      <c r="A3" s="649" t="s">
        <v>590</v>
      </c>
      <c r="E3" s="156" t="s">
        <v>466</v>
      </c>
      <c r="F3" s="723"/>
    </row>
    <row r="4" spans="1:6" ht="13.5" thickBot="1" x14ac:dyDescent="0.25">
      <c r="A4" s="725" t="s">
        <v>196</v>
      </c>
      <c r="B4" s="13" t="s">
        <v>104</v>
      </c>
      <c r="C4" s="14"/>
      <c r="D4" s="13" t="s">
        <v>105</v>
      </c>
      <c r="E4" s="15"/>
      <c r="F4" s="723"/>
    </row>
    <row r="5" spans="1:6" s="16" customFormat="1" ht="24.75" thickBot="1" x14ac:dyDescent="0.25">
      <c r="A5" s="726"/>
      <c r="B5" s="333" t="s">
        <v>197</v>
      </c>
      <c r="C5" s="322" t="str">
        <f>+'4,a Műk. mérleg'!C5</f>
        <v>2020. évi előirányzat</v>
      </c>
      <c r="D5" s="333" t="s">
        <v>197</v>
      </c>
      <c r="E5" s="341" t="str">
        <f>+'4,a Műk. mérleg'!C5</f>
        <v>2020. évi előirányzat</v>
      </c>
      <c r="F5" s="723"/>
    </row>
    <row r="6" spans="1:6" s="16" customFormat="1" ht="13.5" thickBot="1" x14ac:dyDescent="0.25">
      <c r="A6" s="17" t="s">
        <v>99</v>
      </c>
      <c r="B6" s="17" t="s">
        <v>100</v>
      </c>
      <c r="C6" s="323" t="s">
        <v>101</v>
      </c>
      <c r="D6" s="17" t="s">
        <v>102</v>
      </c>
      <c r="E6" s="342" t="s">
        <v>103</v>
      </c>
      <c r="F6" s="723"/>
    </row>
    <row r="7" spans="1:6" ht="12.95" customHeight="1" x14ac:dyDescent="0.2">
      <c r="A7" s="553" t="s">
        <v>106</v>
      </c>
      <c r="B7" s="334" t="s">
        <v>253</v>
      </c>
      <c r="C7" s="324"/>
      <c r="D7" s="334" t="s">
        <v>90</v>
      </c>
      <c r="E7" s="343">
        <v>8929288</v>
      </c>
      <c r="F7" s="723"/>
    </row>
    <row r="8" spans="1:6" x14ac:dyDescent="0.2">
      <c r="A8" s="19" t="s">
        <v>107</v>
      </c>
      <c r="B8" s="335" t="s">
        <v>254</v>
      </c>
      <c r="C8" s="325"/>
      <c r="D8" s="335" t="s">
        <v>255</v>
      </c>
      <c r="E8" s="344">
        <v>0</v>
      </c>
      <c r="F8" s="723"/>
    </row>
    <row r="9" spans="1:6" ht="12.95" customHeight="1" x14ac:dyDescent="0.2">
      <c r="A9" s="19" t="s">
        <v>108</v>
      </c>
      <c r="B9" s="335" t="s">
        <v>44</v>
      </c>
      <c r="C9" s="325">
        <v>0</v>
      </c>
      <c r="D9" s="335" t="s">
        <v>92</v>
      </c>
      <c r="E9" s="344">
        <v>16000000</v>
      </c>
      <c r="F9" s="723"/>
    </row>
    <row r="10" spans="1:6" ht="12.95" customHeight="1" x14ac:dyDescent="0.2">
      <c r="A10" s="19" t="s">
        <v>109</v>
      </c>
      <c r="B10" s="335" t="s">
        <v>256</v>
      </c>
      <c r="C10" s="325">
        <v>0</v>
      </c>
      <c r="D10" s="335" t="s">
        <v>257</v>
      </c>
      <c r="E10" s="344"/>
      <c r="F10" s="723"/>
    </row>
    <row r="11" spans="1:6" ht="12.75" customHeight="1" x14ac:dyDescent="0.2">
      <c r="A11" s="19" t="s">
        <v>110</v>
      </c>
      <c r="B11" s="335" t="s">
        <v>258</v>
      </c>
      <c r="C11" s="325"/>
      <c r="D11" s="335" t="s">
        <v>259</v>
      </c>
      <c r="E11" s="344"/>
      <c r="F11" s="723"/>
    </row>
    <row r="12" spans="1:6" ht="12.95" customHeight="1" x14ac:dyDescent="0.2">
      <c r="A12" s="19" t="s">
        <v>111</v>
      </c>
      <c r="B12" s="335" t="s">
        <v>260</v>
      </c>
      <c r="C12" s="326"/>
      <c r="D12" s="336" t="s">
        <v>203</v>
      </c>
      <c r="E12" s="355"/>
      <c r="F12" s="723"/>
    </row>
    <row r="13" spans="1:6" ht="13.5" thickBot="1" x14ac:dyDescent="0.25">
      <c r="A13" s="19" t="s">
        <v>112</v>
      </c>
      <c r="B13" s="337"/>
      <c r="C13" s="326"/>
      <c r="D13" s="357"/>
      <c r="E13" s="344"/>
      <c r="F13" s="723"/>
    </row>
    <row r="14" spans="1:6" ht="15.95" customHeight="1" thickBot="1" x14ac:dyDescent="0.25">
      <c r="A14" s="551" t="s">
        <v>113</v>
      </c>
      <c r="B14" s="338" t="s">
        <v>261</v>
      </c>
      <c r="C14" s="327">
        <f>+C7+C9+C10+C12+C13</f>
        <v>0</v>
      </c>
      <c r="D14" s="338" t="s">
        <v>262</v>
      </c>
      <c r="E14" s="345">
        <f>+E7+E9+E11+E12+E13</f>
        <v>24929288</v>
      </c>
      <c r="F14" s="723"/>
    </row>
    <row r="15" spans="1:6" ht="12.95" customHeight="1" x14ac:dyDescent="0.2">
      <c r="A15" s="19" t="s">
        <v>114</v>
      </c>
      <c r="B15" s="350" t="s">
        <v>263</v>
      </c>
      <c r="C15" s="349">
        <f>+C16+C17+C18+C19+C20</f>
        <v>14303754</v>
      </c>
      <c r="D15" s="340" t="s">
        <v>213</v>
      </c>
      <c r="E15" s="356"/>
      <c r="F15" s="723"/>
    </row>
    <row r="16" spans="1:6" ht="12.95" customHeight="1" x14ac:dyDescent="0.2">
      <c r="A16" s="19" t="s">
        <v>205</v>
      </c>
      <c r="B16" s="351" t="s">
        <v>264</v>
      </c>
      <c r="C16" s="329">
        <v>14303754</v>
      </c>
      <c r="D16" s="340" t="s">
        <v>265</v>
      </c>
      <c r="E16" s="332"/>
      <c r="F16" s="723"/>
    </row>
    <row r="17" spans="1:6" ht="12.95" customHeight="1" x14ac:dyDescent="0.2">
      <c r="A17" s="19" t="s">
        <v>206</v>
      </c>
      <c r="B17" s="351" t="s">
        <v>266</v>
      </c>
      <c r="C17" s="329"/>
      <c r="D17" s="340" t="s">
        <v>219</v>
      </c>
      <c r="E17" s="332"/>
      <c r="F17" s="723"/>
    </row>
    <row r="18" spans="1:6" ht="12.95" customHeight="1" x14ac:dyDescent="0.2">
      <c r="A18" s="19" t="s">
        <v>207</v>
      </c>
      <c r="B18" s="351" t="s">
        <v>267</v>
      </c>
      <c r="C18" s="329"/>
      <c r="D18" s="340" t="s">
        <v>222</v>
      </c>
      <c r="E18" s="332"/>
      <c r="F18" s="723"/>
    </row>
    <row r="19" spans="1:6" ht="12.95" customHeight="1" x14ac:dyDescent="0.2">
      <c r="A19" s="19" t="s">
        <v>208</v>
      </c>
      <c r="B19" s="351" t="s">
        <v>268</v>
      </c>
      <c r="C19" s="329"/>
      <c r="D19" s="339" t="s">
        <v>225</v>
      </c>
      <c r="E19" s="332"/>
      <c r="F19" s="723"/>
    </row>
    <row r="20" spans="1:6" ht="12.95" customHeight="1" x14ac:dyDescent="0.2">
      <c r="A20" s="19" t="s">
        <v>211</v>
      </c>
      <c r="B20" s="351" t="s">
        <v>269</v>
      </c>
      <c r="C20" s="329"/>
      <c r="D20" s="340" t="s">
        <v>270</v>
      </c>
      <c r="E20" s="332"/>
      <c r="F20" s="723"/>
    </row>
    <row r="21" spans="1:6" ht="12.95" customHeight="1" x14ac:dyDescent="0.2">
      <c r="A21" s="19" t="s">
        <v>214</v>
      </c>
      <c r="B21" s="352" t="s">
        <v>271</v>
      </c>
      <c r="C21" s="330">
        <f>+C22+C23+C24+C25+C26</f>
        <v>0</v>
      </c>
      <c r="D21" s="358" t="s">
        <v>272</v>
      </c>
      <c r="E21" s="332"/>
      <c r="F21" s="723"/>
    </row>
    <row r="22" spans="1:6" ht="12.95" customHeight="1" x14ac:dyDescent="0.2">
      <c r="A22" s="19" t="s">
        <v>217</v>
      </c>
      <c r="B22" s="351" t="s">
        <v>273</v>
      </c>
      <c r="C22" s="329"/>
      <c r="D22" s="358" t="s">
        <v>274</v>
      </c>
      <c r="E22" s="332"/>
      <c r="F22" s="723"/>
    </row>
    <row r="23" spans="1:6" ht="12.95" customHeight="1" x14ac:dyDescent="0.2">
      <c r="A23" s="19" t="s">
        <v>220</v>
      </c>
      <c r="B23" s="351" t="s">
        <v>275</v>
      </c>
      <c r="C23" s="329"/>
      <c r="D23" s="359"/>
      <c r="E23" s="332"/>
      <c r="F23" s="723"/>
    </row>
    <row r="24" spans="1:6" ht="12.95" customHeight="1" x14ac:dyDescent="0.2">
      <c r="A24" s="19" t="s">
        <v>223</v>
      </c>
      <c r="B24" s="351" t="s">
        <v>189</v>
      </c>
      <c r="C24" s="329"/>
      <c r="D24" s="360"/>
      <c r="E24" s="332"/>
      <c r="F24" s="723"/>
    </row>
    <row r="25" spans="1:6" ht="12.95" customHeight="1" x14ac:dyDescent="0.2">
      <c r="A25" s="19" t="s">
        <v>226</v>
      </c>
      <c r="B25" s="353" t="s">
        <v>276</v>
      </c>
      <c r="C25" s="329"/>
      <c r="D25" s="337"/>
      <c r="E25" s="332"/>
      <c r="F25" s="723"/>
    </row>
    <row r="26" spans="1:6" ht="12.95" customHeight="1" thickBot="1" x14ac:dyDescent="0.25">
      <c r="A26" s="19" t="s">
        <v>229</v>
      </c>
      <c r="B26" s="354" t="s">
        <v>277</v>
      </c>
      <c r="C26" s="329"/>
      <c r="D26" s="360"/>
      <c r="E26" s="332"/>
      <c r="F26" s="723"/>
    </row>
    <row r="27" spans="1:6" ht="21.75" customHeight="1" thickBot="1" x14ac:dyDescent="0.25">
      <c r="A27" s="552" t="s">
        <v>232</v>
      </c>
      <c r="B27" s="338" t="s">
        <v>278</v>
      </c>
      <c r="C27" s="327">
        <f>+C15+C21</f>
        <v>14303754</v>
      </c>
      <c r="D27" s="338" t="s">
        <v>279</v>
      </c>
      <c r="E27" s="345">
        <f>SUM(E15:E26)</f>
        <v>0</v>
      </c>
      <c r="F27" s="723"/>
    </row>
    <row r="28" spans="1:6" ht="13.5" thickBot="1" x14ac:dyDescent="0.25">
      <c r="A28" s="554" t="s">
        <v>235</v>
      </c>
      <c r="B28" s="21" t="s">
        <v>280</v>
      </c>
      <c r="C28" s="22">
        <f>+C14+C27</f>
        <v>14303754</v>
      </c>
      <c r="D28" s="21" t="s">
        <v>281</v>
      </c>
      <c r="E28" s="22">
        <f>+E14+E27</f>
        <v>24929288</v>
      </c>
      <c r="F28" s="723"/>
    </row>
    <row r="29" spans="1:6" ht="13.5" thickBot="1" x14ac:dyDescent="0.25">
      <c r="A29" s="551" t="s">
        <v>238</v>
      </c>
      <c r="B29" s="21" t="s">
        <v>247</v>
      </c>
      <c r="C29" s="22">
        <f>IF(C14-E14&lt;0,E14-C14,"-")</f>
        <v>24929288</v>
      </c>
      <c r="D29" s="21" t="s">
        <v>248</v>
      </c>
      <c r="E29" s="22" t="str">
        <f>IF(C14-E14&gt;0,C14-E14,"-")</f>
        <v>-</v>
      </c>
      <c r="F29" s="723"/>
    </row>
    <row r="30" spans="1:6" ht="13.5" thickBot="1" x14ac:dyDescent="0.25">
      <c r="A30" s="555" t="s">
        <v>240</v>
      </c>
      <c r="B30" s="21" t="s">
        <v>250</v>
      </c>
      <c r="C30" s="22">
        <f>C29-C27</f>
        <v>10625534</v>
      </c>
      <c r="D30" s="21" t="s">
        <v>251</v>
      </c>
      <c r="E30" s="22" t="s">
        <v>305</v>
      </c>
      <c r="F30" s="723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8"/>
  <sheetViews>
    <sheetView zoomScale="80" zoomScaleNormal="100" zoomScaleSheetLayoutView="90" workbookViewId="0">
      <selection activeCell="A3" sqref="A3:IV3"/>
    </sheetView>
  </sheetViews>
  <sheetFormatPr defaultRowHeight="12.75" x14ac:dyDescent="0.2"/>
  <cols>
    <col min="1" max="1" width="3" style="110" customWidth="1"/>
    <col min="2" max="2" width="33.5703125" style="110" customWidth="1"/>
    <col min="3" max="3" width="12" style="110" bestFit="1" customWidth="1"/>
    <col min="4" max="4" width="10.5703125" style="110" bestFit="1" customWidth="1"/>
    <col min="5" max="5" width="11.42578125" style="110" customWidth="1"/>
    <col min="6" max="6" width="10.5703125" style="110" bestFit="1" customWidth="1"/>
    <col min="7" max="7" width="11.5703125" style="110" customWidth="1"/>
    <col min="8" max="8" width="10.85546875" style="110" customWidth="1"/>
    <col min="9" max="9" width="10.7109375" style="110" customWidth="1"/>
    <col min="10" max="10" width="10.140625" style="110" bestFit="1" customWidth="1"/>
    <col min="11" max="12" width="12.28515625" style="110" bestFit="1" customWidth="1"/>
    <col min="13" max="13" width="11" style="110" customWidth="1"/>
    <col min="14" max="14" width="11.28515625" style="110" customWidth="1"/>
    <col min="15" max="15" width="14" style="110" customWidth="1"/>
    <col min="16" max="16384" width="9.140625" style="110"/>
  </cols>
  <sheetData>
    <row r="1" spans="1:20" s="151" customFormat="1" ht="15.75" x14ac:dyDescent="0.25">
      <c r="A1" s="719" t="s">
        <v>561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158"/>
      <c r="Q1" s="158"/>
      <c r="R1" s="158"/>
      <c r="S1" s="158"/>
      <c r="T1" s="158"/>
    </row>
    <row r="2" spans="1:20" s="151" customFormat="1" x14ac:dyDescent="0.2">
      <c r="C2" s="157"/>
      <c r="D2" s="157"/>
      <c r="O2" s="152"/>
    </row>
    <row r="3" spans="1:20" s="658" customFormat="1" ht="13.5" thickBot="1" x14ac:dyDescent="0.25">
      <c r="A3" s="649" t="s">
        <v>591</v>
      </c>
      <c r="C3" s="659"/>
      <c r="D3" s="659"/>
      <c r="N3" s="720" t="s">
        <v>466</v>
      </c>
      <c r="O3" s="720"/>
    </row>
    <row r="4" spans="1:20" ht="28.35" customHeight="1" thickBot="1" x14ac:dyDescent="0.25">
      <c r="A4" s="361" t="s">
        <v>389</v>
      </c>
      <c r="B4" s="369" t="s">
        <v>197</v>
      </c>
      <c r="C4" s="366" t="s">
        <v>390</v>
      </c>
      <c r="D4" s="365" t="s">
        <v>391</v>
      </c>
      <c r="E4" s="365" t="s">
        <v>392</v>
      </c>
      <c r="F4" s="365" t="s">
        <v>393</v>
      </c>
      <c r="G4" s="365" t="s">
        <v>394</v>
      </c>
      <c r="H4" s="365" t="s">
        <v>395</v>
      </c>
      <c r="I4" s="365" t="s">
        <v>396</v>
      </c>
      <c r="J4" s="365" t="s">
        <v>397</v>
      </c>
      <c r="K4" s="365" t="s">
        <v>398</v>
      </c>
      <c r="L4" s="365" t="s">
        <v>399</v>
      </c>
      <c r="M4" s="365" t="s">
        <v>400</v>
      </c>
      <c r="N4" s="374" t="s">
        <v>401</v>
      </c>
      <c r="O4" s="369" t="s">
        <v>387</v>
      </c>
    </row>
    <row r="5" spans="1:20" ht="28.35" customHeight="1" x14ac:dyDescent="0.25">
      <c r="A5" s="362"/>
      <c r="B5" s="370" t="s">
        <v>402</v>
      </c>
      <c r="C5" s="367"/>
      <c r="D5" s="364">
        <f>C24</f>
        <v>24346664</v>
      </c>
      <c r="E5" s="364">
        <f t="shared" ref="E5:N5" si="0">D24</f>
        <v>24499176</v>
      </c>
      <c r="F5" s="364">
        <f t="shared" si="0"/>
        <v>24651688</v>
      </c>
      <c r="G5" s="364">
        <f t="shared" si="0"/>
        <v>24745200</v>
      </c>
      <c r="H5" s="364">
        <f t="shared" si="0"/>
        <v>24798712</v>
      </c>
      <c r="I5" s="364">
        <f t="shared" si="0"/>
        <v>5782224</v>
      </c>
      <c r="J5" s="364">
        <f t="shared" si="0"/>
        <v>5863736</v>
      </c>
      <c r="K5" s="364">
        <f t="shared" si="0"/>
        <v>1905248</v>
      </c>
      <c r="L5" s="364">
        <f t="shared" si="0"/>
        <v>1998760</v>
      </c>
      <c r="M5" s="364">
        <f t="shared" si="0"/>
        <v>1002272</v>
      </c>
      <c r="N5" s="375">
        <f t="shared" si="0"/>
        <v>191496</v>
      </c>
      <c r="O5" s="377"/>
    </row>
    <row r="6" spans="1:20" ht="22.5" customHeight="1" x14ac:dyDescent="0.25">
      <c r="A6" s="363" t="s">
        <v>106</v>
      </c>
      <c r="B6" s="371" t="s">
        <v>30</v>
      </c>
      <c r="C6" s="368">
        <v>46917</v>
      </c>
      <c r="D6" s="368">
        <v>46917</v>
      </c>
      <c r="E6" s="368">
        <v>46917</v>
      </c>
      <c r="F6" s="368">
        <v>46917</v>
      </c>
      <c r="G6" s="368">
        <v>46917</v>
      </c>
      <c r="H6" s="368">
        <v>46917</v>
      </c>
      <c r="I6" s="368">
        <v>46917</v>
      </c>
      <c r="J6" s="368">
        <v>46917</v>
      </c>
      <c r="K6" s="368">
        <v>46917</v>
      </c>
      <c r="L6" s="368">
        <v>46917</v>
      </c>
      <c r="M6" s="368">
        <v>46917</v>
      </c>
      <c r="N6" s="368">
        <v>46913</v>
      </c>
      <c r="O6" s="378">
        <f t="shared" ref="O6:O12" si="1">SUM(C6:N6)</f>
        <v>563000</v>
      </c>
    </row>
    <row r="7" spans="1:20" ht="21.75" customHeight="1" x14ac:dyDescent="0.25">
      <c r="A7" s="363" t="s">
        <v>107</v>
      </c>
      <c r="B7" s="371" t="s">
        <v>17</v>
      </c>
      <c r="C7" s="368">
        <v>374163</v>
      </c>
      <c r="D7" s="368">
        <v>374167</v>
      </c>
      <c r="E7" s="368">
        <v>374167</v>
      </c>
      <c r="F7" s="368">
        <v>374167</v>
      </c>
      <c r="G7" s="368">
        <v>374167</v>
      </c>
      <c r="H7" s="368">
        <v>374167</v>
      </c>
      <c r="I7" s="368">
        <v>374167</v>
      </c>
      <c r="J7" s="368">
        <v>374167</v>
      </c>
      <c r="K7" s="368">
        <v>374167</v>
      </c>
      <c r="L7" s="368">
        <v>374167</v>
      </c>
      <c r="M7" s="368">
        <v>374167</v>
      </c>
      <c r="N7" s="368">
        <v>374167</v>
      </c>
      <c r="O7" s="378">
        <f t="shared" si="1"/>
        <v>4490000</v>
      </c>
    </row>
    <row r="8" spans="1:20" ht="34.5" customHeight="1" x14ac:dyDescent="0.25">
      <c r="A8" s="363" t="s">
        <v>108</v>
      </c>
      <c r="B8" s="371" t="s">
        <v>461</v>
      </c>
      <c r="C8" s="368">
        <v>1514761</v>
      </c>
      <c r="D8" s="368">
        <v>1514761</v>
      </c>
      <c r="E8" s="368">
        <v>1514761</v>
      </c>
      <c r="F8" s="368">
        <v>1514761</v>
      </c>
      <c r="G8" s="368">
        <v>1514761</v>
      </c>
      <c r="H8" s="368">
        <v>1514761</v>
      </c>
      <c r="I8" s="368">
        <v>1514761</v>
      </c>
      <c r="J8" s="368">
        <v>1514761</v>
      </c>
      <c r="K8" s="368">
        <v>1514761</v>
      </c>
      <c r="L8" s="368">
        <v>1514761</v>
      </c>
      <c r="M8" s="368">
        <v>1514761</v>
      </c>
      <c r="N8" s="368">
        <v>1514761</v>
      </c>
      <c r="O8" s="378">
        <f t="shared" si="1"/>
        <v>18177132</v>
      </c>
    </row>
    <row r="9" spans="1:20" ht="28.35" customHeight="1" x14ac:dyDescent="0.25">
      <c r="A9" s="363" t="s">
        <v>109</v>
      </c>
      <c r="B9" s="372" t="s">
        <v>464</v>
      </c>
      <c r="C9" s="368">
        <v>59000</v>
      </c>
      <c r="D9" s="368">
        <v>59000</v>
      </c>
      <c r="E9" s="368">
        <v>59000</v>
      </c>
      <c r="F9" s="368">
        <v>0</v>
      </c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8">
        <v>0</v>
      </c>
      <c r="O9" s="378">
        <f t="shared" si="1"/>
        <v>177000</v>
      </c>
    </row>
    <row r="10" spans="1:20" ht="33.75" customHeight="1" x14ac:dyDescent="0.25">
      <c r="A10" s="363" t="s">
        <v>110</v>
      </c>
      <c r="B10" s="372" t="s">
        <v>460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0</v>
      </c>
      <c r="N10" s="368">
        <v>0</v>
      </c>
      <c r="O10" s="378">
        <f t="shared" si="1"/>
        <v>0</v>
      </c>
    </row>
    <row r="11" spans="1:20" ht="33.75" customHeight="1" x14ac:dyDescent="0.25">
      <c r="A11" s="363" t="s">
        <v>111</v>
      </c>
      <c r="B11" s="372" t="s">
        <v>465</v>
      </c>
      <c r="C11" s="368">
        <v>0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78">
        <f>SUM(C11:N11)</f>
        <v>0</v>
      </c>
    </row>
    <row r="12" spans="1:20" ht="28.35" customHeight="1" thickBot="1" x14ac:dyDescent="0.3">
      <c r="A12" s="497" t="s">
        <v>112</v>
      </c>
      <c r="B12" s="507" t="s">
        <v>403</v>
      </c>
      <c r="C12" s="368">
        <v>24921241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499">
        <v>0</v>
      </c>
      <c r="L12" s="499">
        <v>0</v>
      </c>
      <c r="M12" s="499">
        <v>0</v>
      </c>
      <c r="N12" s="499">
        <v>0</v>
      </c>
      <c r="O12" s="500">
        <f t="shared" si="1"/>
        <v>24921241</v>
      </c>
    </row>
    <row r="13" spans="1:20" s="149" customFormat="1" ht="28.35" customHeight="1" thickBot="1" x14ac:dyDescent="0.3">
      <c r="A13" s="501"/>
      <c r="B13" s="502" t="s">
        <v>404</v>
      </c>
      <c r="C13" s="503">
        <f t="shared" ref="C13:O13" si="2">SUM(C6:C12)</f>
        <v>26916082</v>
      </c>
      <c r="D13" s="504">
        <f t="shared" si="2"/>
        <v>1994845</v>
      </c>
      <c r="E13" s="504">
        <f t="shared" si="2"/>
        <v>1994845</v>
      </c>
      <c r="F13" s="504">
        <f t="shared" si="2"/>
        <v>1935845</v>
      </c>
      <c r="G13" s="504">
        <f t="shared" si="2"/>
        <v>1935845</v>
      </c>
      <c r="H13" s="504">
        <f t="shared" si="2"/>
        <v>1935845</v>
      </c>
      <c r="I13" s="504">
        <f t="shared" si="2"/>
        <v>1935845</v>
      </c>
      <c r="J13" s="504">
        <f t="shared" si="2"/>
        <v>1935845</v>
      </c>
      <c r="K13" s="504">
        <f t="shared" si="2"/>
        <v>1935845</v>
      </c>
      <c r="L13" s="504">
        <f t="shared" si="2"/>
        <v>1935845</v>
      </c>
      <c r="M13" s="504">
        <f t="shared" si="2"/>
        <v>1935845</v>
      </c>
      <c r="N13" s="505">
        <f t="shared" si="2"/>
        <v>1935841</v>
      </c>
      <c r="O13" s="506">
        <f t="shared" si="2"/>
        <v>48328373</v>
      </c>
    </row>
    <row r="14" spans="1:20" ht="28.35" customHeight="1" x14ac:dyDescent="0.25">
      <c r="A14" s="508"/>
      <c r="B14" s="370" t="s">
        <v>105</v>
      </c>
      <c r="C14" s="509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1"/>
      <c r="O14" s="377"/>
    </row>
    <row r="15" spans="1:20" ht="28.35" customHeight="1" x14ac:dyDescent="0.25">
      <c r="A15" s="363" t="s">
        <v>113</v>
      </c>
      <c r="B15" s="373" t="s">
        <v>56</v>
      </c>
      <c r="C15" s="368">
        <v>631000</v>
      </c>
      <c r="D15" s="368">
        <v>631000</v>
      </c>
      <c r="E15" s="368">
        <v>631000</v>
      </c>
      <c r="F15" s="368">
        <v>631000</v>
      </c>
      <c r="G15" s="368">
        <v>631000</v>
      </c>
      <c r="H15" s="368">
        <v>631000</v>
      </c>
      <c r="I15" s="368">
        <v>631000</v>
      </c>
      <c r="J15" s="368">
        <v>631000</v>
      </c>
      <c r="K15" s="368">
        <v>631000</v>
      </c>
      <c r="L15" s="368">
        <v>631000</v>
      </c>
      <c r="M15" s="368">
        <v>631000</v>
      </c>
      <c r="N15" s="368">
        <v>631000</v>
      </c>
      <c r="O15" s="378">
        <f t="shared" ref="O15:O21" si="3">SUM(C15:N15)</f>
        <v>7572000</v>
      </c>
    </row>
    <row r="16" spans="1:20" ht="28.35" customHeight="1" x14ac:dyDescent="0.25">
      <c r="A16" s="363" t="s">
        <v>114</v>
      </c>
      <c r="B16" s="373" t="s">
        <v>405</v>
      </c>
      <c r="C16" s="368">
        <v>95833</v>
      </c>
      <c r="D16" s="368">
        <v>95833</v>
      </c>
      <c r="E16" s="368">
        <v>95833</v>
      </c>
      <c r="F16" s="368">
        <v>95833</v>
      </c>
      <c r="G16" s="368">
        <v>95833</v>
      </c>
      <c r="H16" s="368">
        <v>95833</v>
      </c>
      <c r="I16" s="368">
        <v>95833</v>
      </c>
      <c r="J16" s="368">
        <v>95833</v>
      </c>
      <c r="K16" s="368">
        <v>95833</v>
      </c>
      <c r="L16" s="368">
        <v>95833</v>
      </c>
      <c r="M16" s="368">
        <v>95833</v>
      </c>
      <c r="N16" s="368">
        <v>95837</v>
      </c>
      <c r="O16" s="378">
        <f t="shared" si="3"/>
        <v>1150000</v>
      </c>
    </row>
    <row r="17" spans="1:15" ht="28.35" customHeight="1" x14ac:dyDescent="0.25">
      <c r="A17" s="363" t="s">
        <v>205</v>
      </c>
      <c r="B17" s="373" t="s">
        <v>71</v>
      </c>
      <c r="C17" s="368">
        <v>941667</v>
      </c>
      <c r="D17" s="368">
        <v>941667</v>
      </c>
      <c r="E17" s="368">
        <v>941667</v>
      </c>
      <c r="F17" s="368">
        <v>941667</v>
      </c>
      <c r="G17" s="368">
        <v>941667</v>
      </c>
      <c r="H17" s="368">
        <v>941667</v>
      </c>
      <c r="I17" s="368">
        <v>941667</v>
      </c>
      <c r="J17" s="368">
        <v>941667</v>
      </c>
      <c r="K17" s="368">
        <v>941667</v>
      </c>
      <c r="L17" s="368">
        <v>941667</v>
      </c>
      <c r="M17" s="368">
        <v>941667</v>
      </c>
      <c r="N17" s="368">
        <v>941663</v>
      </c>
      <c r="O17" s="378">
        <f t="shared" si="3"/>
        <v>11300000</v>
      </c>
    </row>
    <row r="18" spans="1:15" ht="28.35" customHeight="1" x14ac:dyDescent="0.25">
      <c r="A18" s="363" t="s">
        <v>206</v>
      </c>
      <c r="B18" s="371" t="s">
        <v>87</v>
      </c>
      <c r="C18" s="368">
        <v>28000</v>
      </c>
      <c r="D18" s="368">
        <v>28000</v>
      </c>
      <c r="E18" s="368">
        <v>28000</v>
      </c>
      <c r="F18" s="368">
        <v>28000</v>
      </c>
      <c r="G18" s="368">
        <v>68000</v>
      </c>
      <c r="H18" s="368">
        <v>28000</v>
      </c>
      <c r="I18" s="368">
        <v>40000</v>
      </c>
      <c r="J18" s="368">
        <v>230000</v>
      </c>
      <c r="K18" s="368">
        <v>28000</v>
      </c>
      <c r="L18" s="368">
        <v>28000</v>
      </c>
      <c r="M18" s="368">
        <v>53000</v>
      </c>
      <c r="N18" s="368">
        <v>313000</v>
      </c>
      <c r="O18" s="378">
        <f t="shared" si="3"/>
        <v>900000</v>
      </c>
    </row>
    <row r="19" spans="1:15" ht="31.5" customHeight="1" x14ac:dyDescent="0.25">
      <c r="A19" s="363" t="s">
        <v>207</v>
      </c>
      <c r="B19" s="371" t="s">
        <v>303</v>
      </c>
      <c r="C19" s="368">
        <v>145833</v>
      </c>
      <c r="D19" s="368">
        <v>145833</v>
      </c>
      <c r="E19" s="368">
        <v>145833</v>
      </c>
      <c r="F19" s="368">
        <v>145833</v>
      </c>
      <c r="G19" s="368">
        <v>145833</v>
      </c>
      <c r="H19" s="368">
        <v>145833</v>
      </c>
      <c r="I19" s="368">
        <v>145833</v>
      </c>
      <c r="J19" s="368">
        <v>145833</v>
      </c>
      <c r="K19" s="368">
        <v>145833</v>
      </c>
      <c r="L19" s="368">
        <v>145833</v>
      </c>
      <c r="M19" s="368">
        <v>145833</v>
      </c>
      <c r="N19" s="368">
        <v>145837</v>
      </c>
      <c r="O19" s="378">
        <f t="shared" si="3"/>
        <v>1750000</v>
      </c>
    </row>
    <row r="20" spans="1:15" ht="28.35" customHeight="1" x14ac:dyDescent="0.25">
      <c r="A20" s="363" t="s">
        <v>208</v>
      </c>
      <c r="B20" s="373" t="s">
        <v>406</v>
      </c>
      <c r="C20" s="368">
        <v>0</v>
      </c>
      <c r="D20" s="368">
        <v>0</v>
      </c>
      <c r="E20" s="368"/>
      <c r="F20" s="368">
        <v>0</v>
      </c>
      <c r="G20" s="368">
        <v>0</v>
      </c>
      <c r="H20" s="368">
        <v>14910000</v>
      </c>
      <c r="I20" s="368">
        <v>0</v>
      </c>
      <c r="J20" s="368">
        <v>0</v>
      </c>
      <c r="K20" s="368">
        <v>0</v>
      </c>
      <c r="L20" s="368">
        <v>1090000</v>
      </c>
      <c r="M20" s="368">
        <v>0</v>
      </c>
      <c r="N20" s="368">
        <v>0</v>
      </c>
      <c r="O20" s="378">
        <f t="shared" si="3"/>
        <v>16000000</v>
      </c>
    </row>
    <row r="21" spans="1:15" ht="28.35" customHeight="1" x14ac:dyDescent="0.25">
      <c r="A21" s="363" t="s">
        <v>211</v>
      </c>
      <c r="B21" s="373" t="s">
        <v>407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68">
        <v>4200000</v>
      </c>
      <c r="I21" s="368">
        <v>0</v>
      </c>
      <c r="J21" s="368">
        <v>3850000</v>
      </c>
      <c r="K21" s="368">
        <v>0</v>
      </c>
      <c r="L21" s="368">
        <v>0</v>
      </c>
      <c r="M21" s="368">
        <v>879288</v>
      </c>
      <c r="N21" s="376">
        <v>0</v>
      </c>
      <c r="O21" s="378">
        <f t="shared" si="3"/>
        <v>8929288</v>
      </c>
    </row>
    <row r="22" spans="1:15" ht="28.35" customHeight="1" thickBot="1" x14ac:dyDescent="0.3">
      <c r="A22" s="497" t="s">
        <v>214</v>
      </c>
      <c r="B22" s="498" t="s">
        <v>489</v>
      </c>
      <c r="C22" s="368">
        <v>727085</v>
      </c>
      <c r="D22" s="499">
        <v>0</v>
      </c>
      <c r="E22" s="499">
        <v>0</v>
      </c>
      <c r="F22" s="499">
        <v>0</v>
      </c>
      <c r="G22" s="499">
        <v>0</v>
      </c>
      <c r="H22" s="499">
        <v>0</v>
      </c>
      <c r="I22" s="499">
        <v>0</v>
      </c>
      <c r="J22" s="499">
        <v>0</v>
      </c>
      <c r="K22" s="499">
        <v>0</v>
      </c>
      <c r="L22" s="499">
        <v>0</v>
      </c>
      <c r="M22" s="499">
        <v>0</v>
      </c>
      <c r="N22" s="376">
        <v>0</v>
      </c>
      <c r="O22" s="500">
        <f>SUM(C22:N22)</f>
        <v>727085</v>
      </c>
    </row>
    <row r="23" spans="1:15" s="149" customFormat="1" ht="28.35" customHeight="1" thickBot="1" x14ac:dyDescent="0.3">
      <c r="A23" s="501"/>
      <c r="B23" s="502" t="s">
        <v>408</v>
      </c>
      <c r="C23" s="503">
        <f t="shared" ref="C23:O23" si="4">SUM(C15:C22)</f>
        <v>2569418</v>
      </c>
      <c r="D23" s="504">
        <f t="shared" si="4"/>
        <v>1842333</v>
      </c>
      <c r="E23" s="504">
        <f t="shared" si="4"/>
        <v>1842333</v>
      </c>
      <c r="F23" s="504">
        <f t="shared" si="4"/>
        <v>1842333</v>
      </c>
      <c r="G23" s="504">
        <f t="shared" si="4"/>
        <v>1882333</v>
      </c>
      <c r="H23" s="504">
        <f t="shared" si="4"/>
        <v>20952333</v>
      </c>
      <c r="I23" s="504">
        <f t="shared" si="4"/>
        <v>1854333</v>
      </c>
      <c r="J23" s="504">
        <f t="shared" si="4"/>
        <v>5894333</v>
      </c>
      <c r="K23" s="504">
        <f t="shared" si="4"/>
        <v>1842333</v>
      </c>
      <c r="L23" s="504">
        <f t="shared" si="4"/>
        <v>2932333</v>
      </c>
      <c r="M23" s="504">
        <f t="shared" si="4"/>
        <v>2746621</v>
      </c>
      <c r="N23" s="505">
        <f t="shared" si="4"/>
        <v>2127337</v>
      </c>
      <c r="O23" s="506">
        <f t="shared" si="4"/>
        <v>48328373</v>
      </c>
    </row>
    <row r="24" spans="1:15" ht="16.5" thickBot="1" x14ac:dyDescent="0.3">
      <c r="A24" s="379"/>
      <c r="B24" s="380" t="s">
        <v>409</v>
      </c>
      <c r="C24" s="381">
        <f>C13-C23</f>
        <v>24346664</v>
      </c>
      <c r="D24" s="382">
        <f t="shared" ref="D24:N24" si="5">D5+D13-D23</f>
        <v>24499176</v>
      </c>
      <c r="E24" s="382">
        <f t="shared" si="5"/>
        <v>24651688</v>
      </c>
      <c r="F24" s="382">
        <f t="shared" si="5"/>
        <v>24745200</v>
      </c>
      <c r="G24" s="382">
        <f t="shared" si="5"/>
        <v>24798712</v>
      </c>
      <c r="H24" s="382">
        <f t="shared" si="5"/>
        <v>5782224</v>
      </c>
      <c r="I24" s="382">
        <f t="shared" si="5"/>
        <v>5863736</v>
      </c>
      <c r="J24" s="382">
        <f t="shared" si="5"/>
        <v>1905248</v>
      </c>
      <c r="K24" s="382">
        <f t="shared" si="5"/>
        <v>1998760</v>
      </c>
      <c r="L24" s="382">
        <f t="shared" si="5"/>
        <v>1002272</v>
      </c>
      <c r="M24" s="382">
        <f t="shared" si="5"/>
        <v>191496</v>
      </c>
      <c r="N24" s="383">
        <f t="shared" si="5"/>
        <v>0</v>
      </c>
      <c r="O24" s="384"/>
    </row>
    <row r="26" spans="1:15" x14ac:dyDescent="0.2">
      <c r="C26" s="150"/>
      <c r="E26" s="150"/>
      <c r="F26" s="150"/>
      <c r="I26" s="150"/>
      <c r="J26" s="150"/>
      <c r="K26" s="150"/>
      <c r="N26" s="150"/>
    </row>
    <row r="27" spans="1:15" x14ac:dyDescent="0.2">
      <c r="E27" s="150"/>
      <c r="F27" s="150"/>
      <c r="G27" s="150"/>
      <c r="H27" s="150"/>
      <c r="I27" s="150"/>
      <c r="K27" s="150"/>
      <c r="M27" s="150"/>
    </row>
    <row r="28" spans="1:15" ht="22.5" customHeight="1" x14ac:dyDescent="0.2">
      <c r="B28" s="111"/>
    </row>
  </sheetData>
  <mergeCells count="2">
    <mergeCell ref="A1:O1"/>
    <mergeCell ref="N3:O3"/>
  </mergeCells>
  <phoneticPr fontId="86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 Mérlegszerű</vt:lpstr>
      <vt:lpstr>2,a Elemi bevételek</vt:lpstr>
      <vt:lpstr>2,b Elemi kiadások</vt:lpstr>
      <vt:lpstr>2,a Elemi bevételek </vt:lpstr>
      <vt:lpstr>2,b Elemi kiadások 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'2,a Elemi bevételek '!Nyomtatási_terület</vt:lpstr>
      <vt:lpstr>'2,b Elemi kiadások'!Nyomtatási_terület</vt:lpstr>
      <vt:lpstr>'2,b Elemi kiadások 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2020-02-07T08:09:11Z</cp:lastPrinted>
  <dcterms:created xsi:type="dcterms:W3CDTF">2014-10-28T13:28:45Z</dcterms:created>
  <dcterms:modified xsi:type="dcterms:W3CDTF">2021-05-28T06:43:32Z</dcterms:modified>
</cp:coreProperties>
</file>