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28800" windowHeight="12225" activeTab="16"/>
  </bookViews>
  <sheets>
    <sheet name="1.Mérlegszerű " sheetId="32" r:id="rId1"/>
    <sheet name="1. Mérlegszerű" sheetId="10" state="hidden" r:id="rId2"/>
    <sheet name="2,a Elemi bevételek" sheetId="1" state="hidden" r:id="rId3"/>
    <sheet name="2,b Elemi kiadások" sheetId="2" state="hidden" r:id="rId4"/>
    <sheet name="2,a Elemi bevételek " sheetId="28" r:id="rId5"/>
    <sheet name="2,b Elemi kiadások " sheetId="29" r:id="rId6"/>
    <sheet name="3. Állami tám." sheetId="11" r:id="rId7"/>
    <sheet name="4,a Műk. mérleg" sheetId="8" r:id="rId8"/>
    <sheet name="4,b Beruh. mérleg" sheetId="9" r:id="rId9"/>
    <sheet name="5. Likviditási terv" sheetId="19" r:id="rId10"/>
    <sheet name="6. Közvetett támogatás" sheetId="25" r:id="rId11"/>
    <sheet name="7. Többéves döntések" sheetId="24" r:id="rId12"/>
    <sheet name="8. Adósságot kel. ügyletek" sheetId="21" r:id="rId13"/>
    <sheet name="9. Felhalmozás" sheetId="26" r:id="rId14"/>
    <sheet name="10. Tartalékok" sheetId="27" state="hidden" r:id="rId15"/>
    <sheet name="11. Projekt" sheetId="30" r:id="rId16"/>
    <sheet name="12. Lakosságnak juttatott tám." sheetId="31" r:id="rId17"/>
  </sheets>
  <definedNames>
    <definedName name="_xlnm.Print_Area" localSheetId="1">'1. Mérlegszerű'!$A$1:$J$41</definedName>
    <definedName name="_xlnm.Print_Area" localSheetId="16">'12. Lakosságnak juttatott tám.'!$A$1:$F$16</definedName>
    <definedName name="_xlnm.Print_Area" localSheetId="2">'2,a Elemi bevételek'!$A$1:$E$48</definedName>
    <definedName name="_xlnm.Print_Area" localSheetId="4">'2,a Elemi bevételek '!$A$1:$I$50</definedName>
    <definedName name="_xlnm.Print_Area" localSheetId="3">'2,b Elemi kiadások'!$A$1:$E$71</definedName>
    <definedName name="_xlnm.Print_Area" localSheetId="5">'2,b Elemi kiadások '!$A$1:$I$73</definedName>
    <definedName name="_xlnm.Print_Area" localSheetId="6">'3. Állami tám.'!$A$1:$G$51</definedName>
    <definedName name="_xlnm.Print_Area" localSheetId="9">'5. Likviditási terv'!$A$1:$O$27</definedName>
    <definedName name="_xlnm.Print_Area" localSheetId="12">'8. Adósságot kel. ügyletek'!$A$1:$I$35</definedName>
    <definedName name="_xlnm.Print_Area" localSheetId="13">'9. Felhalmozás'!$C$1:$L$18</definedName>
  </definedNames>
  <calcPr calcId="181029"/>
</workbook>
</file>

<file path=xl/calcChain.xml><?xml version="1.0" encoding="utf-8"?>
<calcChain xmlns="http://schemas.openxmlformats.org/spreadsheetml/2006/main">
  <c r="O14" i="19" l="1"/>
  <c r="E30" i="9"/>
  <c r="D16" i="31"/>
  <c r="D15" i="31"/>
  <c r="D11" i="31"/>
  <c r="G35" i="21"/>
  <c r="H12" i="24"/>
  <c r="G12" i="24"/>
  <c r="E12" i="24"/>
  <c r="F12" i="24"/>
  <c r="F51" i="11"/>
  <c r="J18" i="26"/>
  <c r="E18" i="26"/>
  <c r="O13" i="19"/>
  <c r="I27" i="9"/>
  <c r="I14" i="9"/>
  <c r="I28" i="9"/>
  <c r="D15" i="9"/>
  <c r="D27" i="9"/>
  <c r="D14" i="9"/>
  <c r="I27" i="8"/>
  <c r="I15" i="8"/>
  <c r="I28" i="8"/>
  <c r="D30" i="8"/>
  <c r="D27" i="8"/>
  <c r="D16" i="8"/>
  <c r="D15" i="8"/>
  <c r="D64" i="29"/>
  <c r="D47" i="29"/>
  <c r="D63" i="29"/>
  <c r="D68" i="29"/>
  <c r="D23" i="29"/>
  <c r="D9" i="29"/>
  <c r="D46" i="28"/>
  <c r="D29" i="28"/>
  <c r="D21" i="28"/>
  <c r="D9" i="28"/>
  <c r="L36" i="32"/>
  <c r="K36" i="32"/>
  <c r="J36" i="32"/>
  <c r="I36" i="32"/>
  <c r="F36" i="32"/>
  <c r="E36" i="32"/>
  <c r="D36" i="32"/>
  <c r="C36" i="32"/>
  <c r="L29" i="32"/>
  <c r="L38" i="32"/>
  <c r="K29" i="32"/>
  <c r="K38" i="32"/>
  <c r="J29" i="32"/>
  <c r="J38" i="32"/>
  <c r="I29" i="32"/>
  <c r="I38" i="32"/>
  <c r="F29" i="32"/>
  <c r="E29" i="32"/>
  <c r="D29" i="32"/>
  <c r="C29" i="32"/>
  <c r="C38" i="32"/>
  <c r="L15" i="32"/>
  <c r="L19" i="32"/>
  <c r="K15" i="32"/>
  <c r="K19" i="32"/>
  <c r="J15" i="32"/>
  <c r="J19" i="32"/>
  <c r="J40" i="32"/>
  <c r="I15" i="32"/>
  <c r="I19" i="32"/>
  <c r="F15" i="32"/>
  <c r="F19" i="32"/>
  <c r="F40" i="32"/>
  <c r="E15" i="32"/>
  <c r="E19" i="32"/>
  <c r="D15" i="32"/>
  <c r="D19" i="32"/>
  <c r="C15" i="32"/>
  <c r="C19" i="32"/>
  <c r="C40" i="32"/>
  <c r="F18" i="26"/>
  <c r="G18" i="26"/>
  <c r="L18" i="26"/>
  <c r="K18" i="26"/>
  <c r="I35" i="21"/>
  <c r="H35" i="21"/>
  <c r="H22" i="21"/>
  <c r="H18" i="21"/>
  <c r="E27" i="9"/>
  <c r="E15" i="9"/>
  <c r="F15" i="9"/>
  <c r="F27" i="9"/>
  <c r="E14" i="9"/>
  <c r="E28" i="9"/>
  <c r="F14" i="9"/>
  <c r="K27" i="9"/>
  <c r="K14" i="9"/>
  <c r="J27" i="9"/>
  <c r="J14" i="9"/>
  <c r="E16" i="8"/>
  <c r="E27" i="8"/>
  <c r="F16" i="8"/>
  <c r="F27" i="8"/>
  <c r="E15" i="8"/>
  <c r="F15" i="8"/>
  <c r="F29" i="8"/>
  <c r="K27" i="8"/>
  <c r="K15" i="8"/>
  <c r="J27" i="8"/>
  <c r="J15" i="8"/>
  <c r="J28" i="8"/>
  <c r="F15" i="31"/>
  <c r="E15" i="31"/>
  <c r="C15" i="31"/>
  <c r="C16" i="31"/>
  <c r="F11" i="31"/>
  <c r="E11" i="31"/>
  <c r="C11" i="31"/>
  <c r="J11" i="30"/>
  <c r="I11" i="30"/>
  <c r="H11" i="30"/>
  <c r="G11" i="30"/>
  <c r="F11" i="30"/>
  <c r="E11" i="30"/>
  <c r="D11" i="30"/>
  <c r="C11" i="30"/>
  <c r="I64" i="29"/>
  <c r="H64" i="29"/>
  <c r="G64" i="29"/>
  <c r="F64" i="29"/>
  <c r="E64" i="29"/>
  <c r="C64" i="29"/>
  <c r="I47" i="29"/>
  <c r="H47" i="29"/>
  <c r="G47" i="29"/>
  <c r="F47" i="29"/>
  <c r="E47" i="29"/>
  <c r="C47" i="29"/>
  <c r="I23" i="29"/>
  <c r="H23" i="29"/>
  <c r="G23" i="29"/>
  <c r="F23" i="29"/>
  <c r="E23" i="29"/>
  <c r="C23" i="29"/>
  <c r="I9" i="29"/>
  <c r="I63" i="29"/>
  <c r="I68" i="29"/>
  <c r="H9" i="29"/>
  <c r="H63" i="29"/>
  <c r="H68" i="29"/>
  <c r="G9" i="29"/>
  <c r="F9" i="29"/>
  <c r="E9" i="29"/>
  <c r="C9" i="29"/>
  <c r="C63" i="29"/>
  <c r="C68" i="29"/>
  <c r="C9" i="28"/>
  <c r="E9" i="28"/>
  <c r="F9" i="28"/>
  <c r="G9" i="28"/>
  <c r="H9" i="28"/>
  <c r="I9" i="28"/>
  <c r="C21" i="28"/>
  <c r="E21" i="28"/>
  <c r="F21" i="28"/>
  <c r="G21" i="28"/>
  <c r="H21" i="28"/>
  <c r="I21" i="28"/>
  <c r="C29" i="28"/>
  <c r="E29" i="28"/>
  <c r="E45" i="28"/>
  <c r="F29" i="28"/>
  <c r="G29" i="28"/>
  <c r="H29" i="28"/>
  <c r="I29" i="28"/>
  <c r="H45" i="28"/>
  <c r="H50" i="28"/>
  <c r="I45" i="28"/>
  <c r="I50" i="28"/>
  <c r="C46" i="28"/>
  <c r="E46" i="28"/>
  <c r="F46" i="28"/>
  <c r="G46" i="28"/>
  <c r="H46" i="28"/>
  <c r="I46" i="28"/>
  <c r="H10" i="24"/>
  <c r="C45" i="2"/>
  <c r="G42" i="11"/>
  <c r="G41" i="11"/>
  <c r="G45" i="11"/>
  <c r="G30" i="11"/>
  <c r="G47" i="11"/>
  <c r="G51" i="11"/>
  <c r="G8" i="11"/>
  <c r="D28" i="10"/>
  <c r="E28" i="10"/>
  <c r="E37" i="10"/>
  <c r="D62" i="2"/>
  <c r="E62" i="2"/>
  <c r="D45" i="2"/>
  <c r="E45" i="2"/>
  <c r="D21" i="2"/>
  <c r="E21" i="2"/>
  <c r="D7" i="2"/>
  <c r="D61" i="2"/>
  <c r="D66" i="2"/>
  <c r="E7" i="2"/>
  <c r="E61" i="2"/>
  <c r="E66" i="2"/>
  <c r="D44" i="1"/>
  <c r="E44" i="1"/>
  <c r="D27" i="1"/>
  <c r="E27" i="1"/>
  <c r="D19" i="1"/>
  <c r="E19" i="1"/>
  <c r="D7" i="1"/>
  <c r="D43" i="1"/>
  <c r="D48" i="1"/>
  <c r="E7" i="1"/>
  <c r="E43" i="1"/>
  <c r="E48" i="1"/>
  <c r="I35" i="10"/>
  <c r="J35" i="10"/>
  <c r="I28" i="10"/>
  <c r="I37" i="10"/>
  <c r="J28" i="10"/>
  <c r="J37" i="10"/>
  <c r="I14" i="10"/>
  <c r="I18" i="10"/>
  <c r="J14" i="10"/>
  <c r="J18" i="10"/>
  <c r="D35" i="10"/>
  <c r="D37" i="10"/>
  <c r="E35" i="10"/>
  <c r="D14" i="10"/>
  <c r="D18" i="10"/>
  <c r="D39" i="10"/>
  <c r="E14" i="10"/>
  <c r="E18" i="10"/>
  <c r="D30" i="11"/>
  <c r="D13" i="27"/>
  <c r="I18" i="26"/>
  <c r="D18" i="26"/>
  <c r="D42" i="11"/>
  <c r="C62" i="2"/>
  <c r="H35" i="10"/>
  <c r="C19" i="1"/>
  <c r="H28" i="10"/>
  <c r="H37" i="10"/>
  <c r="C28" i="10"/>
  <c r="H14" i="10"/>
  <c r="H18" i="10"/>
  <c r="C14" i="10"/>
  <c r="C18" i="10"/>
  <c r="E26" i="19"/>
  <c r="F26" i="19"/>
  <c r="G26" i="19"/>
  <c r="I26" i="19"/>
  <c r="J26" i="19"/>
  <c r="K26" i="19"/>
  <c r="L26" i="19"/>
  <c r="N26" i="19"/>
  <c r="D26" i="19"/>
  <c r="O12" i="19"/>
  <c r="O10" i="19"/>
  <c r="O7" i="19"/>
  <c r="O16" i="19"/>
  <c r="O8" i="19"/>
  <c r="O9" i="19"/>
  <c r="O11" i="19"/>
  <c r="O15" i="19"/>
  <c r="F14" i="24"/>
  <c r="G14" i="24"/>
  <c r="E14" i="24"/>
  <c r="H11" i="24"/>
  <c r="D12" i="24"/>
  <c r="D14" i="24"/>
  <c r="F35" i="21"/>
  <c r="D31" i="25"/>
  <c r="E11" i="21"/>
  <c r="C31" i="25"/>
  <c r="H13" i="24"/>
  <c r="F18" i="21"/>
  <c r="I18" i="21"/>
  <c r="F19" i="21"/>
  <c r="F20" i="21"/>
  <c r="H20" i="21"/>
  <c r="F21" i="21"/>
  <c r="H21" i="21"/>
  <c r="F22" i="21"/>
  <c r="I22" i="21"/>
  <c r="F23" i="21"/>
  <c r="C23" i="21"/>
  <c r="D23" i="21"/>
  <c r="E23" i="21"/>
  <c r="M16" i="19"/>
  <c r="M26" i="19"/>
  <c r="C16" i="19"/>
  <c r="H26" i="19"/>
  <c r="D16" i="19"/>
  <c r="E16" i="19"/>
  <c r="F16" i="19"/>
  <c r="G16" i="19"/>
  <c r="H16" i="19"/>
  <c r="I16" i="19"/>
  <c r="J16" i="19"/>
  <c r="K16" i="19"/>
  <c r="L16" i="19"/>
  <c r="N16" i="19"/>
  <c r="O18" i="19"/>
  <c r="O23" i="19"/>
  <c r="O25" i="19"/>
  <c r="O19" i="19"/>
  <c r="O20" i="19"/>
  <c r="O21" i="19"/>
  <c r="O22" i="19"/>
  <c r="O26" i="19"/>
  <c r="O24" i="19"/>
  <c r="C26" i="19"/>
  <c r="D41" i="11"/>
  <c r="G38" i="11"/>
  <c r="D8" i="11"/>
  <c r="D38" i="11"/>
  <c r="C35" i="10"/>
  <c r="C37" i="10"/>
  <c r="H14" i="9"/>
  <c r="H29" i="9"/>
  <c r="C14" i="9"/>
  <c r="C29" i="9"/>
  <c r="C30" i="9"/>
  <c r="C44" i="1"/>
  <c r="C21" i="2"/>
  <c r="C7" i="2"/>
  <c r="C61" i="2"/>
  <c r="C66" i="2"/>
  <c r="C27" i="1"/>
  <c r="C15" i="8"/>
  <c r="H29" i="8"/>
  <c r="H15" i="8"/>
  <c r="C16" i="8"/>
  <c r="C27" i="8"/>
  <c r="C21" i="8"/>
  <c r="H27" i="8"/>
  <c r="C15" i="9"/>
  <c r="C27" i="9"/>
  <c r="C28" i="9"/>
  <c r="C21" i="9"/>
  <c r="H27" i="9"/>
  <c r="C7" i="1"/>
  <c r="C43" i="1"/>
  <c r="C48" i="1"/>
  <c r="H28" i="9"/>
  <c r="H28" i="8"/>
  <c r="C29" i="8"/>
  <c r="H30" i="8"/>
  <c r="C28" i="8"/>
  <c r="C30" i="8"/>
  <c r="C45" i="28"/>
  <c r="C50" i="28"/>
  <c r="H39" i="10"/>
  <c r="C39" i="10"/>
  <c r="K28" i="9"/>
  <c r="J28" i="9"/>
  <c r="F28" i="9"/>
  <c r="E39" i="10"/>
  <c r="I39" i="10"/>
  <c r="J39" i="10"/>
  <c r="K29" i="9"/>
  <c r="I29" i="9"/>
  <c r="F29" i="9"/>
  <c r="F30" i="9"/>
  <c r="D29" i="9"/>
  <c r="D30" i="9"/>
  <c r="D28" i="9"/>
  <c r="D28" i="8"/>
  <c r="D29" i="8"/>
  <c r="I40" i="32"/>
  <c r="F38" i="32"/>
  <c r="D38" i="32"/>
  <c r="D45" i="28"/>
  <c r="D50" i="28"/>
  <c r="F16" i="31"/>
  <c r="E16" i="31"/>
  <c r="H19" i="21"/>
  <c r="H23" i="21"/>
  <c r="I20" i="21"/>
  <c r="I21" i="21"/>
  <c r="H14" i="24"/>
  <c r="E29" i="9"/>
  <c r="J29" i="9"/>
  <c r="K28" i="8"/>
  <c r="E28" i="8"/>
  <c r="F28" i="8"/>
  <c r="F30" i="8"/>
  <c r="J29" i="8"/>
  <c r="E30" i="8"/>
  <c r="J30" i="8"/>
  <c r="E29" i="8"/>
  <c r="I30" i="8"/>
  <c r="I29" i="8"/>
  <c r="D45" i="11"/>
  <c r="D47" i="11"/>
  <c r="D51" i="11"/>
  <c r="L40" i="32"/>
  <c r="K40" i="32"/>
  <c r="E38" i="32"/>
  <c r="E40" i="32"/>
  <c r="D40" i="32"/>
  <c r="G63" i="29"/>
  <c r="G68" i="29"/>
  <c r="F63" i="29"/>
  <c r="F68" i="29"/>
  <c r="E63" i="29"/>
  <c r="E68" i="29"/>
  <c r="G45" i="28"/>
  <c r="G50" i="28"/>
  <c r="E50" i="28"/>
  <c r="F45" i="28"/>
  <c r="F50" i="28"/>
  <c r="I19" i="21"/>
  <c r="I23" i="21"/>
  <c r="C27" i="19"/>
  <c r="D6" i="19"/>
  <c r="K29" i="8"/>
  <c r="K30" i="8"/>
  <c r="D27" i="19"/>
  <c r="E6" i="19"/>
  <c r="E27" i="19"/>
  <c r="F6" i="19"/>
  <c r="F27" i="19"/>
  <c r="G6" i="19"/>
  <c r="G27" i="19"/>
  <c r="H6" i="19"/>
  <c r="H27" i="19"/>
  <c r="I6" i="19"/>
  <c r="I27" i="19"/>
  <c r="J6" i="19"/>
  <c r="J27" i="19"/>
  <c r="K6" i="19"/>
  <c r="K27" i="19"/>
  <c r="L6" i="19"/>
  <c r="L27" i="19"/>
  <c r="M6" i="19"/>
  <c r="M27" i="19"/>
  <c r="N6" i="19"/>
  <c r="N27" i="19"/>
</calcChain>
</file>

<file path=xl/sharedStrings.xml><?xml version="1.0" encoding="utf-8"?>
<sst xmlns="http://schemas.openxmlformats.org/spreadsheetml/2006/main" count="1459" uniqueCount="631">
  <si>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</si>
  <si>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</si>
  <si>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</si>
  <si>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</si>
  <si>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</si>
  <si>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</si>
  <si>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</si>
  <si>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</si>
  <si>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</si>
  <si>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</si>
  <si>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Működési célú központosított előirányzat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</si>
  <si>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</si>
  <si>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</si>
  <si>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</si>
  <si>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</si>
  <si>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</si>
  <si>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</si>
  <si>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</si>
  <si>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</si>
  <si>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</si>
  <si>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</si>
  <si>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</si>
  <si>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</si>
  <si>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</si>
  <si>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</si>
  <si>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</si>
  <si>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</si>
  <si>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</si>
  <si>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</si>
  <si>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</si>
  <si>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</si>
  <si>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</si>
  <si>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</si>
  <si>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</si>
  <si>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</si>
  <si>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</si>
  <si>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</si>
  <si>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</si>
  <si>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</si>
  <si>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</si>
  <si>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</si>
  <si>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</si>
  <si>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</si>
  <si>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</si>
  <si>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</si>
  <si>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</si>
  <si>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</si>
  <si>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</si>
  <si>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</si>
  <si>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</si>
  <si>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</si>
  <si>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</si>
  <si>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</si>
  <si>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</si>
  <si>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</si>
  <si>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</si>
  <si>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</si>
  <si>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</si>
  <si>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</si>
  <si>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</si>
  <si>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</si>
  <si>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</si>
  <si>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</si>
  <si>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</si>
  <si>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</si>
  <si>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</si>
  <si>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</si>
  <si>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</si>
  <si>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</si>
  <si>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</si>
  <si>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</si>
  <si>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</si>
  <si>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</si>
  <si>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</si>
  <si>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</si>
  <si>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</si>
  <si>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</si>
  <si>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</si>
  <si>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</si>
  <si>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</si>
  <si>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</si>
  <si>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</si>
  <si>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</si>
  <si>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</si>
  <si>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Előzetesen felszámított és fizetendő Áfa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</si>
  <si>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</si>
  <si>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</si>
  <si>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</si>
  <si>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</si>
  <si>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</si>
  <si>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</si>
  <si>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</si>
  <si>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</si>
  <si>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</si>
  <si>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</si>
  <si>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</si>
  <si>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</si>
  <si>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</si>
  <si>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</si>
  <si>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</si>
  <si>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</si>
  <si>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</si>
  <si>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</si>
  <si>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</si>
  <si>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</si>
  <si>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</si>
  <si>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</si>
  <si>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</si>
  <si>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</si>
  <si>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</si>
  <si>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</si>
  <si>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</si>
  <si>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</si>
  <si>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</si>
  <si>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</si>
  <si>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</si>
  <si>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Lakhatással kapcsolatos ellátások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</si>
  <si>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</si>
  <si>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</si>
  <si>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</si>
  <si>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</si>
  <si>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</si>
  <si>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</si>
  <si>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B7+ B8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</si>
  <si>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</si>
  <si>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</si>
  <si>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</si>
  <si>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</si>
  <si>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</si>
  <si>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</si>
  <si>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</si>
  <si>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</si>
  <si>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</si>
  <si>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</si>
  <si>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</si>
  <si>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</si>
  <si>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</si>
  <si>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</si>
  <si>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</si>
  <si>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</si>
  <si>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</si>
  <si>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</si>
  <si>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</si>
  <si>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</si>
  <si>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</si>
  <si>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</si>
  <si>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</si>
  <si>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</si>
  <si>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</si>
  <si>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</si>
  <si>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</si>
  <si>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</si>
  <si>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</si>
  <si>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</si>
  <si>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</si>
  <si>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</si>
  <si>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</si>
  <si>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</si>
  <si>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</si>
  <si>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</si>
  <si>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</si>
  <si>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</si>
  <si>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</si>
  <si>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</si>
  <si>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</si>
  <si>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</si>
  <si>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</si>
  <si>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</si>
  <si>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K511.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</si>
  <si>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</si>
  <si>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</si>
  <si>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</si>
  <si>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</si>
  <si>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</si>
  <si>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</si>
  <si>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</si>
  <si>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</si>
  <si>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</si>
  <si>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</si>
  <si>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</si>
  <si>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</si>
  <si>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</si>
  <si>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</si>
  <si>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Központi, irányítószervi támogatás</t>
  </si>
  <si>
    <t>K1.-K8.</t>
  </si>
  <si>
    <t>B1.-B7.</t>
  </si>
  <si>
    <t>K8.+ K9.</t>
  </si>
  <si>
    <t>Egyéb felhalmozási célú támogatás bevétele ÁH-on belül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</si>
  <si>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</si>
  <si>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</si>
  <si>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</si>
  <si>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</si>
  <si>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</si>
  <si>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</si>
  <si>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</si>
  <si>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</si>
  <si>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</si>
  <si>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</si>
  <si>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</si>
  <si>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</si>
  <si>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</si>
  <si>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</si>
  <si>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</si>
  <si>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</si>
  <si>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</si>
  <si>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</si>
  <si>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</si>
  <si>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</si>
  <si>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</si>
  <si>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</si>
  <si>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</si>
  <si>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</si>
  <si>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</si>
  <si>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</si>
  <si>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</si>
  <si>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</si>
  <si>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</si>
  <si>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</si>
  <si>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</si>
  <si>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</si>
  <si>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</si>
  <si>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</si>
  <si>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</si>
  <si>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</si>
  <si>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</si>
  <si>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</si>
  <si>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</si>
  <si>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</si>
  <si>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</si>
  <si>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</si>
  <si>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</si>
  <si>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</si>
  <si>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</si>
  <si>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</si>
  <si>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</si>
  <si>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</si>
  <si>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</si>
  <si>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</si>
  <si>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</si>
  <si>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</si>
  <si>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</si>
  <si>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</si>
  <si>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</si>
  <si>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</si>
  <si>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</si>
  <si>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</si>
  <si>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</si>
  <si>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</si>
  <si>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</si>
  <si>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</si>
  <si>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</si>
  <si>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</si>
  <si>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</si>
  <si>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</si>
  <si>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</si>
  <si>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</si>
  <si>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</si>
  <si>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</si>
  <si>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</si>
  <si>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</si>
  <si>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</si>
  <si>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</si>
  <si>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</si>
  <si>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</si>
  <si>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</si>
  <si>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</si>
  <si>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</si>
  <si>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</si>
  <si>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</si>
  <si>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</si>
  <si>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</si>
  <si>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</si>
  <si>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</si>
  <si>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</si>
  <si>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</si>
  <si>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</si>
  <si>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</si>
  <si>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</si>
  <si>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</si>
  <si>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</si>
  <si>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</si>
  <si>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</si>
  <si>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K513.</t>
  </si>
  <si>
    <t>Tartalékok előirányzata</t>
  </si>
  <si>
    <t>K61.</t>
  </si>
  <si>
    <t>Immateriális javak beszerzése, létesítése</t>
  </si>
  <si>
    <t>K1106.</t>
  </si>
  <si>
    <t>Jubileumi jutalom</t>
  </si>
  <si>
    <t>K352.</t>
  </si>
  <si>
    <t>Fizetendő áfa</t>
  </si>
  <si>
    <t>K353.</t>
  </si>
  <si>
    <t>Kamatkiadások</t>
  </si>
  <si>
    <t>K73.</t>
  </si>
  <si>
    <t>Egyéb tárgyi eszközök felújítása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</si>
  <si>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</si>
  <si>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</si>
  <si>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</si>
  <si>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</si>
  <si>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</si>
  <si>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</si>
  <si>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</si>
  <si>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B63.</t>
  </si>
  <si>
    <t>Egyéb működési célú átvett pénzeszközök</t>
  </si>
  <si>
    <t>Egyéb működési célú támogatások</t>
  </si>
  <si>
    <t>Államháztartáson belüli megelőlegezések visszafizetése</t>
  </si>
  <si>
    <t>-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</si>
  <si>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</si>
  <si>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</si>
  <si>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</si>
  <si>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</si>
  <si>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</si>
  <si>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</si>
  <si>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</si>
  <si>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</si>
  <si>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1.6 Elvonások, befizetések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</si>
  <si>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</si>
  <si>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</si>
  <si>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</si>
  <si>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</si>
  <si>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</si>
  <si>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</si>
  <si>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</si>
  <si>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</si>
  <si>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1.8 Beruházások </t>
  </si>
  <si>
    <t xml:space="preserve">1.6. Felhalmozási bevételek </t>
  </si>
  <si>
    <t>1.9 Felújítások</t>
  </si>
  <si>
    <t>1.7. Felhalmozási célú kölcs. visszatérülése</t>
  </si>
  <si>
    <t>1.10 Felhalm.célú pénzeszköz átadás</t>
  </si>
  <si>
    <t>1.8. Egyéb felhalm.célú átvett pénzeszköz</t>
  </si>
  <si>
    <t>1.11. Felhalm célú kölcsön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</si>
  <si>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</si>
  <si>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</si>
  <si>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</si>
  <si>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</si>
  <si>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</si>
  <si>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</si>
  <si>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</si>
  <si>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</si>
  <si>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r>
      <t>FELHALMOZÁSI CÉLÚ KIADÁSOK</t>
    </r>
    <r>
      <rPr>
        <i/>
        <sz val="11"/>
        <rFont val="Times New Roman"/>
        <family val="1"/>
        <charset val="238"/>
      </rPr>
      <t xml:space="preserve"> </t>
    </r>
  </si>
  <si>
    <t xml:space="preserve">Működési célú finanszírozási bevételek  </t>
  </si>
  <si>
    <t xml:space="preserve">Felhalmozási célú finanszírozási bevételek </t>
  </si>
  <si>
    <t>1.9. Előző évi költségvetési maradvány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</si>
  <si>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</si>
  <si>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</si>
  <si>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</si>
  <si>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</si>
  <si>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</si>
  <si>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</si>
  <si>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</si>
  <si>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Hozzájárulás jogcíme</t>
  </si>
  <si>
    <t>mutató/  létszám</t>
  </si>
  <si>
    <t>Támogatás</t>
  </si>
  <si>
    <t>Ft/fő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</si>
  <si>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</si>
  <si>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</si>
  <si>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</si>
  <si>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</si>
  <si>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</si>
  <si>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c) egyéb kötelező önkormányzati feladatok támogatása</t>
  </si>
  <si>
    <t>e.) üdülőhelyi feladatok támogatása</t>
  </si>
  <si>
    <t xml:space="preserve">     üdülőhelyi feladatok támogatása beszámítás után</t>
  </si>
  <si>
    <t>Beszámítás összege:</t>
  </si>
  <si>
    <t>II. Települési önkormányzatok egyes köznevelési feladatainak támogatása</t>
  </si>
  <si>
    <t>2. Óvodaműködtetési támogatás</t>
  </si>
  <si>
    <t>III. Települési önkormányzatok szociális és gyermekjóléti feladatainak támogatása</t>
  </si>
  <si>
    <t>Önkormányzat feladatainak támogatása összesen:</t>
  </si>
  <si>
    <t>a) önkormányzati hivatal működésének támogatása</t>
  </si>
  <si>
    <t xml:space="preserve">          ba) zöldterület gazdálkodással kapcsolatos feladatok támogatása beszámítás után</t>
  </si>
  <si>
    <t xml:space="preserve">          bb) közvilágítás fenntartásának támogatása beszámítás után</t>
  </si>
  <si>
    <t xml:space="preserve">           bc) köztemető fenntartással kapcsolatos feladatok támogatása beszámítás után</t>
  </si>
  <si>
    <t xml:space="preserve">          bd) közutak fenntartásának támogatása beszámítás után</t>
  </si>
  <si>
    <t xml:space="preserve">          a) önkormányzati hivatal működésének támogatása beszámítás után</t>
  </si>
  <si>
    <t xml:space="preserve">          b) település-üzemeltetéshez kapcsolódó feladataellátás támogatás beszámítás után</t>
  </si>
  <si>
    <t xml:space="preserve">         egyéb kötelező önkormányzati feladatok támogatása beszámítás  után</t>
  </si>
  <si>
    <t>I. 1. Helyi önkormányzatok működésének általános támogatása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</si>
  <si>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</si>
  <si>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</si>
  <si>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</si>
  <si>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3. Társulás által fenntartott óvodákban bejáró gyermekek utaztatásának támogatása</t>
  </si>
  <si>
    <t>5. Pedagógus II. kategóriába sorolt óvodapedagógusok kiegészítő támogatása</t>
  </si>
  <si>
    <t xml:space="preserve">5. a, Gyermekétkeztetés támogatása - finanszírozás szempontjából elismert dolgozói bértámogatás </t>
  </si>
  <si>
    <t xml:space="preserve">5. b, Gyermekétkeztetés üzemeltetési támogatása </t>
  </si>
  <si>
    <t>II. Települési önkormányzatok egyes köznevelési feladatainak támogatása összesen:</t>
  </si>
  <si>
    <t>I. Helyi önkormányzatok működésének általános támogatása összesen: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</si>
  <si>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</si>
  <si>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</si>
  <si>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Hozzájárulás</t>
  </si>
  <si>
    <t>Összesen</t>
  </si>
  <si>
    <t>Összesen: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</si>
  <si>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</si>
  <si>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</si>
  <si>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</si>
  <si>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</si>
  <si>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</si>
  <si>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</si>
  <si>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</si>
  <si>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</si>
  <si>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</si>
  <si>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</si>
  <si>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</si>
  <si>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</si>
  <si>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</si>
  <si>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</si>
  <si>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</si>
  <si>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</si>
  <si>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</si>
  <si>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</si>
  <si>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</si>
  <si>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Kiadások összesen:</t>
  </si>
  <si>
    <t>Záró pénzkészlet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</si>
  <si>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</si>
  <si>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</si>
  <si>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</si>
  <si>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</si>
  <si>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</si>
  <si>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</si>
  <si>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</si>
  <si>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</si>
  <si>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</si>
  <si>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</si>
  <si>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</si>
  <si>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</si>
  <si>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</si>
  <si>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</si>
  <si>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</si>
  <si>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</si>
  <si>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</si>
  <si>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</si>
  <si>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</si>
  <si>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</si>
  <si>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</si>
  <si>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</si>
  <si>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</si>
  <si>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</si>
  <si>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</si>
  <si>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</si>
  <si>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</si>
  <si>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</si>
  <si>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</si>
  <si>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</si>
  <si>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</si>
  <si>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</si>
  <si>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</si>
  <si>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</si>
  <si>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</si>
  <si>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</si>
  <si>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</si>
  <si>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</si>
  <si>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</si>
  <si>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</si>
  <si>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</si>
  <si>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</si>
  <si>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</si>
  <si>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</si>
  <si>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</si>
  <si>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</si>
  <si>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</si>
  <si>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 xml:space="preserve">   Államháztartáson belüli megelőgezések visszafizetése</t>
  </si>
  <si>
    <t>2, Az adósságot keletkezető ügyletekből és kezességvállalásokból fennálló kötelezettségek</t>
  </si>
  <si>
    <t>3, Saját bevételek részletezése az adósságot keletkeztető ügyletből származó tárgyévi fizetési kötelezettség megállapításához</t>
  </si>
  <si>
    <t>Működési célú átvett pénzeszközök, kölcsönök visszatérülése</t>
  </si>
  <si>
    <t>Önkormányzat költségvetési támogatása</t>
  </si>
  <si>
    <t>1.12 Tartalékok</t>
  </si>
  <si>
    <t>I=(D+E+F+G)</t>
  </si>
  <si>
    <t>Működési célú támogatások</t>
  </si>
  <si>
    <t>Felhalmozási célú támogatások</t>
  </si>
  <si>
    <t>Adatok Ft-ban</t>
  </si>
  <si>
    <t>Vagyoni tipusú adók</t>
  </si>
  <si>
    <t>B34.</t>
  </si>
  <si>
    <t>Ft</t>
  </si>
  <si>
    <t>1.10. Hosszú lejáratú hitelek, kölcsönök felvétele pénzügyi vállalkozástól</t>
  </si>
  <si>
    <t>1.13. Hosszú lejáratú hitelek, kölcsönök törlesztése pénzügyi vállalkozásnak</t>
  </si>
  <si>
    <t>Hosszú lejáratú hitelek, kölcsönök felvétele pénzügyi vállalkozástól</t>
  </si>
  <si>
    <t>Hosszú lejáratú hitelek, kölcsönök törlesztése pénzügyi vállalkozásnak</t>
  </si>
  <si>
    <t>d) lakott külterülettel kapcsolatos feladatok támogatása</t>
  </si>
  <si>
    <t xml:space="preserve">        lakott külterülettel kapcsolatos feladatok támogatása beszámítás után</t>
  </si>
  <si>
    <t>NEMESNÉP KÖZSÉG ÖNKORMÁNYZATA</t>
  </si>
  <si>
    <t xml:space="preserve">Nemesnép Község Önkormányzatának elemi bevételei </t>
  </si>
  <si>
    <t>Nemesnép Község Önkormányzatának elemi kiadásai</t>
  </si>
  <si>
    <t>I.1 jogcímekhez kapcsolódó kiegészítés</t>
  </si>
  <si>
    <t xml:space="preserve">     jogcímekhez kapcsolódó kiegészítés beszámítás után</t>
  </si>
  <si>
    <t>Nemesnép Község Önkormányzata által adott közvetett támogatások
(kedvezmények)</t>
  </si>
  <si>
    <t xml:space="preserve"> Adatok Ft-ban</t>
  </si>
  <si>
    <t>Nemesnép Község Önkormányzata többéves kihatással járó döntések számszerűsítése évenkénti bontásban és összesítve célok szerint</t>
  </si>
  <si>
    <t>B811.</t>
  </si>
  <si>
    <t>K911.</t>
  </si>
  <si>
    <t>Szociális ágazati pótlék</t>
  </si>
  <si>
    <t>ÖSSZESEN:</t>
  </si>
  <si>
    <t>Államháztartási megelőlegezések visszafizetése</t>
  </si>
  <si>
    <t>Felhalmozási jellegű bevételek és kiadások</t>
  </si>
  <si>
    <t xml:space="preserve">    Adatok Ft-ban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</si>
  <si>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</si>
  <si>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</si>
  <si>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</si>
  <si>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</si>
  <si>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</si>
  <si>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</si>
  <si>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</si>
  <si>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</si>
  <si>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</si>
  <si>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</si>
  <si>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</si>
  <si>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</si>
  <si>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</si>
  <si>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</si>
  <si>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</si>
  <si>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</si>
  <si>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>Sorszám.</t>
  </si>
  <si>
    <t>Feladat / cél</t>
  </si>
  <si>
    <t>Az átcsoportosítás jogát gyakorolja</t>
  </si>
  <si>
    <t>A.</t>
  </si>
  <si>
    <t>Fejlesztési  célú céltartalékok</t>
  </si>
  <si>
    <t>B.</t>
  </si>
  <si>
    <t xml:space="preserve">Általános tartalék </t>
  </si>
  <si>
    <t xml:space="preserve">Tartalékok mindösszesen </t>
  </si>
  <si>
    <t xml:space="preserve">Nemesnép Község Önkormányzata </t>
  </si>
  <si>
    <t>Tervezett létszámkeret:</t>
  </si>
  <si>
    <t>2020.</t>
  </si>
  <si>
    <t>2021.</t>
  </si>
  <si>
    <t>Eredeti előirányzat 2019.</t>
  </si>
  <si>
    <t>2022.</t>
  </si>
  <si>
    <t>B411.</t>
  </si>
  <si>
    <t xml:space="preserve">ebből részmunkaidős: </t>
  </si>
  <si>
    <t>Tervezett közfoglalkoztatotti létszámkeret:</t>
  </si>
  <si>
    <t>Tervezett megbízási díjas létszámkeret:</t>
  </si>
  <si>
    <t>3/2019. (II. 25.) önkormányzati rendelet 2,b melléklete</t>
  </si>
  <si>
    <t>3/2019. (II. 25.) önkormányzati rendelet 2,a melléklete</t>
  </si>
  <si>
    <t>2020. ÉVI MŰKÖDÉSI ÉS FELHALMOZÁSI CÉLÚ BEVÉTELEI ÉS KIADÁSAI</t>
  </si>
  <si>
    <t>Eredeti előirányzat 2020.</t>
  </si>
  <si>
    <t>Várható teljesítés         2019.</t>
  </si>
  <si>
    <t>H</t>
  </si>
  <si>
    <t>Államigazgatási feladatok</t>
  </si>
  <si>
    <t>Önként vállalt feladatok</t>
  </si>
  <si>
    <t>Kötelező feladatok</t>
  </si>
  <si>
    <t>Sorsz.</t>
  </si>
  <si>
    <t>Projekt megnevezés (támogatást biztosító)</t>
  </si>
  <si>
    <t xml:space="preserve"> Bevétel  (pályázatból)</t>
  </si>
  <si>
    <t>Kiadás</t>
  </si>
  <si>
    <t>Támogatás összesen</t>
  </si>
  <si>
    <t>Támogatásból: előző évek</t>
  </si>
  <si>
    <t>További években</t>
  </si>
  <si>
    <t>Kiadás előző  években</t>
  </si>
  <si>
    <t>előző  években</t>
  </si>
  <si>
    <t>években</t>
  </si>
  <si>
    <t>Egyéb pénzbeli és természetbeni gyermekvédelmi támogatások</t>
  </si>
  <si>
    <t>Egyéb családi támogatások</t>
  </si>
  <si>
    <t>Családi támogatások összesen:</t>
  </si>
  <si>
    <t>Egyéb, az önkormányzat rendeletében megállapított juttatás</t>
  </si>
  <si>
    <t>Települési támogatás</t>
  </si>
  <si>
    <t>Önkormányzat által saját hatáskörben adott pénzbeli és természetbeli ellátások</t>
  </si>
  <si>
    <t>Egyéb nem intézményi ellátások összesen:</t>
  </si>
  <si>
    <t>Ellátottak pénzbeli juttatásai összesen:</t>
  </si>
  <si>
    <t>NEMESNÉP KÖZSÉG ÖNKORMÁNYZATÁNAK ÁLLAMI HOZZÁJÁRULÁSA 2020. ÉVBEN</t>
  </si>
  <si>
    <t>2020.évi</t>
  </si>
  <si>
    <t>NEMESNÉP KÖZSÉG ÖNKORMÁNYZATA 2020. ÉVI ELŐIRÁNYZAT FELHASZNÁLÁSI ÜTEMTERVE</t>
  </si>
  <si>
    <t>2020. előtti kifizetés</t>
  </si>
  <si>
    <t>Nemesnép Község Önkormányzata adósságot keletkeztető 2020. évi fejlesztési céljai, az ügyletekből és kezességvállalásokból fennálló kötelezettségei, valamint azok fedezetéül szolgáló saját bevételek</t>
  </si>
  <si>
    <t>1, 2020. évi adósságkeletkeztető fejlesztési célok</t>
  </si>
  <si>
    <t>2023.</t>
  </si>
  <si>
    <t>NEMESNÉP KÖZSÉG ÖNKORMÁNYZATA 2020. ÉVI TARTALÉKAI</t>
  </si>
  <si>
    <t>2020.évi előirányzat</t>
  </si>
  <si>
    <t>NEMESNÉP KÖZSÉG ÖNKORMÁNYZATA 2020. ÉVI EURÓPAI UNIÓS PROJEKTJEINEK BEVÉTELEI ÉS KIADÁSAI</t>
  </si>
  <si>
    <t>Támogatásból: 2020. évben tervezett</t>
  </si>
  <si>
    <t>2020. évben  tervezett</t>
  </si>
  <si>
    <t>NEMESNÉP KÖZSÉG ÖNKORMÁNYZATA ÁLTAL A LAKOSSÁGNAK JUTTATOTT TÁMOGATÁSOK, SZOCIÁLIS, RÁSZORULTSÁGI JELLEGŰ ELLÁTÁSOK RÉSZLETEZÉSE 2020. ÉVBEN</t>
  </si>
  <si>
    <t>Mobilgarázs létesítése.</t>
  </si>
  <si>
    <t>Buszmegálló (2 db) létesítése.</t>
  </si>
  <si>
    <t>Utak, járdák felújítása. (534. hrsz. Vis maior)</t>
  </si>
  <si>
    <t>Dízelmotoros fűnyíró traktor.</t>
  </si>
  <si>
    <t>Notbook vagy asztali számítógép beszerzése.</t>
  </si>
  <si>
    <t>I.5 Polgármesteri illetmény támogatása</t>
  </si>
  <si>
    <t>1. Hozzájárulás a pénzbeli szociális ellátásokhoz  beszámítás után( egyösszegű)</t>
  </si>
  <si>
    <t>2. b (1) Szociális étkeztetés</t>
  </si>
  <si>
    <t>2.e Falugondnoki vagy tanyagondnoki szolgáltatás</t>
  </si>
  <si>
    <t>2/2020. (III. 3.) önkormányzati rendelet 1. melléklete</t>
  </si>
  <si>
    <t>2/2020. (III. 3.) önkormányzati rendelet 2,a. melléklete</t>
  </si>
  <si>
    <t>2/2020. (III. 3.) önkormányzati rendelet 2,b. melléklete</t>
  </si>
  <si>
    <t>2/2020. (III. 3.) önkormányzati rendelet 3. melléklete</t>
  </si>
  <si>
    <t>2/2020. (III. 3.) önkormányzati rendelet 4,a melléklete</t>
  </si>
  <si>
    <t>2/2020. (III. 3.) önkormányzati rendelet 4,b melléklete</t>
  </si>
  <si>
    <t>2/2020. (III. 3.) önkormányzati rendelet 5. melléklete</t>
  </si>
  <si>
    <t>2/2020. (III. 3.) önkormányzati rendelet 6. melléklete</t>
  </si>
  <si>
    <t>2/2020. (III. 3.) önkormányzati rendelet 7. melléklete</t>
  </si>
  <si>
    <t>2/2020. (III. 3.) önkormányzati rendelet 8. melléklete</t>
  </si>
  <si>
    <t>2/2020. (III. 3.) önkormányzati rendelet 9. melléklete</t>
  </si>
  <si>
    <t>2/2020. (III. 3.) önkormányzati rendelet 10. melléklete</t>
  </si>
  <si>
    <t>2/2020. (III. 3.) önkormányzati rendelet 11. melléklete</t>
  </si>
  <si>
    <t>2/2020. (III. 3.) önkormányzati rendelet 12. melléklete</t>
  </si>
  <si>
    <t>Eredeti előirányzat 2020.01.01.</t>
  </si>
  <si>
    <t>Módosítás           2020.05.31.</t>
  </si>
  <si>
    <t>Módosítottelőirányzat 2020.05.31.</t>
  </si>
  <si>
    <t>Módosított előirányzat 2020-ból</t>
  </si>
  <si>
    <t>Eredeti előirányzat         2020.01.01.</t>
  </si>
  <si>
    <t>I</t>
  </si>
  <si>
    <t>Eredeti előirányzat     2020.01.01.</t>
  </si>
  <si>
    <t>Vidékfejlesztési Program - Egyedi szennyvízkezelés - VP-6-7.2.1.2-16 - Európai Mezőgazdasági Vidékfejlesztési Alap</t>
  </si>
  <si>
    <t>Egyedi szennyvízkezelés kiépítése</t>
  </si>
  <si>
    <t>Módosított előirányzat 2020.08.31.</t>
  </si>
  <si>
    <t>Módosított előirányzat         2020.08.31.</t>
  </si>
  <si>
    <t>J</t>
  </si>
  <si>
    <t>K</t>
  </si>
  <si>
    <t>Módosított előirányzat      2020.08.31.</t>
  </si>
  <si>
    <t>Lakosssági hozzájárulás az egyedi szennyvízberendezések telepítéséhez.</t>
  </si>
  <si>
    <t>Módosított előirányzat     2020.08.31.</t>
  </si>
  <si>
    <t>Módosított előirányzat 2020.08.31</t>
  </si>
  <si>
    <t>Módosítás         2020.12.31.</t>
  </si>
  <si>
    <t>Módosított előirányzat 2020.12.31.</t>
  </si>
  <si>
    <t>Módosítás    2020.12.31.</t>
  </si>
  <si>
    <t>2020.évi módosított</t>
  </si>
  <si>
    <t>Szociális tűzelőanyag vásárlásához kapcsolódó támogatás.</t>
  </si>
  <si>
    <t>Kiegészítő támogatás (Szociális 232.000, és Kulturális 200.000,- feladatok)</t>
  </si>
  <si>
    <t>Módosított előirányzat         2020.12.31.</t>
  </si>
  <si>
    <t>Módosított előirányzat        2020.12.31.</t>
  </si>
  <si>
    <t>Módosítás       2020.12.31.</t>
  </si>
  <si>
    <t>Módosított előirányzat      2020.12.31.</t>
  </si>
  <si>
    <t>Város- és zöldterület gazdálkodással, valamint a könyvtár és közművelődéssel kapcsolatos egyéb tárgyi eszközök beszerzése.(Projektor, Állvány, Napelemes LED-es lámpa mozgásérzékelős távirányítóval, Kávéfőző, Irodaszék és Bankett székek beszerzése.)</t>
  </si>
  <si>
    <t>Módosított előirányzat     2020.12.31.</t>
  </si>
  <si>
    <t>2019-2020.</t>
  </si>
  <si>
    <t>6/2021. (V. 27.) önkormányzati rendelet 1. melléklete</t>
  </si>
  <si>
    <t>6/2021. (V. 27.) önkormányzati rendelet 2. melléklete</t>
  </si>
  <si>
    <t>6/2021. (V. 27.) önkormányzati rendelet 3. melléklete</t>
  </si>
  <si>
    <t>6/2021. (V. 27.) önkormányzati rendelet 4. melléklete</t>
  </si>
  <si>
    <t>6/2021. (V. 27.) önkormányzati rendelet 5. melléklete</t>
  </si>
  <si>
    <t>6/2021. (V. 27.) önkormányzati rendelet 6. melléklete</t>
  </si>
  <si>
    <t>6/2021. (V. 27.) önkormányzati rendelet 7. melléklete</t>
  </si>
  <si>
    <t>6/2021. (V. 27.) önkormányzati rendelet 8. melléklete</t>
  </si>
  <si>
    <t>6/2021. (V. 27.) önkormányzati rendelet 9. melléklete</t>
  </si>
  <si>
    <t>6/2021. (V. 27.) önkormányzati rendelet 10. melléklete</t>
  </si>
  <si>
    <t>6/2021. (V. 27.) önkormányzati rendelet 11. melléklete</t>
  </si>
  <si>
    <t>6/2021. (V. 27.) önkormányzati rendelet 12. melléklete</t>
  </si>
  <si>
    <t>6/2021. (V. 27.) önkormányzati rendelet 13. melléklete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</si>
</sst>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9" formatCode="#,##0.0"/>
    <numFmt numFmtId="180" formatCode="#,###"/>
    <numFmt numFmtId="182" formatCode="_-* #,##0\ _F_t_-;\-* #,##0\ _F_t_-;_-* &quot;-&quot;??\ _F_t_-;_-@_-"/>
    <numFmt numFmtId="186" formatCode="0&quot;.&quot;"/>
  </numFmts>
  <fonts count="109" x14ac:knownFonts="1">
    <font>
      <sz val="10"/>
      <name val="Arial"/>
      <charset val="238"/>
    </font>
    <font>
      <sz val="10"/>
      <name val="Arial"/>
      <charset val="238"/>
    </font>
    <font>
      <sz val="10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</font>
    <font>
      <sz val="10"/>
      <name val="Arial CE"/>
      <charset val="238"/>
    </font>
    <font>
      <sz val="10"/>
      <name val="Times New Roman CE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  <charset val="238"/>
    </font>
    <font>
      <sz val="11"/>
      <color indexed="62"/>
      <name val="Calibri"/>
      <family val="2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</font>
    <font>
      <i/>
      <sz val="11"/>
      <color indexed="23"/>
      <name val="Calibri"/>
      <family val="2"/>
      <charset val="238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 CE"/>
      <charset val="238"/>
    </font>
    <font>
      <sz val="10"/>
      <name val="Times New Roman CE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sz val="8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1.5"/>
      <color indexed="8"/>
      <name val="Times New Roman"/>
      <family val="1"/>
      <charset val="238"/>
    </font>
    <font>
      <sz val="11.5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8"/>
      <name val="Times New Roman CE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b/>
      <sz val="13"/>
      <color indexed="8"/>
      <name val="Times New Roman"/>
      <family val="1"/>
      <charset val="238"/>
    </font>
    <font>
      <sz val="11"/>
      <name val="Arial CE"/>
      <charset val="238"/>
    </font>
    <font>
      <sz val="10"/>
      <color indexed="48"/>
      <name val="Arial CE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sz val="12"/>
      <name val="Garamond"/>
      <family val="1"/>
      <charset val="238"/>
    </font>
    <font>
      <sz val="11"/>
      <name val="Arial"/>
      <family val="2"/>
      <charset val="238"/>
    </font>
    <font>
      <i/>
      <sz val="10"/>
      <name val="Times New Roman"/>
      <family val="1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2"/>
      <name val="Times New Roman CE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1"/>
      <name val="Times New Roman CE"/>
      <charset val="238"/>
    </font>
    <font>
      <sz val="9"/>
      <name val="Times New Roman"/>
      <family val="1"/>
      <charset val="238"/>
    </font>
    <font>
      <b/>
      <sz val="8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sz val="13"/>
      <name val="Times New Roman CE"/>
      <charset val="238"/>
    </font>
    <font>
      <i/>
      <sz val="10"/>
      <name val="Times New Roman CE"/>
      <family val="1"/>
      <charset val="238"/>
    </font>
    <font>
      <b/>
      <i/>
      <sz val="10"/>
      <name val="Times New Roman CE"/>
      <charset val="238"/>
    </font>
    <font>
      <i/>
      <sz val="10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12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 CE"/>
      <charset val="238"/>
    </font>
    <font>
      <b/>
      <sz val="9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sz val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3"/>
      <color indexed="8"/>
      <name val="Times New Roman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1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7" borderId="1" applyNumberFormat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7" borderId="1" applyNumberFormat="0" applyAlignment="0" applyProtection="0"/>
    <xf numFmtId="0" fontId="18" fillId="22" borderId="7" applyNumberFormat="0" applyFont="0" applyAlignment="0" applyProtection="0"/>
    <xf numFmtId="0" fontId="27" fillId="4" borderId="0" applyNumberFormat="0" applyBorder="0" applyAlignment="0" applyProtection="0"/>
    <xf numFmtId="0" fontId="28" fillId="20" borderId="8" applyNumberFormat="0" applyAlignment="0" applyProtection="0"/>
    <xf numFmtId="0" fontId="29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0" borderId="0"/>
    <xf numFmtId="0" fontId="19" fillId="0" borderId="0"/>
    <xf numFmtId="0" fontId="18" fillId="0" borderId="0"/>
    <xf numFmtId="0" fontId="1" fillId="0" borderId="0"/>
    <xf numFmtId="0" fontId="33" fillId="0" borderId="0"/>
    <xf numFmtId="0" fontId="32" fillId="0" borderId="0"/>
    <xf numFmtId="0" fontId="19" fillId="0" borderId="0"/>
    <xf numFmtId="0" fontId="82" fillId="0" borderId="0"/>
    <xf numFmtId="0" fontId="8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8" fillId="0" borderId="0"/>
    <xf numFmtId="0" fontId="87" fillId="0" borderId="0"/>
    <xf numFmtId="0" fontId="19" fillId="0" borderId="0"/>
    <xf numFmtId="0" fontId="33" fillId="0" borderId="0"/>
    <xf numFmtId="0" fontId="18" fillId="0" borderId="0"/>
    <xf numFmtId="0" fontId="5" fillId="22" borderId="7" applyNumberFormat="0" applyFont="0" applyAlignment="0" applyProtection="0"/>
    <xf numFmtId="0" fontId="34" fillId="20" borderId="8" applyNumberFormat="0" applyAlignment="0" applyProtection="0"/>
    <xf numFmtId="0" fontId="3" fillId="0" borderId="9" applyNumberFormat="0" applyFill="0" applyAlignment="0" applyProtection="0"/>
    <xf numFmtId="0" fontId="35" fillId="3" borderId="0" applyNumberFormat="0" applyBorder="0" applyAlignment="0" applyProtection="0"/>
    <xf numFmtId="0" fontId="36" fillId="23" borderId="0" applyNumberFormat="0" applyBorder="0" applyAlignment="0" applyProtection="0"/>
    <xf numFmtId="0" fontId="37" fillId="20" borderId="1" applyNumberFormat="0" applyAlignment="0" applyProtection="0"/>
    <xf numFmtId="9" fontId="1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76">
    <xf numFmtId="0" fontId="0" fillId="0" borderId="0" xfId="0"/>
    <xf numFmtId="0" fontId="3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50" fillId="0" borderId="0" xfId="0" applyFont="1"/>
    <xf numFmtId="0" fontId="2" fillId="0" borderId="0" xfId="0" applyFont="1"/>
    <xf numFmtId="0" fontId="51" fillId="0" borderId="0" xfId="0" applyFont="1"/>
    <xf numFmtId="0" fontId="55" fillId="0" borderId="0" xfId="0" applyFont="1"/>
    <xf numFmtId="0" fontId="62" fillId="0" borderId="0" xfId="0" applyFont="1"/>
    <xf numFmtId="180" fontId="19" fillId="0" borderId="0" xfId="88" applyNumberFormat="1" applyFill="1" applyAlignment="1" applyProtection="1">
      <alignment vertical="center" wrapText="1"/>
    </xf>
    <xf numFmtId="180" fontId="66" fillId="0" borderId="0" xfId="88" applyNumberFormat="1" applyFont="1" applyFill="1" applyAlignment="1" applyProtection="1">
      <alignment horizontal="centerContinuous" vertical="center" wrapText="1"/>
    </xf>
    <xf numFmtId="180" fontId="19" fillId="0" borderId="0" xfId="88" applyNumberFormat="1" applyFill="1" applyAlignment="1" applyProtection="1">
      <alignment horizontal="centerContinuous" vertical="center"/>
    </xf>
    <xf numFmtId="180" fontId="19" fillId="0" borderId="0" xfId="88" applyNumberFormat="1" applyFill="1" applyAlignment="1" applyProtection="1">
      <alignment horizontal="center" vertical="center" wrapText="1"/>
    </xf>
    <xf numFmtId="180" fontId="69" fillId="0" borderId="10" xfId="88" applyNumberFormat="1" applyFont="1" applyFill="1" applyBorder="1" applyAlignment="1" applyProtection="1">
      <alignment horizontal="centerContinuous" vertical="center" wrapText="1"/>
    </xf>
    <xf numFmtId="180" fontId="69" fillId="0" borderId="11" xfId="88" applyNumberFormat="1" applyFont="1" applyFill="1" applyBorder="1" applyAlignment="1" applyProtection="1">
      <alignment horizontal="centerContinuous" vertical="center" wrapText="1"/>
    </xf>
    <xf numFmtId="180" fontId="69" fillId="0" borderId="12" xfId="88" applyNumberFormat="1" applyFont="1" applyFill="1" applyBorder="1" applyAlignment="1" applyProtection="1">
      <alignment horizontal="centerContinuous" vertical="center" wrapText="1"/>
    </xf>
    <xf numFmtId="180" fontId="64" fillId="0" borderId="0" xfId="88" applyNumberFormat="1" applyFont="1" applyFill="1" applyAlignment="1" applyProtection="1">
      <alignment horizontal="center" vertical="center" wrapText="1"/>
    </xf>
    <xf numFmtId="180" fontId="63" fillId="0" borderId="13" xfId="88" applyNumberFormat="1" applyFont="1" applyFill="1" applyBorder="1" applyAlignment="1" applyProtection="1">
      <alignment horizontal="center" vertical="center" wrapText="1"/>
    </xf>
    <xf numFmtId="180" fontId="63" fillId="0" borderId="0" xfId="88" applyNumberFormat="1" applyFont="1" applyFill="1" applyAlignment="1" applyProtection="1">
      <alignment horizontal="center" vertical="center" wrapText="1"/>
    </xf>
    <xf numFmtId="180" fontId="19" fillId="0" borderId="14" xfId="88" applyNumberFormat="1" applyFill="1" applyBorder="1" applyAlignment="1" applyProtection="1">
      <alignment horizontal="left" vertical="center" wrapText="1" indent="1"/>
    </xf>
    <xf numFmtId="180" fontId="19" fillId="0" borderId="15" xfId="88" applyNumberFormat="1" applyFill="1" applyBorder="1" applyAlignment="1" applyProtection="1">
      <alignment horizontal="left" vertical="center" wrapText="1" indent="1"/>
    </xf>
    <xf numFmtId="180" fontId="43" fillId="0" borderId="13" xfId="88" applyNumberFormat="1" applyFont="1" applyFill="1" applyBorder="1" applyAlignment="1" applyProtection="1">
      <alignment horizontal="left" vertical="center" wrapText="1" indent="1"/>
    </xf>
    <xf numFmtId="180" fontId="43" fillId="0" borderId="16" xfId="88" applyNumberFormat="1" applyFont="1" applyFill="1" applyBorder="1" applyAlignment="1" applyProtection="1">
      <alignment horizontal="right" vertical="center" wrapText="1" indent="1"/>
    </xf>
    <xf numFmtId="0" fontId="18" fillId="0" borderId="0" xfId="90"/>
    <xf numFmtId="0" fontId="75" fillId="0" borderId="0" xfId="90" applyFont="1"/>
    <xf numFmtId="0" fontId="18" fillId="0" borderId="0" xfId="90" applyBorder="1"/>
    <xf numFmtId="0" fontId="76" fillId="0" borderId="0" xfId="90" applyFont="1" applyBorder="1"/>
    <xf numFmtId="0" fontId="52" fillId="0" borderId="17" xfId="90" applyFont="1" applyFill="1" applyBorder="1" applyAlignment="1">
      <alignment horizontal="left" vertical="center"/>
    </xf>
    <xf numFmtId="0" fontId="52" fillId="0" borderId="18" xfId="90" applyFont="1" applyFill="1" applyBorder="1" applyAlignment="1">
      <alignment horizontal="left" vertical="center"/>
    </xf>
    <xf numFmtId="0" fontId="58" fillId="0" borderId="19" xfId="90" applyFont="1" applyBorder="1" applyAlignment="1">
      <alignment horizontal="left" vertical="center"/>
    </xf>
    <xf numFmtId="3" fontId="57" fillId="0" borderId="19" xfId="90" applyNumberFormat="1" applyFont="1" applyBorder="1" applyAlignment="1">
      <alignment vertical="center"/>
    </xf>
    <xf numFmtId="0" fontId="58" fillId="0" borderId="19" xfId="90" applyFont="1" applyFill="1" applyBorder="1"/>
    <xf numFmtId="0" fontId="78" fillId="0" borderId="18" xfId="82" applyFont="1" applyBorder="1" applyAlignment="1">
      <alignment horizontal="center"/>
    </xf>
    <xf numFmtId="3" fontId="77" fillId="0" borderId="19" xfId="90" applyNumberFormat="1" applyFont="1" applyBorder="1" applyAlignment="1">
      <alignment vertical="center"/>
    </xf>
    <xf numFmtId="0" fontId="57" fillId="0" borderId="18" xfId="90" applyFont="1" applyBorder="1" applyAlignment="1">
      <alignment horizontal="left" vertical="center"/>
    </xf>
    <xf numFmtId="3" fontId="58" fillId="0" borderId="19" xfId="90" applyNumberFormat="1" applyFont="1" applyBorder="1" applyAlignment="1">
      <alignment horizontal="right" vertical="center"/>
    </xf>
    <xf numFmtId="0" fontId="58" fillId="0" borderId="18" xfId="90" applyFont="1" applyBorder="1" applyAlignment="1">
      <alignment horizontal="left" vertical="center"/>
    </xf>
    <xf numFmtId="3" fontId="57" fillId="0" borderId="19" xfId="90" applyNumberFormat="1" applyFont="1" applyBorder="1" applyAlignment="1">
      <alignment horizontal="right" vertical="center"/>
    </xf>
    <xf numFmtId="0" fontId="57" fillId="0" borderId="19" xfId="90" applyFont="1" applyBorder="1" applyAlignment="1">
      <alignment horizontal="left" vertical="center"/>
    </xf>
    <xf numFmtId="3" fontId="58" fillId="0" borderId="19" xfId="90" applyNumberFormat="1" applyFont="1" applyBorder="1" applyAlignment="1">
      <alignment vertical="center"/>
    </xf>
    <xf numFmtId="0" fontId="78" fillId="0" borderId="18" xfId="90" applyFont="1" applyBorder="1" applyAlignment="1">
      <alignment horizontal="center" vertical="center"/>
    </xf>
    <xf numFmtId="3" fontId="77" fillId="0" borderId="19" xfId="90" applyNumberFormat="1" applyFont="1" applyFill="1" applyBorder="1" applyAlignment="1">
      <alignment vertical="center"/>
    </xf>
    <xf numFmtId="3" fontId="77" fillId="0" borderId="19" xfId="90" applyNumberFormat="1" applyFont="1" applyFill="1" applyBorder="1"/>
    <xf numFmtId="0" fontId="58" fillId="0" borderId="18" xfId="90" applyFont="1" applyBorder="1" applyAlignment="1">
      <alignment vertical="center"/>
    </xf>
    <xf numFmtId="0" fontId="57" fillId="0" borderId="19" xfId="90" applyFont="1" applyFill="1" applyBorder="1" applyAlignment="1">
      <alignment horizontal="left" vertical="center"/>
    </xf>
    <xf numFmtId="0" fontId="52" fillId="0" borderId="18" xfId="90" applyFont="1" applyBorder="1" applyAlignment="1">
      <alignment vertical="center"/>
    </xf>
    <xf numFmtId="16" fontId="57" fillId="0" borderId="18" xfId="90" applyNumberFormat="1" applyFont="1" applyBorder="1" applyAlignment="1">
      <alignment horizontal="left" vertical="center"/>
    </xf>
    <xf numFmtId="3" fontId="57" fillId="0" borderId="19" xfId="82" applyNumberFormat="1" applyFont="1" applyBorder="1" applyAlignment="1">
      <alignment horizontal="right"/>
    </xf>
    <xf numFmtId="0" fontId="57" fillId="0" borderId="19" xfId="82" applyFont="1" applyBorder="1" applyAlignment="1">
      <alignment horizontal="left"/>
    </xf>
    <xf numFmtId="3" fontId="78" fillId="0" borderId="19" xfId="90" applyNumberFormat="1" applyFont="1" applyBorder="1" applyAlignment="1">
      <alignment horizontal="right" vertical="center"/>
    </xf>
    <xf numFmtId="0" fontId="78" fillId="0" borderId="18" xfId="90" applyFont="1" applyBorder="1" applyAlignment="1">
      <alignment horizontal="left" vertical="center"/>
    </xf>
    <xf numFmtId="0" fontId="58" fillId="0" borderId="18" xfId="90" applyFont="1" applyBorder="1" applyAlignment="1">
      <alignment horizontal="left"/>
    </xf>
    <xf numFmtId="0" fontId="78" fillId="0" borderId="19" xfId="90" applyFont="1" applyBorder="1" applyAlignment="1">
      <alignment horizontal="left" vertical="center"/>
    </xf>
    <xf numFmtId="3" fontId="78" fillId="0" borderId="19" xfId="90" applyNumberFormat="1" applyFont="1" applyBorder="1" applyAlignment="1">
      <alignment vertical="center"/>
    </xf>
    <xf numFmtId="0" fontId="58" fillId="0" borderId="18" xfId="90" applyFont="1" applyBorder="1" applyAlignment="1">
      <alignment horizontal="center"/>
    </xf>
    <xf numFmtId="0" fontId="58" fillId="0" borderId="17" xfId="90" applyFont="1" applyBorder="1" applyAlignment="1">
      <alignment horizontal="left"/>
    </xf>
    <xf numFmtId="0" fontId="58" fillId="0" borderId="17" xfId="90" applyFont="1" applyBorder="1" applyAlignment="1">
      <alignment horizontal="left" vertical="center"/>
    </xf>
    <xf numFmtId="0" fontId="58" fillId="0" borderId="18" xfId="90" applyFont="1" applyBorder="1" applyAlignment="1">
      <alignment horizontal="center" vertical="center"/>
    </xf>
    <xf numFmtId="3" fontId="57" fillId="0" borderId="20" xfId="90" applyNumberFormat="1" applyFont="1" applyBorder="1" applyAlignment="1">
      <alignment vertical="center"/>
    </xf>
    <xf numFmtId="3" fontId="57" fillId="0" borderId="20" xfId="82" applyNumberFormat="1" applyFont="1" applyBorder="1" applyAlignment="1">
      <alignment horizontal="right"/>
    </xf>
    <xf numFmtId="3" fontId="57" fillId="0" borderId="20" xfId="90" applyNumberFormat="1" applyFont="1" applyBorder="1" applyAlignment="1">
      <alignment horizontal="right" vertical="center"/>
    </xf>
    <xf numFmtId="3" fontId="78" fillId="0" borderId="20" xfId="90" applyNumberFormat="1" applyFont="1" applyBorder="1" applyAlignment="1">
      <alignment horizontal="right" vertical="center"/>
    </xf>
    <xf numFmtId="3" fontId="58" fillId="0" borderId="20" xfId="90" applyNumberFormat="1" applyFont="1" applyBorder="1" applyAlignment="1">
      <alignment horizontal="right" vertical="center"/>
    </xf>
    <xf numFmtId="3" fontId="77" fillId="0" borderId="20" xfId="90" applyNumberFormat="1" applyFont="1" applyFill="1" applyBorder="1" applyAlignment="1">
      <alignment vertical="center"/>
    </xf>
    <xf numFmtId="3" fontId="77" fillId="0" borderId="20" xfId="90" applyNumberFormat="1" applyFont="1" applyBorder="1" applyAlignment="1">
      <alignment vertical="center"/>
    </xf>
    <xf numFmtId="3" fontId="58" fillId="0" borderId="20" xfId="90" applyNumberFormat="1" applyFont="1" applyBorder="1" applyAlignment="1">
      <alignment vertical="center"/>
    </xf>
    <xf numFmtId="3" fontId="78" fillId="0" borderId="20" xfId="90" applyNumberFormat="1" applyFont="1" applyBorder="1" applyAlignment="1">
      <alignment vertical="center"/>
    </xf>
    <xf numFmtId="0" fontId="51" fillId="0" borderId="19" xfId="90" applyFont="1" applyBorder="1" applyAlignment="1">
      <alignment vertical="center"/>
    </xf>
    <xf numFmtId="3" fontId="51" fillId="0" borderId="19" xfId="90" applyNumberFormat="1" applyFont="1" applyBorder="1" applyAlignment="1">
      <alignment vertical="center"/>
    </xf>
    <xf numFmtId="3" fontId="51" fillId="0" borderId="20" xfId="90" applyNumberFormat="1" applyFont="1" applyBorder="1" applyAlignment="1">
      <alignment vertical="center"/>
    </xf>
    <xf numFmtId="0" fontId="58" fillId="0" borderId="17" xfId="90" applyFont="1" applyBorder="1" applyAlignment="1">
      <alignment horizontal="center" vertical="center"/>
    </xf>
    <xf numFmtId="3" fontId="78" fillId="0" borderId="19" xfId="90" applyNumberFormat="1" applyFont="1" applyBorder="1"/>
    <xf numFmtId="3" fontId="78" fillId="0" borderId="20" xfId="90" applyNumberFormat="1" applyFont="1" applyBorder="1"/>
    <xf numFmtId="0" fontId="57" fillId="0" borderId="21" xfId="9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Border="1"/>
    <xf numFmtId="0" fontId="59" fillId="0" borderId="18" xfId="90" applyFont="1" applyBorder="1" applyAlignment="1">
      <alignment vertical="center"/>
    </xf>
    <xf numFmtId="0" fontId="58" fillId="0" borderId="22" xfId="90" applyFont="1" applyBorder="1" applyAlignment="1">
      <alignment horizontal="center" vertical="center"/>
    </xf>
    <xf numFmtId="0" fontId="78" fillId="0" borderId="23" xfId="90" applyFont="1" applyBorder="1" applyAlignment="1">
      <alignment horizontal="center" vertical="center"/>
    </xf>
    <xf numFmtId="0" fontId="58" fillId="0" borderId="23" xfId="90" applyFont="1" applyBorder="1" applyAlignment="1">
      <alignment horizontal="left" vertical="center"/>
    </xf>
    <xf numFmtId="3" fontId="77" fillId="0" borderId="20" xfId="90" applyNumberFormat="1" applyFont="1" applyFill="1" applyBorder="1"/>
    <xf numFmtId="0" fontId="57" fillId="0" borderId="22" xfId="90" applyFont="1" applyBorder="1" applyAlignment="1">
      <alignment horizontal="center" vertical="center"/>
    </xf>
    <xf numFmtId="0" fontId="59" fillId="0" borderId="23" xfId="90" applyFont="1" applyBorder="1" applyAlignment="1">
      <alignment vertical="center"/>
    </xf>
    <xf numFmtId="0" fontId="52" fillId="0" borderId="23" xfId="90" applyFont="1" applyBorder="1" applyAlignment="1">
      <alignment vertical="center"/>
    </xf>
    <xf numFmtId="0" fontId="58" fillId="0" borderId="23" xfId="90" applyFont="1" applyBorder="1" applyAlignment="1">
      <alignment horizontal="center" vertical="center"/>
    </xf>
    <xf numFmtId="0" fontId="60" fillId="24" borderId="24" xfId="90" applyFont="1" applyFill="1" applyBorder="1" applyAlignment="1">
      <alignment horizontal="left" vertical="center"/>
    </xf>
    <xf numFmtId="3" fontId="60" fillId="24" borderId="24" xfId="90" applyNumberFormat="1" applyFont="1" applyFill="1" applyBorder="1" applyAlignment="1">
      <alignment vertical="center"/>
    </xf>
    <xf numFmtId="0" fontId="60" fillId="24" borderId="25" xfId="90" applyFont="1" applyFill="1" applyBorder="1" applyAlignment="1">
      <alignment horizontal="left" vertical="center"/>
    </xf>
    <xf numFmtId="0" fontId="83" fillId="0" borderId="0" xfId="90" applyFont="1"/>
    <xf numFmtId="0" fontId="83" fillId="0" borderId="0" xfId="90" applyFont="1" applyAlignment="1">
      <alignment wrapText="1"/>
    </xf>
    <xf numFmtId="0" fontId="83" fillId="25" borderId="0" xfId="90" applyFont="1" applyFill="1"/>
    <xf numFmtId="0" fontId="52" fillId="24" borderId="26" xfId="80" applyFont="1" applyFill="1" applyBorder="1" applyAlignment="1">
      <alignment horizontal="center" vertical="center" wrapText="1"/>
    </xf>
    <xf numFmtId="0" fontId="52" fillId="24" borderId="27" xfId="80" applyFont="1" applyFill="1" applyBorder="1" applyAlignment="1">
      <alignment horizontal="right" vertical="center"/>
    </xf>
    <xf numFmtId="0" fontId="52" fillId="24" borderId="28" xfId="80" applyFont="1" applyFill="1" applyBorder="1" applyAlignment="1">
      <alignment horizontal="center" vertical="center"/>
    </xf>
    <xf numFmtId="3" fontId="52" fillId="0" borderId="29" xfId="80" applyNumberFormat="1" applyFont="1" applyFill="1" applyBorder="1"/>
    <xf numFmtId="3" fontId="52" fillId="0" borderId="30" xfId="80" applyNumberFormat="1" applyFont="1" applyFill="1" applyBorder="1"/>
    <xf numFmtId="4" fontId="51" fillId="0" borderId="30" xfId="77" applyNumberFormat="1" applyFont="1" applyFill="1" applyBorder="1" applyAlignment="1">
      <alignment vertical="center"/>
    </xf>
    <xf numFmtId="3" fontId="51" fillId="0" borderId="30" xfId="77" applyNumberFormat="1" applyFont="1" applyFill="1" applyBorder="1" applyAlignment="1">
      <alignment vertical="center"/>
    </xf>
    <xf numFmtId="3" fontId="52" fillId="0" borderId="30" xfId="77" applyNumberFormat="1" applyFont="1" applyFill="1" applyBorder="1" applyAlignment="1">
      <alignment vertical="center"/>
    </xf>
    <xf numFmtId="3" fontId="51" fillId="0" borderId="30" xfId="80" applyNumberFormat="1" applyFont="1" applyFill="1" applyBorder="1"/>
    <xf numFmtId="3" fontId="51" fillId="0" borderId="31" xfId="77" applyNumberFormat="1" applyFont="1" applyFill="1" applyBorder="1" applyAlignment="1">
      <alignment vertical="center"/>
    </xf>
    <xf numFmtId="4" fontId="51" fillId="0" borderId="31" xfId="77" applyNumberFormat="1" applyFont="1" applyFill="1" applyBorder="1" applyAlignment="1">
      <alignment vertical="center"/>
    </xf>
    <xf numFmtId="3" fontId="52" fillId="0" borderId="26" xfId="80" applyNumberFormat="1" applyFont="1" applyFill="1" applyBorder="1"/>
    <xf numFmtId="3" fontId="51" fillId="0" borderId="19" xfId="80" applyNumberFormat="1" applyFont="1" applyFill="1" applyBorder="1"/>
    <xf numFmtId="4" fontId="51" fillId="0" borderId="32" xfId="77" applyNumberFormat="1" applyFont="1" applyFill="1" applyBorder="1" applyAlignment="1">
      <alignment vertical="center"/>
    </xf>
    <xf numFmtId="0" fontId="51" fillId="0" borderId="33" xfId="86" applyFont="1" applyBorder="1"/>
    <xf numFmtId="3" fontId="51" fillId="0" borderId="19" xfId="77" applyNumberFormat="1" applyFont="1" applyFill="1" applyBorder="1" applyAlignment="1">
      <alignment vertical="center"/>
    </xf>
    <xf numFmtId="0" fontId="51" fillId="0" borderId="0" xfId="90" applyFont="1"/>
    <xf numFmtId="4" fontId="51" fillId="0" borderId="19" xfId="77" applyNumberFormat="1" applyFont="1" applyFill="1" applyBorder="1" applyAlignment="1">
      <alignment vertical="center"/>
    </xf>
    <xf numFmtId="0" fontId="81" fillId="24" borderId="19" xfId="86" applyFont="1" applyFill="1" applyBorder="1"/>
    <xf numFmtId="0" fontId="32" fillId="0" borderId="0" xfId="78"/>
    <xf numFmtId="0" fontId="85" fillId="0" borderId="0" xfId="78" applyFont="1"/>
    <xf numFmtId="0" fontId="88" fillId="0" borderId="0" xfId="87" applyFont="1" applyFill="1"/>
    <xf numFmtId="180" fontId="65" fillId="0" borderId="0" xfId="87" applyNumberFormat="1" applyFont="1" applyFill="1" applyBorder="1" applyAlignment="1" applyProtection="1">
      <alignment horizontal="centerContinuous" vertical="center"/>
    </xf>
    <xf numFmtId="0" fontId="89" fillId="0" borderId="0" xfId="88" applyFont="1" applyFill="1" applyBorder="1" applyAlignment="1" applyProtection="1">
      <alignment horizontal="right"/>
    </xf>
    <xf numFmtId="0" fontId="90" fillId="0" borderId="0" xfId="88" applyFont="1" applyFill="1" applyBorder="1" applyAlignment="1" applyProtection="1">
      <alignment horizontal="right"/>
    </xf>
    <xf numFmtId="0" fontId="89" fillId="0" borderId="0" xfId="88" applyFont="1" applyFill="1" applyBorder="1" applyAlignment="1" applyProtection="1"/>
    <xf numFmtId="186" fontId="43" fillId="0" borderId="33" xfId="87" applyNumberFormat="1" applyFont="1" applyFill="1" applyBorder="1" applyAlignment="1">
      <alignment horizontal="center" vertical="center" wrapText="1"/>
    </xf>
    <xf numFmtId="0" fontId="44" fillId="0" borderId="34" xfId="87" applyFont="1" applyFill="1" applyBorder="1" applyAlignment="1">
      <alignment horizontal="center" vertical="center"/>
    </xf>
    <xf numFmtId="0" fontId="44" fillId="0" borderId="22" xfId="87" applyFont="1" applyFill="1" applyBorder="1" applyAlignment="1">
      <alignment horizontal="center" vertical="center"/>
    </xf>
    <xf numFmtId="0" fontId="44" fillId="0" borderId="19" xfId="87" applyFont="1" applyFill="1" applyBorder="1" applyProtection="1">
      <protection locked="0"/>
    </xf>
    <xf numFmtId="0" fontId="44" fillId="0" borderId="35" xfId="87" applyFont="1" applyFill="1" applyBorder="1" applyAlignment="1">
      <alignment horizontal="center" vertical="center"/>
    </xf>
    <xf numFmtId="0" fontId="44" fillId="0" borderId="33" xfId="87" applyFont="1" applyFill="1" applyBorder="1" applyProtection="1">
      <protection locked="0"/>
    </xf>
    <xf numFmtId="0" fontId="43" fillId="0" borderId="10" xfId="87" applyFont="1" applyFill="1" applyBorder="1" applyAlignment="1">
      <alignment horizontal="center" vertical="center"/>
    </xf>
    <xf numFmtId="0" fontId="43" fillId="0" borderId="11" xfId="87" applyFont="1" applyFill="1" applyBorder="1"/>
    <xf numFmtId="0" fontId="91" fillId="0" borderId="0" xfId="87" applyFont="1" applyFill="1"/>
    <xf numFmtId="180" fontId="65" fillId="0" borderId="0" xfId="88" applyNumberFormat="1" applyFont="1" applyFill="1" applyAlignment="1" applyProtection="1">
      <alignment vertical="center"/>
    </xf>
    <xf numFmtId="180" fontId="65" fillId="0" borderId="0" xfId="88" applyNumberFormat="1" applyFont="1" applyFill="1" applyAlignment="1" applyProtection="1">
      <alignment horizontal="center" vertical="center"/>
    </xf>
    <xf numFmtId="180" fontId="65" fillId="0" borderId="0" xfId="88" applyNumberFormat="1" applyFont="1" applyFill="1" applyAlignment="1" applyProtection="1">
      <alignment horizontal="center" vertical="center" wrapText="1"/>
    </xf>
    <xf numFmtId="0" fontId="19" fillId="0" borderId="0" xfId="88" applyFill="1" applyAlignment="1">
      <alignment horizontal="center" vertical="center" wrapText="1"/>
    </xf>
    <xf numFmtId="0" fontId="19" fillId="0" borderId="0" xfId="88" applyFill="1" applyAlignment="1">
      <alignment vertical="center" wrapText="1"/>
    </xf>
    <xf numFmtId="180" fontId="94" fillId="0" borderId="0" xfId="88" applyNumberFormat="1" applyFont="1" applyFill="1" applyAlignment="1">
      <alignment vertical="center" wrapText="1"/>
    </xf>
    <xf numFmtId="0" fontId="64" fillId="0" borderId="0" xfId="88" applyFont="1" applyFill="1" applyAlignment="1">
      <alignment horizontal="center" vertical="center" wrapText="1"/>
    </xf>
    <xf numFmtId="0" fontId="63" fillId="0" borderId="0" xfId="87" applyFont="1" applyFill="1" applyBorder="1" applyAlignment="1" applyProtection="1">
      <alignment horizontal="center" vertical="center"/>
    </xf>
    <xf numFmtId="0" fontId="63" fillId="0" borderId="0" xfId="87" applyFont="1" applyFill="1" applyBorder="1" applyAlignment="1" applyProtection="1">
      <alignment horizontal="center" vertical="center" wrapText="1"/>
    </xf>
    <xf numFmtId="182" fontId="63" fillId="0" borderId="0" xfId="54" applyNumberFormat="1" applyFont="1" applyFill="1" applyBorder="1" applyAlignment="1" applyProtection="1">
      <alignment horizontal="center"/>
    </xf>
    <xf numFmtId="0" fontId="19" fillId="0" borderId="0" xfId="88" applyFont="1" applyFill="1" applyAlignment="1">
      <alignment horizontal="center" vertical="center" wrapText="1"/>
    </xf>
    <xf numFmtId="180" fontId="96" fillId="0" borderId="0" xfId="88" applyNumberFormat="1" applyFont="1" applyFill="1" applyAlignment="1">
      <alignment vertical="center" wrapText="1"/>
    </xf>
    <xf numFmtId="0" fontId="19" fillId="0" borderId="0" xfId="88" applyFont="1" applyFill="1" applyAlignment="1">
      <alignment horizontal="right" vertical="center" wrapText="1"/>
    </xf>
    <xf numFmtId="0" fontId="19" fillId="0" borderId="0" xfId="88" applyFont="1" applyFill="1" applyAlignment="1">
      <alignment vertical="center" wrapText="1"/>
    </xf>
    <xf numFmtId="180" fontId="97" fillId="0" borderId="0" xfId="88" applyNumberFormat="1" applyFont="1" applyFill="1" applyAlignment="1" applyProtection="1">
      <alignment vertical="center" wrapText="1"/>
    </xf>
    <xf numFmtId="0" fontId="63" fillId="0" borderId="13" xfId="87" applyFont="1" applyFill="1" applyBorder="1" applyAlignment="1" applyProtection="1">
      <alignment horizontal="center" vertical="center" wrapText="1"/>
    </xf>
    <xf numFmtId="182" fontId="71" fillId="0" borderId="15" xfId="54" applyNumberFormat="1" applyFont="1" applyFill="1" applyBorder="1" applyProtection="1">
      <protection locked="0"/>
    </xf>
    <xf numFmtId="0" fontId="43" fillId="0" borderId="0" xfId="87" applyFont="1" applyFill="1" applyBorder="1" applyAlignment="1">
      <alignment horizontal="center" vertical="center"/>
    </xf>
    <xf numFmtId="0" fontId="43" fillId="0" borderId="0" xfId="87" applyFont="1" applyFill="1" applyBorder="1"/>
    <xf numFmtId="182" fontId="43" fillId="0" borderId="0" xfId="87" applyNumberFormat="1" applyFont="1" applyFill="1" applyBorder="1"/>
    <xf numFmtId="0" fontId="88" fillId="0" borderId="0" xfId="87" applyFont="1" applyFill="1" applyAlignment="1">
      <alignment wrapText="1"/>
    </xf>
    <xf numFmtId="0" fontId="71" fillId="0" borderId="15" xfId="87" applyFont="1" applyFill="1" applyBorder="1" applyAlignment="1" applyProtection="1">
      <alignment horizontal="center" vertical="center"/>
    </xf>
    <xf numFmtId="0" fontId="98" fillId="0" borderId="0" xfId="78" applyFont="1"/>
    <xf numFmtId="0" fontId="32" fillId="0" borderId="0" xfId="78" applyFont="1"/>
    <xf numFmtId="0" fontId="2" fillId="0" borderId="0" xfId="90" applyFont="1"/>
    <xf numFmtId="0" fontId="56" fillId="0" borderId="0" xfId="90" applyFont="1" applyAlignment="1">
      <alignment horizontal="right"/>
    </xf>
    <xf numFmtId="0" fontId="60" fillId="0" borderId="0" xfId="90" applyFont="1" applyAlignment="1">
      <alignment horizontal="center"/>
    </xf>
    <xf numFmtId="0" fontId="60" fillId="0" borderId="0" xfId="90" applyFont="1" applyAlignment="1">
      <alignment horizontal="right"/>
    </xf>
    <xf numFmtId="0" fontId="58" fillId="0" borderId="0" xfId="90" applyFont="1" applyAlignment="1">
      <alignment horizontal="center"/>
    </xf>
    <xf numFmtId="180" fontId="71" fillId="0" borderId="0" xfId="88" applyNumberFormat="1" applyFont="1" applyFill="1" applyAlignment="1" applyProtection="1">
      <alignment horizontal="right" vertical="center"/>
    </xf>
    <xf numFmtId="0" fontId="58" fillId="0" borderId="0" xfId="90" applyFont="1" applyAlignment="1"/>
    <xf numFmtId="180" fontId="71" fillId="0" borderId="0" xfId="88" applyNumberFormat="1" applyFont="1" applyFill="1" applyAlignment="1">
      <alignment horizontal="center" vertical="center"/>
    </xf>
    <xf numFmtId="0" fontId="99" fillId="0" borderId="0" xfId="88" applyFont="1" applyAlignment="1">
      <alignment wrapText="1"/>
    </xf>
    <xf numFmtId="0" fontId="100" fillId="0" borderId="0" xfId="88" applyFont="1" applyAlignment="1">
      <alignment horizontal="right" wrapText="1"/>
    </xf>
    <xf numFmtId="180" fontId="71" fillId="0" borderId="0" xfId="88" applyNumberFormat="1" applyFont="1" applyFill="1" applyBorder="1" applyAlignment="1">
      <alignment horizontal="center" vertical="center" wrapText="1"/>
    </xf>
    <xf numFmtId="0" fontId="101" fillId="0" borderId="0" xfId="87" applyFont="1" applyFill="1"/>
    <xf numFmtId="0" fontId="80" fillId="24" borderId="18" xfId="90" applyFont="1" applyFill="1" applyBorder="1" applyAlignment="1">
      <alignment horizontal="left" vertical="center"/>
    </xf>
    <xf numFmtId="0" fontId="80" fillId="24" borderId="22" xfId="90" applyFont="1" applyFill="1" applyBorder="1" applyAlignment="1">
      <alignment horizontal="left" vertical="center"/>
    </xf>
    <xf numFmtId="0" fontId="80" fillId="24" borderId="19" xfId="90" applyFont="1" applyFill="1" applyBorder="1" applyAlignment="1">
      <alignment horizontal="left" vertical="center"/>
    </xf>
    <xf numFmtId="3" fontId="80" fillId="24" borderId="19" xfId="90" applyNumberFormat="1" applyFont="1" applyFill="1" applyBorder="1" applyAlignment="1">
      <alignment horizontal="right" vertical="center"/>
    </xf>
    <xf numFmtId="3" fontId="80" fillId="24" borderId="19" xfId="90" applyNumberFormat="1" applyFont="1" applyFill="1" applyBorder="1"/>
    <xf numFmtId="3" fontId="80" fillId="24" borderId="20" xfId="90" applyNumberFormat="1" applyFont="1" applyFill="1" applyBorder="1"/>
    <xf numFmtId="0" fontId="18" fillId="24" borderId="0" xfId="90" applyFill="1"/>
    <xf numFmtId="3" fontId="80" fillId="24" borderId="36" xfId="90" applyNumberFormat="1" applyFont="1" applyFill="1" applyBorder="1" applyAlignment="1">
      <alignment horizontal="right" vertical="center"/>
    </xf>
    <xf numFmtId="3" fontId="81" fillId="24" borderId="19" xfId="90" applyNumberFormat="1" applyFont="1" applyFill="1" applyBorder="1" applyAlignment="1">
      <alignment vertical="center"/>
    </xf>
    <xf numFmtId="0" fontId="51" fillId="0" borderId="18" xfId="90" applyFont="1" applyBorder="1" applyAlignment="1">
      <alignment horizontal="left" vertical="center" wrapText="1"/>
    </xf>
    <xf numFmtId="180" fontId="71" fillId="0" borderId="0" xfId="88" applyNumberFormat="1" applyFont="1" applyFill="1" applyAlignment="1">
      <alignment horizontal="right" vertical="center"/>
    </xf>
    <xf numFmtId="0" fontId="102" fillId="0" borderId="8" xfId="0" applyFont="1" applyBorder="1"/>
    <xf numFmtId="0" fontId="102" fillId="0" borderId="8" xfId="0" applyFont="1" applyBorder="1" applyAlignment="1">
      <alignment wrapText="1"/>
    </xf>
    <xf numFmtId="3" fontId="102" fillId="0" borderId="8" xfId="0" applyNumberFormat="1" applyFont="1" applyBorder="1" applyAlignment="1">
      <alignment vertical="center"/>
    </xf>
    <xf numFmtId="182" fontId="44" fillId="0" borderId="37" xfId="54" applyNumberFormat="1" applyFont="1" applyFill="1" applyBorder="1" applyAlignment="1">
      <alignment vertical="center"/>
    </xf>
    <xf numFmtId="182" fontId="44" fillId="0" borderId="20" xfId="54" applyNumberFormat="1" applyFont="1" applyFill="1" applyBorder="1" applyAlignment="1">
      <alignment vertical="center"/>
    </xf>
    <xf numFmtId="182" fontId="44" fillId="0" borderId="19" xfId="54" applyNumberFormat="1" applyFont="1" applyFill="1" applyBorder="1" applyAlignment="1" applyProtection="1">
      <alignment vertical="center"/>
      <protection locked="0"/>
    </xf>
    <xf numFmtId="182" fontId="44" fillId="0" borderId="33" xfId="54" applyNumberFormat="1" applyFont="1" applyFill="1" applyBorder="1" applyAlignment="1" applyProtection="1">
      <alignment vertical="center"/>
      <protection locked="0"/>
    </xf>
    <xf numFmtId="182" fontId="43" fillId="0" borderId="11" xfId="87" applyNumberFormat="1" applyFont="1" applyFill="1" applyBorder="1" applyAlignment="1">
      <alignment vertical="center"/>
    </xf>
    <xf numFmtId="182" fontId="43" fillId="0" borderId="12" xfId="87" applyNumberFormat="1" applyFont="1" applyFill="1" applyBorder="1" applyAlignment="1">
      <alignment vertical="center"/>
    </xf>
    <xf numFmtId="0" fontId="41" fillId="0" borderId="0" xfId="0" applyFont="1" applyAlignment="1">
      <alignment horizontal="right" wrapText="1"/>
    </xf>
    <xf numFmtId="0" fontId="41" fillId="0" borderId="0" xfId="0" applyFont="1" applyAlignment="1">
      <alignment horizontal="right"/>
    </xf>
    <xf numFmtId="0" fontId="46" fillId="0" borderId="0" xfId="0" applyFont="1" applyAlignment="1">
      <alignment horizontal="right" wrapText="1"/>
    </xf>
    <xf numFmtId="0" fontId="58" fillId="0" borderId="0" xfId="90" applyFont="1" applyAlignment="1">
      <alignment horizontal="right"/>
    </xf>
    <xf numFmtId="0" fontId="52" fillId="24" borderId="38" xfId="80" applyFont="1" applyFill="1" applyBorder="1" applyAlignment="1">
      <alignment horizontal="center" vertical="center" wrapText="1"/>
    </xf>
    <xf numFmtId="3" fontId="52" fillId="0" borderId="39" xfId="80" applyNumberFormat="1" applyFont="1" applyFill="1" applyBorder="1"/>
    <xf numFmtId="4" fontId="52" fillId="0" borderId="40" xfId="80" applyNumberFormat="1" applyFont="1" applyFill="1" applyBorder="1"/>
    <xf numFmtId="3" fontId="52" fillId="0" borderId="40" xfId="80" applyNumberFormat="1" applyFont="1" applyFill="1" applyBorder="1"/>
    <xf numFmtId="3" fontId="51" fillId="0" borderId="40" xfId="77" applyNumberFormat="1" applyFont="1" applyFill="1" applyBorder="1" applyAlignment="1">
      <alignment horizontal="center" vertical="center"/>
    </xf>
    <xf numFmtId="3" fontId="51" fillId="0" borderId="40" xfId="77" applyNumberFormat="1" applyFont="1" applyFill="1" applyBorder="1" applyAlignment="1">
      <alignment vertical="center"/>
    </xf>
    <xf numFmtId="3" fontId="52" fillId="0" borderId="40" xfId="77" applyNumberFormat="1" applyFont="1" applyFill="1" applyBorder="1" applyAlignment="1">
      <alignment vertical="center"/>
    </xf>
    <xf numFmtId="169" fontId="51" fillId="0" borderId="40" xfId="80" applyNumberFormat="1" applyFont="1" applyFill="1" applyBorder="1"/>
    <xf numFmtId="3" fontId="51" fillId="0" borderId="41" xfId="77" applyNumberFormat="1" applyFont="1" applyFill="1" applyBorder="1" applyAlignment="1">
      <alignment vertical="center"/>
    </xf>
    <xf numFmtId="3" fontId="51" fillId="0" borderId="18" xfId="77" applyNumberFormat="1" applyFont="1" applyFill="1" applyBorder="1" applyAlignment="1">
      <alignment vertical="center"/>
    </xf>
    <xf numFmtId="3" fontId="52" fillId="0" borderId="38" xfId="80" applyNumberFormat="1" applyFont="1" applyFill="1" applyBorder="1"/>
    <xf numFmtId="3" fontId="51" fillId="0" borderId="18" xfId="80" applyNumberFormat="1" applyFont="1" applyFill="1" applyBorder="1"/>
    <xf numFmtId="4" fontId="51" fillId="0" borderId="42" xfId="80" applyNumberFormat="1" applyFont="1" applyFill="1" applyBorder="1"/>
    <xf numFmtId="3" fontId="81" fillId="24" borderId="18" xfId="80" applyNumberFormat="1" applyFont="1" applyFill="1" applyBorder="1"/>
    <xf numFmtId="0" fontId="52" fillId="24" borderId="43" xfId="80" applyFont="1" applyFill="1" applyBorder="1" applyAlignment="1">
      <alignment horizontal="right" vertical="center" wrapText="1"/>
    </xf>
    <xf numFmtId="0" fontId="52" fillId="24" borderId="44" xfId="80" applyFont="1" applyFill="1" applyBorder="1" applyAlignment="1">
      <alignment horizontal="center" vertical="center"/>
    </xf>
    <xf numFmtId="0" fontId="52" fillId="24" borderId="45" xfId="80" applyFont="1" applyFill="1" applyBorder="1" applyAlignment="1">
      <alignment horizontal="center" vertical="center"/>
    </xf>
    <xf numFmtId="3" fontId="52" fillId="0" borderId="46" xfId="80" applyNumberFormat="1" applyFont="1" applyFill="1" applyBorder="1"/>
    <xf numFmtId="3" fontId="52" fillId="0" borderId="47" xfId="80" applyNumberFormat="1" applyFont="1" applyFill="1" applyBorder="1"/>
    <xf numFmtId="3" fontId="59" fillId="0" borderId="47" xfId="80" applyNumberFormat="1" applyFont="1" applyFill="1" applyBorder="1"/>
    <xf numFmtId="3" fontId="51" fillId="0" borderId="47" xfId="77" applyNumberFormat="1" applyFont="1" applyFill="1" applyBorder="1" applyAlignment="1">
      <alignment vertical="center"/>
    </xf>
    <xf numFmtId="3" fontId="52" fillId="0" borderId="47" xfId="77" applyNumberFormat="1" applyFont="1" applyFill="1" applyBorder="1" applyAlignment="1">
      <alignment vertical="center"/>
    </xf>
    <xf numFmtId="3" fontId="59" fillId="0" borderId="47" xfId="77" applyNumberFormat="1" applyFont="1" applyFill="1" applyBorder="1" applyAlignment="1">
      <alignment vertical="center"/>
    </xf>
    <xf numFmtId="3" fontId="51" fillId="0" borderId="47" xfId="80" applyNumberFormat="1" applyFont="1" applyFill="1" applyBorder="1"/>
    <xf numFmtId="3" fontId="51" fillId="0" borderId="48" xfId="80" applyNumberFormat="1" applyFont="1" applyFill="1" applyBorder="1"/>
    <xf numFmtId="3" fontId="51" fillId="0" borderId="20" xfId="80" applyNumberFormat="1" applyFont="1" applyFill="1" applyBorder="1"/>
    <xf numFmtId="3" fontId="52" fillId="0" borderId="37" xfId="80" applyNumberFormat="1" applyFont="1" applyFill="1" applyBorder="1"/>
    <xf numFmtId="3" fontId="51" fillId="0" borderId="49" xfId="77" applyNumberFormat="1" applyFont="1" applyFill="1" applyBorder="1" applyAlignment="1">
      <alignment vertical="center"/>
    </xf>
    <xf numFmtId="0" fontId="2" fillId="0" borderId="50" xfId="77" applyFont="1" applyBorder="1" applyAlignment="1">
      <alignment vertical="center"/>
    </xf>
    <xf numFmtId="3" fontId="81" fillId="24" borderId="20" xfId="77" applyNumberFormat="1" applyFont="1" applyFill="1" applyBorder="1" applyAlignment="1">
      <alignment vertical="center"/>
    </xf>
    <xf numFmtId="180" fontId="43" fillId="0" borderId="0" xfId="88" applyNumberFormat="1" applyFont="1" applyFill="1" applyAlignment="1" applyProtection="1">
      <alignment horizontal="right" vertical="center"/>
    </xf>
    <xf numFmtId="0" fontId="19" fillId="0" borderId="0" xfId="79"/>
    <xf numFmtId="0" fontId="103" fillId="0" borderId="0" xfId="79" applyFont="1" applyAlignment="1">
      <alignment horizontal="center"/>
    </xf>
    <xf numFmtId="0" fontId="43" fillId="0" borderId="0" xfId="79" applyFont="1" applyAlignment="1">
      <alignment horizontal="right"/>
    </xf>
    <xf numFmtId="0" fontId="43" fillId="0" borderId="51" xfId="79" applyFont="1" applyBorder="1" applyAlignment="1">
      <alignment vertical="center" wrapText="1"/>
    </xf>
    <xf numFmtId="0" fontId="63" fillId="0" borderId="22" xfId="79" applyFont="1" applyBorder="1" applyAlignment="1">
      <alignment horizontal="center"/>
    </xf>
    <xf numFmtId="0" fontId="63" fillId="0" borderId="0" xfId="79" applyFont="1"/>
    <xf numFmtId="49" fontId="19" fillId="0" borderId="22" xfId="79" applyNumberFormat="1" applyFont="1" applyBorder="1" applyAlignment="1">
      <alignment horizontal="right"/>
    </xf>
    <xf numFmtId="0" fontId="19" fillId="0" borderId="22" xfId="79" applyBorder="1"/>
    <xf numFmtId="49" fontId="19" fillId="0" borderId="35" xfId="79" applyNumberFormat="1" applyFont="1" applyBorder="1" applyAlignment="1">
      <alignment horizontal="right"/>
    </xf>
    <xf numFmtId="49" fontId="19" fillId="0" borderId="35" xfId="79" applyNumberFormat="1" applyBorder="1"/>
    <xf numFmtId="49" fontId="19" fillId="0" borderId="33" xfId="79" applyNumberFormat="1" applyBorder="1"/>
    <xf numFmtId="0" fontId="43" fillId="0" borderId="24" xfId="79" applyFont="1" applyBorder="1" applyAlignment="1">
      <alignment horizontal="left"/>
    </xf>
    <xf numFmtId="0" fontId="43" fillId="0" borderId="52" xfId="79" applyFont="1" applyBorder="1" applyAlignment="1">
      <alignment horizontal="left"/>
    </xf>
    <xf numFmtId="0" fontId="58" fillId="0" borderId="0" xfId="85" applyFont="1" applyAlignment="1">
      <alignment horizontal="center"/>
    </xf>
    <xf numFmtId="0" fontId="32" fillId="0" borderId="0" xfId="85"/>
    <xf numFmtId="0" fontId="41" fillId="0" borderId="0" xfId="85" applyFont="1" applyAlignment="1">
      <alignment horizontal="center"/>
    </xf>
    <xf numFmtId="0" fontId="45" fillId="0" borderId="0" xfId="85" applyFont="1"/>
    <xf numFmtId="3" fontId="41" fillId="0" borderId="36" xfId="85" applyNumberFormat="1" applyFont="1" applyBorder="1" applyAlignment="1">
      <alignment horizontal="right"/>
    </xf>
    <xf numFmtId="0" fontId="83" fillId="0" borderId="0" xfId="85" applyFont="1"/>
    <xf numFmtId="0" fontId="41" fillId="0" borderId="42" xfId="85" applyFont="1" applyBorder="1" applyAlignment="1">
      <alignment horizontal="right"/>
    </xf>
    <xf numFmtId="0" fontId="51" fillId="0" borderId="0" xfId="85" applyFont="1"/>
    <xf numFmtId="0" fontId="58" fillId="24" borderId="53" xfId="90" applyFont="1" applyFill="1" applyBorder="1" applyAlignment="1">
      <alignment horizontal="center" vertical="center"/>
    </xf>
    <xf numFmtId="0" fontId="58" fillId="24" borderId="11" xfId="90" applyFont="1" applyFill="1" applyBorder="1" applyAlignment="1">
      <alignment horizontal="center" vertical="center"/>
    </xf>
    <xf numFmtId="0" fontId="58" fillId="24" borderId="11" xfId="90" applyFont="1" applyFill="1" applyBorder="1" applyAlignment="1">
      <alignment horizontal="center" vertical="center" wrapText="1"/>
    </xf>
    <xf numFmtId="0" fontId="58" fillId="24" borderId="12" xfId="90" applyFont="1" applyFill="1" applyBorder="1" applyAlignment="1">
      <alignment horizontal="center" vertical="center" wrapText="1"/>
    </xf>
    <xf numFmtId="0" fontId="58" fillId="24" borderId="54" xfId="90" applyFont="1" applyFill="1" applyBorder="1" applyAlignment="1">
      <alignment horizontal="center" vertical="center"/>
    </xf>
    <xf numFmtId="0" fontId="47" fillId="0" borderId="55" xfId="0" applyFont="1" applyBorder="1" applyAlignment="1">
      <alignment horizontal="center" wrapText="1"/>
    </xf>
    <xf numFmtId="0" fontId="61" fillId="0" borderId="53" xfId="0" applyFont="1" applyBorder="1" applyAlignment="1">
      <alignment horizontal="center" wrapText="1"/>
    </xf>
    <xf numFmtId="0" fontId="41" fillId="0" borderId="44" xfId="0" applyFont="1" applyBorder="1" applyAlignment="1">
      <alignment wrapText="1"/>
    </xf>
    <xf numFmtId="0" fontId="46" fillId="0" borderId="23" xfId="0" applyFont="1" applyBorder="1" applyAlignment="1">
      <alignment wrapText="1"/>
    </xf>
    <xf numFmtId="0" fontId="41" fillId="0" borderId="23" xfId="0" applyFont="1" applyBorder="1" applyAlignment="1">
      <alignment wrapText="1"/>
    </xf>
    <xf numFmtId="0" fontId="46" fillId="0" borderId="44" xfId="0" applyFont="1" applyBorder="1" applyAlignment="1">
      <alignment wrapText="1"/>
    </xf>
    <xf numFmtId="0" fontId="46" fillId="0" borderId="56" xfId="0" applyFont="1" applyBorder="1" applyAlignment="1">
      <alignment wrapText="1"/>
    </xf>
    <xf numFmtId="0" fontId="49" fillId="0" borderId="53" xfId="0" applyFont="1" applyBorder="1" applyAlignment="1">
      <alignment wrapText="1"/>
    </xf>
    <xf numFmtId="0" fontId="61" fillId="0" borderId="16" xfId="0" applyFont="1" applyBorder="1" applyAlignment="1">
      <alignment horizontal="center" wrapText="1"/>
    </xf>
    <xf numFmtId="3" fontId="41" fillId="0" borderId="43" xfId="0" applyNumberFormat="1" applyFont="1" applyBorder="1" applyAlignment="1">
      <alignment horizontal="right" wrapText="1"/>
    </xf>
    <xf numFmtId="3" fontId="46" fillId="0" borderId="57" xfId="0" applyNumberFormat="1" applyFont="1" applyBorder="1" applyAlignment="1">
      <alignment horizontal="right" wrapText="1"/>
    </xf>
    <xf numFmtId="3" fontId="2" fillId="0" borderId="57" xfId="0" applyNumberFormat="1" applyFont="1" applyBorder="1" applyAlignment="1">
      <alignment horizontal="right" wrapText="1"/>
    </xf>
    <xf numFmtId="0" fontId="2" fillId="0" borderId="57" xfId="0" applyFont="1" applyBorder="1" applyAlignment="1">
      <alignment wrapText="1"/>
    </xf>
    <xf numFmtId="3" fontId="41" fillId="0" borderId="57" xfId="0" applyNumberFormat="1" applyFont="1" applyBorder="1" applyAlignment="1">
      <alignment horizontal="right" wrapText="1"/>
    </xf>
    <xf numFmtId="3" fontId="46" fillId="0" borderId="43" xfId="0" applyNumberFormat="1" applyFont="1" applyBorder="1" applyAlignment="1">
      <alignment horizontal="right" wrapText="1"/>
    </xf>
    <xf numFmtId="0" fontId="46" fillId="0" borderId="57" xfId="0" applyFont="1" applyBorder="1" applyAlignment="1">
      <alignment wrapText="1"/>
    </xf>
    <xf numFmtId="0" fontId="41" fillId="0" borderId="57" xfId="0" applyFont="1" applyBorder="1" applyAlignment="1">
      <alignment wrapText="1"/>
    </xf>
    <xf numFmtId="3" fontId="49" fillId="0" borderId="57" xfId="0" applyNumberFormat="1" applyFont="1" applyBorder="1" applyAlignment="1">
      <alignment horizontal="right" wrapText="1"/>
    </xf>
    <xf numFmtId="3" fontId="46" fillId="0" borderId="45" xfId="0" applyNumberFormat="1" applyFont="1" applyBorder="1" applyAlignment="1">
      <alignment horizontal="right" wrapText="1"/>
    </xf>
    <xf numFmtId="3" fontId="49" fillId="0" borderId="16" xfId="0" applyNumberFormat="1" applyFont="1" applyBorder="1" applyAlignment="1">
      <alignment horizontal="right" wrapText="1"/>
    </xf>
    <xf numFmtId="0" fontId="41" fillId="0" borderId="58" xfId="0" applyFont="1" applyBorder="1" applyAlignment="1">
      <alignment horizontal="center" wrapText="1"/>
    </xf>
    <xf numFmtId="0" fontId="61" fillId="0" borderId="13" xfId="0" applyFont="1" applyBorder="1" applyAlignment="1">
      <alignment horizontal="center" wrapText="1"/>
    </xf>
    <xf numFmtId="0" fontId="41" fillId="0" borderId="14" xfId="0" applyFont="1" applyBorder="1" applyAlignment="1">
      <alignment wrapText="1"/>
    </xf>
    <xf numFmtId="0" fontId="46" fillId="0" borderId="15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41" fillId="0" borderId="15" xfId="0" applyFont="1" applyBorder="1" applyAlignment="1">
      <alignment wrapText="1"/>
    </xf>
    <xf numFmtId="0" fontId="46" fillId="0" borderId="14" xfId="0" applyFont="1" applyBorder="1" applyAlignment="1">
      <alignment wrapText="1"/>
    </xf>
    <xf numFmtId="0" fontId="46" fillId="0" borderId="59" xfId="0" applyFont="1" applyBorder="1" applyAlignment="1">
      <alignment wrapText="1"/>
    </xf>
    <xf numFmtId="0" fontId="49" fillId="0" borderId="13" xfId="0" applyFont="1" applyBorder="1" applyAlignment="1">
      <alignment wrapText="1"/>
    </xf>
    <xf numFmtId="0" fontId="46" fillId="0" borderId="57" xfId="0" applyFont="1" applyBorder="1" applyAlignment="1">
      <alignment horizontal="right" wrapText="1"/>
    </xf>
    <xf numFmtId="0" fontId="41" fillId="0" borderId="57" xfId="0" applyFont="1" applyBorder="1" applyAlignment="1">
      <alignment horizontal="right" wrapText="1"/>
    </xf>
    <xf numFmtId="3" fontId="46" fillId="0" borderId="15" xfId="0" applyNumberFormat="1" applyFont="1" applyBorder="1" applyAlignment="1">
      <alignment horizontal="right" wrapText="1"/>
    </xf>
    <xf numFmtId="3" fontId="41" fillId="0" borderId="15" xfId="0" applyNumberFormat="1" applyFont="1" applyBorder="1" applyAlignment="1">
      <alignment horizontal="right" wrapText="1"/>
    </xf>
    <xf numFmtId="3" fontId="46" fillId="0" borderId="14" xfId="0" applyNumberFormat="1" applyFont="1" applyBorder="1" applyAlignment="1">
      <alignment horizontal="right" wrapText="1"/>
    </xf>
    <xf numFmtId="0" fontId="46" fillId="0" borderId="15" xfId="0" applyFont="1" applyBorder="1" applyAlignment="1">
      <alignment horizontal="right" wrapText="1"/>
    </xf>
    <xf numFmtId="0" fontId="41" fillId="0" borderId="15" xfId="0" applyFont="1" applyBorder="1" applyAlignment="1">
      <alignment horizontal="right" wrapText="1"/>
    </xf>
    <xf numFmtId="3" fontId="49" fillId="0" borderId="15" xfId="0" applyNumberFormat="1" applyFont="1" applyBorder="1" applyAlignment="1">
      <alignment horizontal="right" wrapText="1"/>
    </xf>
    <xf numFmtId="3" fontId="46" fillId="0" borderId="59" xfId="0" applyNumberFormat="1" applyFont="1" applyBorder="1" applyAlignment="1">
      <alignment horizontal="right" wrapText="1"/>
    </xf>
    <xf numFmtId="0" fontId="54" fillId="0" borderId="53" xfId="0" applyFont="1" applyBorder="1" applyAlignment="1">
      <alignment wrapText="1"/>
    </xf>
    <xf numFmtId="3" fontId="74" fillId="0" borderId="16" xfId="0" applyNumberFormat="1" applyFont="1" applyBorder="1" applyAlignment="1">
      <alignment horizontal="right" wrapText="1"/>
    </xf>
    <xf numFmtId="0" fontId="52" fillId="0" borderId="15" xfId="0" applyFont="1" applyBorder="1" applyAlignment="1">
      <alignment wrapText="1"/>
    </xf>
    <xf numFmtId="0" fontId="54" fillId="0" borderId="13" xfId="0" applyFont="1" applyBorder="1" applyAlignment="1">
      <alignment wrapText="1"/>
    </xf>
    <xf numFmtId="3" fontId="78" fillId="0" borderId="47" xfId="80" applyNumberFormat="1" applyFont="1" applyFill="1" applyBorder="1"/>
    <xf numFmtId="3" fontId="78" fillId="0" borderId="47" xfId="77" applyNumberFormat="1" applyFont="1" applyFill="1" applyBorder="1" applyAlignment="1">
      <alignment vertical="center"/>
    </xf>
    <xf numFmtId="3" fontId="51" fillId="0" borderId="60" xfId="77" applyNumberFormat="1" applyFont="1" applyFill="1" applyBorder="1" applyAlignment="1">
      <alignment vertical="center"/>
    </xf>
    <xf numFmtId="0" fontId="56" fillId="0" borderId="61" xfId="77" applyFont="1" applyBorder="1" applyAlignment="1">
      <alignment vertical="center"/>
    </xf>
    <xf numFmtId="0" fontId="56" fillId="0" borderId="62" xfId="77" applyFont="1" applyBorder="1" applyAlignment="1">
      <alignment vertical="center"/>
    </xf>
    <xf numFmtId="0" fontId="2" fillId="0" borderId="62" xfId="77" applyFont="1" applyBorder="1" applyAlignment="1">
      <alignment vertical="center"/>
    </xf>
    <xf numFmtId="0" fontId="2" fillId="0" borderId="62" xfId="77" applyFont="1" applyBorder="1" applyAlignment="1">
      <alignment vertical="center" wrapText="1"/>
    </xf>
    <xf numFmtId="0" fontId="2" fillId="0" borderId="63" xfId="77" applyFont="1" applyBorder="1" applyAlignment="1">
      <alignment vertical="center"/>
    </xf>
    <xf numFmtId="0" fontId="2" fillId="0" borderId="23" xfId="77" applyFont="1" applyBorder="1" applyAlignment="1">
      <alignment vertical="center"/>
    </xf>
    <xf numFmtId="0" fontId="56" fillId="0" borderId="64" xfId="77" applyFont="1" applyBorder="1" applyAlignment="1">
      <alignment vertical="center"/>
    </xf>
    <xf numFmtId="0" fontId="81" fillId="24" borderId="23" xfId="80" applyFont="1" applyFill="1" applyBorder="1"/>
    <xf numFmtId="0" fontId="52" fillId="24" borderId="34" xfId="80" applyFont="1" applyFill="1" applyBorder="1" applyAlignment="1">
      <alignment horizontal="center" vertical="center" wrapText="1"/>
    </xf>
    <xf numFmtId="0" fontId="52" fillId="24" borderId="44" xfId="80" applyFont="1" applyFill="1" applyBorder="1" applyAlignment="1">
      <alignment horizontal="right" vertical="center"/>
    </xf>
    <xf numFmtId="3" fontId="52" fillId="0" borderId="65" xfId="80" applyNumberFormat="1" applyFont="1" applyFill="1" applyBorder="1"/>
    <xf numFmtId="4" fontId="52" fillId="0" borderId="66" xfId="80" applyNumberFormat="1" applyFont="1" applyFill="1" applyBorder="1"/>
    <xf numFmtId="3" fontId="52" fillId="0" borderId="66" xfId="80" applyNumberFormat="1" applyFont="1" applyFill="1" applyBorder="1"/>
    <xf numFmtId="3" fontId="51" fillId="0" borderId="66" xfId="77" applyNumberFormat="1" applyFont="1" applyFill="1" applyBorder="1" applyAlignment="1">
      <alignment horizontal="center" vertical="center"/>
    </xf>
    <xf numFmtId="3" fontId="51" fillId="0" borderId="66" xfId="77" applyNumberFormat="1" applyFont="1" applyFill="1" applyBorder="1" applyAlignment="1">
      <alignment vertical="center"/>
    </xf>
    <xf numFmtId="3" fontId="52" fillId="0" borderId="66" xfId="77" applyNumberFormat="1" applyFont="1" applyFill="1" applyBorder="1" applyAlignment="1">
      <alignment vertical="center"/>
    </xf>
    <xf numFmtId="169" fontId="51" fillId="0" borderId="66" xfId="80" applyNumberFormat="1" applyFont="1" applyFill="1" applyBorder="1"/>
    <xf numFmtId="3" fontId="51" fillId="0" borderId="67" xfId="77" applyNumberFormat="1" applyFont="1" applyFill="1" applyBorder="1" applyAlignment="1">
      <alignment vertical="center"/>
    </xf>
    <xf numFmtId="3" fontId="51" fillId="0" borderId="22" xfId="77" applyNumberFormat="1" applyFont="1" applyFill="1" applyBorder="1" applyAlignment="1">
      <alignment vertical="center"/>
    </xf>
    <xf numFmtId="3" fontId="52" fillId="0" borderId="34" xfId="80" applyNumberFormat="1" applyFont="1" applyFill="1" applyBorder="1"/>
    <xf numFmtId="3" fontId="51" fillId="0" borderId="22" xfId="80" applyNumberFormat="1" applyFont="1" applyFill="1" applyBorder="1"/>
    <xf numFmtId="169" fontId="51" fillId="0" borderId="68" xfId="77" applyNumberFormat="1" applyFont="1" applyBorder="1" applyAlignment="1">
      <alignment vertical="center"/>
    </xf>
    <xf numFmtId="169" fontId="51" fillId="0" borderId="22" xfId="77" applyNumberFormat="1" applyFont="1" applyBorder="1" applyAlignment="1">
      <alignment vertical="center"/>
    </xf>
    <xf numFmtId="4" fontId="51" fillId="0" borderId="35" xfId="80" applyNumberFormat="1" applyFont="1" applyFill="1" applyBorder="1"/>
    <xf numFmtId="3" fontId="81" fillId="24" borderId="22" xfId="80" applyNumberFormat="1" applyFont="1" applyFill="1" applyBorder="1"/>
    <xf numFmtId="0" fontId="81" fillId="24" borderId="56" xfId="80" applyFont="1" applyFill="1" applyBorder="1"/>
    <xf numFmtId="3" fontId="81" fillId="24" borderId="35" xfId="80" applyNumberFormat="1" applyFont="1" applyFill="1" applyBorder="1"/>
    <xf numFmtId="0" fontId="81" fillId="24" borderId="33" xfId="86" applyFont="1" applyFill="1" applyBorder="1"/>
    <xf numFmtId="3" fontId="81" fillId="24" borderId="69" xfId="77" applyNumberFormat="1" applyFont="1" applyFill="1" applyBorder="1" applyAlignment="1">
      <alignment vertical="center"/>
    </xf>
    <xf numFmtId="3" fontId="81" fillId="24" borderId="42" xfId="80" applyNumberFormat="1" applyFont="1" applyFill="1" applyBorder="1"/>
    <xf numFmtId="0" fontId="60" fillId="0" borderId="53" xfId="80" applyFont="1" applyFill="1" applyBorder="1"/>
    <xf numFmtId="3" fontId="60" fillId="0" borderId="12" xfId="90" applyNumberFormat="1" applyFont="1" applyBorder="1"/>
    <xf numFmtId="180" fontId="70" fillId="0" borderId="17" xfId="88" applyNumberFormat="1" applyFont="1" applyFill="1" applyBorder="1" applyAlignment="1" applyProtection="1">
      <alignment horizontal="right" vertical="center" wrapText="1" indent="1"/>
      <protection locked="0"/>
    </xf>
    <xf numFmtId="180" fontId="63" fillId="0" borderId="70" xfId="88" applyNumberFormat="1" applyFont="1" applyFill="1" applyBorder="1" applyAlignment="1" applyProtection="1">
      <alignment horizontal="right" vertical="center" wrapText="1" indent="1"/>
    </xf>
    <xf numFmtId="180" fontId="72" fillId="0" borderId="71" xfId="88" applyNumberFormat="1" applyFont="1" applyFill="1" applyBorder="1" applyAlignment="1" applyProtection="1">
      <alignment horizontal="right" vertical="center" wrapText="1" indent="1"/>
    </xf>
    <xf numFmtId="180" fontId="71" fillId="0" borderId="57" xfId="88" applyNumberFormat="1" applyFont="1" applyFill="1" applyBorder="1" applyAlignment="1" applyProtection="1">
      <alignment horizontal="right" vertical="center" wrapText="1" indent="1"/>
      <protection locked="0"/>
    </xf>
    <xf numFmtId="180" fontId="69" fillId="0" borderId="13" xfId="88" applyNumberFormat="1" applyFont="1" applyFill="1" applyBorder="1" applyAlignment="1" applyProtection="1">
      <alignment horizontal="center" vertical="center" wrapText="1"/>
    </xf>
    <xf numFmtId="180" fontId="70" fillId="0" borderId="14" xfId="88" applyNumberFormat="1" applyFont="1" applyFill="1" applyBorder="1" applyAlignment="1" applyProtection="1">
      <alignment horizontal="left" vertical="center" wrapText="1" indent="1"/>
    </xf>
    <xf numFmtId="180" fontId="70" fillId="0" borderId="15" xfId="88" applyNumberFormat="1" applyFont="1" applyFill="1" applyBorder="1" applyAlignment="1" applyProtection="1">
      <alignment horizontal="left" vertical="center" wrapText="1" indent="1"/>
    </xf>
    <xf numFmtId="180" fontId="70" fillId="0" borderId="72" xfId="88" applyNumberFormat="1" applyFont="1" applyFill="1" applyBorder="1" applyAlignment="1" applyProtection="1">
      <alignment horizontal="left" vertical="center" wrapText="1" indent="1"/>
    </xf>
    <xf numFmtId="180" fontId="70" fillId="0" borderId="15" xfId="88" applyNumberFormat="1" applyFont="1" applyFill="1" applyBorder="1" applyAlignment="1" applyProtection="1">
      <alignment horizontal="left" vertical="center" wrapText="1" indent="1"/>
      <protection locked="0"/>
    </xf>
    <xf numFmtId="180" fontId="63" fillId="0" borderId="13" xfId="88" applyNumberFormat="1" applyFont="1" applyFill="1" applyBorder="1" applyAlignment="1" applyProtection="1">
      <alignment horizontal="left" vertical="center" wrapText="1" indent="1"/>
    </xf>
    <xf numFmtId="180" fontId="71" fillId="0" borderId="72" xfId="88" applyNumberFormat="1" applyFont="1" applyFill="1" applyBorder="1" applyAlignment="1" applyProtection="1">
      <alignment horizontal="left" vertical="center" wrapText="1" indent="1"/>
    </xf>
    <xf numFmtId="180" fontId="71" fillId="0" borderId="15" xfId="88" applyNumberFormat="1" applyFont="1" applyFill="1" applyBorder="1" applyAlignment="1" applyProtection="1">
      <alignment horizontal="left" vertical="center" wrapText="1" indent="1"/>
    </xf>
    <xf numFmtId="180" fontId="63" fillId="0" borderId="16" xfId="88" applyNumberFormat="1" applyFont="1" applyFill="1" applyBorder="1" applyAlignment="1" applyProtection="1">
      <alignment horizontal="center" vertical="center" wrapText="1"/>
    </xf>
    <xf numFmtId="180" fontId="70" fillId="0" borderId="43" xfId="88" applyNumberFormat="1" applyFont="1" applyFill="1" applyBorder="1" applyAlignment="1" applyProtection="1">
      <alignment horizontal="right" vertical="center" wrapText="1" indent="1"/>
      <protection locked="0"/>
    </xf>
    <xf numFmtId="180" fontId="70" fillId="0" borderId="57" xfId="88" applyNumberFormat="1" applyFont="1" applyFill="1" applyBorder="1" applyAlignment="1" applyProtection="1">
      <alignment horizontal="right" vertical="center" wrapText="1" indent="1"/>
      <protection locked="0"/>
    </xf>
    <xf numFmtId="180" fontId="63" fillId="0" borderId="16" xfId="88" applyNumberFormat="1" applyFont="1" applyFill="1" applyBorder="1" applyAlignment="1" applyProtection="1">
      <alignment horizontal="right" vertical="center" wrapText="1" indent="1"/>
    </xf>
    <xf numFmtId="180" fontId="71" fillId="0" borderId="73" xfId="88" applyNumberFormat="1" applyFont="1" applyFill="1" applyBorder="1" applyAlignment="1" applyProtection="1">
      <alignment horizontal="right" vertical="center" wrapText="1" indent="1"/>
      <protection locked="0"/>
    </xf>
    <xf numFmtId="180" fontId="71" fillId="0" borderId="74" xfId="88" applyNumberFormat="1" applyFont="1" applyFill="1" applyBorder="1" applyAlignment="1" applyProtection="1">
      <alignment horizontal="right" vertical="center" wrapText="1" indent="1"/>
      <protection locked="0"/>
    </xf>
    <xf numFmtId="180" fontId="70" fillId="0" borderId="75" xfId="88" applyNumberFormat="1" applyFont="1" applyFill="1" applyBorder="1" applyAlignment="1" applyProtection="1">
      <alignment horizontal="left" vertical="center" wrapText="1" indent="1"/>
      <protection locked="0"/>
    </xf>
    <xf numFmtId="180" fontId="72" fillId="0" borderId="38" xfId="88" applyNumberFormat="1" applyFont="1" applyFill="1" applyBorder="1" applyAlignment="1" applyProtection="1">
      <alignment horizontal="right" vertical="center" wrapText="1" indent="1"/>
    </xf>
    <xf numFmtId="180" fontId="72" fillId="0" borderId="72" xfId="88" applyNumberFormat="1" applyFont="1" applyFill="1" applyBorder="1" applyAlignment="1" applyProtection="1">
      <alignment horizontal="left" vertical="center" wrapText="1" indent="1"/>
    </xf>
    <xf numFmtId="180" fontId="71" fillId="0" borderId="15" xfId="88" applyNumberFormat="1" applyFont="1" applyFill="1" applyBorder="1" applyAlignment="1" applyProtection="1">
      <alignment horizontal="left" vertical="center" wrapText="1" indent="2"/>
    </xf>
    <xf numFmtId="180" fontId="72" fillId="0" borderId="15" xfId="88" applyNumberFormat="1" applyFont="1" applyFill="1" applyBorder="1" applyAlignment="1" applyProtection="1">
      <alignment horizontal="left" vertical="center" wrapText="1" indent="1"/>
    </xf>
    <xf numFmtId="180" fontId="70" fillId="0" borderId="14" xfId="88" applyNumberFormat="1" applyFont="1" applyFill="1" applyBorder="1" applyAlignment="1" applyProtection="1">
      <alignment horizontal="left" vertical="center" wrapText="1" indent="2"/>
    </xf>
    <xf numFmtId="180" fontId="70" fillId="0" borderId="59" xfId="88" applyNumberFormat="1" applyFont="1" applyFill="1" applyBorder="1" applyAlignment="1" applyProtection="1">
      <alignment horizontal="left" vertical="center" wrapText="1" indent="2"/>
    </xf>
    <xf numFmtId="180" fontId="70" fillId="0" borderId="73" xfId="88" applyNumberFormat="1" applyFont="1" applyFill="1" applyBorder="1" applyAlignment="1" applyProtection="1">
      <alignment horizontal="right" vertical="center" wrapText="1" indent="1"/>
      <protection locked="0"/>
    </xf>
    <xf numFmtId="180" fontId="71" fillId="0" borderId="43" xfId="88" applyNumberFormat="1" applyFont="1" applyFill="1" applyBorder="1" applyAlignment="1" applyProtection="1">
      <alignment horizontal="right" vertical="center" wrapText="1" indent="1"/>
      <protection locked="0"/>
    </xf>
    <xf numFmtId="180" fontId="70" fillId="0" borderId="15" xfId="88" quotePrefix="1" applyNumberFormat="1" applyFont="1" applyFill="1" applyBorder="1" applyAlignment="1" applyProtection="1">
      <alignment horizontal="left" vertical="center" wrapText="1" indent="6"/>
      <protection locked="0"/>
    </xf>
    <xf numFmtId="180" fontId="71" fillId="0" borderId="14" xfId="88" applyNumberFormat="1" applyFont="1" applyFill="1" applyBorder="1" applyAlignment="1" applyProtection="1">
      <alignment horizontal="left" vertical="center" wrapText="1" indent="1"/>
    </xf>
    <xf numFmtId="180" fontId="71" fillId="0" borderId="14" xfId="88" applyNumberFormat="1" applyFont="1" applyFill="1" applyBorder="1" applyAlignment="1" applyProtection="1">
      <alignment horizontal="left" vertical="center" wrapText="1" indent="1"/>
      <protection locked="0"/>
    </xf>
    <xf numFmtId="180" fontId="70" fillId="0" borderId="14" xfId="88" applyNumberFormat="1" applyFont="1" applyFill="1" applyBorder="1" applyAlignment="1" applyProtection="1">
      <alignment horizontal="left" vertical="center" wrapText="1" indent="1"/>
      <protection locked="0"/>
    </xf>
    <xf numFmtId="0" fontId="56" fillId="24" borderId="36" xfId="78" applyFont="1" applyFill="1" applyBorder="1" applyAlignment="1">
      <alignment horizontal="center" vertical="center" wrapText="1"/>
    </xf>
    <xf numFmtId="0" fontId="2" fillId="0" borderId="36" xfId="78" applyFont="1" applyBorder="1"/>
    <xf numFmtId="0" fontId="2" fillId="0" borderId="36" xfId="78" applyFont="1" applyBorder="1" applyAlignment="1">
      <alignment horizontal="center"/>
    </xf>
    <xf numFmtId="3" fontId="57" fillId="0" borderId="26" xfId="78" applyNumberFormat="1" applyFont="1" applyBorder="1"/>
    <xf numFmtId="0" fontId="58" fillId="24" borderId="11" xfId="78" applyFont="1" applyFill="1" applyBorder="1" applyAlignment="1">
      <alignment horizontal="center" vertical="center"/>
    </xf>
    <xf numFmtId="0" fontId="58" fillId="24" borderId="70" xfId="78" applyFont="1" applyFill="1" applyBorder="1" applyAlignment="1">
      <alignment horizontal="center" vertical="center"/>
    </xf>
    <xf numFmtId="0" fontId="57" fillId="0" borderId="38" xfId="78" applyFont="1" applyBorder="1"/>
    <xf numFmtId="3" fontId="51" fillId="0" borderId="18" xfId="78" applyNumberFormat="1" applyFont="1" applyBorder="1"/>
    <xf numFmtId="0" fontId="58" fillId="24" borderId="13" xfId="78" applyFont="1" applyFill="1" applyBorder="1" applyAlignment="1">
      <alignment horizontal="center" vertical="center"/>
    </xf>
    <xf numFmtId="0" fontId="58" fillId="0" borderId="14" xfId="78" applyFont="1" applyBorder="1" applyAlignment="1">
      <alignment horizontal="left"/>
    </xf>
    <xf numFmtId="0" fontId="57" fillId="0" borderId="15" xfId="78" applyFont="1" applyBorder="1" applyAlignment="1">
      <alignment horizontal="left" vertical="distributed"/>
    </xf>
    <xf numFmtId="0" fontId="51" fillId="0" borderId="15" xfId="78" applyFont="1" applyBorder="1" applyAlignment="1">
      <alignment horizontal="left" wrapText="1"/>
    </xf>
    <xf numFmtId="0" fontId="57" fillId="0" borderId="15" xfId="78" applyFont="1" applyBorder="1" applyAlignment="1">
      <alignment horizontal="left"/>
    </xf>
    <xf numFmtId="0" fontId="58" fillId="24" borderId="76" xfId="78" applyFont="1" applyFill="1" applyBorder="1" applyAlignment="1">
      <alignment horizontal="center" vertical="center"/>
    </xf>
    <xf numFmtId="3" fontId="57" fillId="0" borderId="77" xfId="78" applyNumberFormat="1" applyFont="1" applyBorder="1"/>
    <xf numFmtId="3" fontId="51" fillId="0" borderId="36" xfId="78" applyNumberFormat="1" applyFont="1" applyBorder="1"/>
    <xf numFmtId="0" fontId="57" fillId="0" borderId="14" xfId="78" applyFont="1" applyBorder="1"/>
    <xf numFmtId="3" fontId="58" fillId="0" borderId="15" xfId="78" applyNumberFormat="1" applyFont="1" applyBorder="1"/>
    <xf numFmtId="0" fontId="2" fillId="0" borderId="53" xfId="78" applyFont="1" applyBorder="1"/>
    <xf numFmtId="0" fontId="58" fillId="0" borderId="13" xfId="78" applyFont="1" applyBorder="1" applyAlignment="1">
      <alignment horizontal="left"/>
    </xf>
    <xf numFmtId="3" fontId="2" fillId="0" borderId="70" xfId="78" applyNumberFormat="1" applyFont="1" applyBorder="1"/>
    <xf numFmtId="3" fontId="2" fillId="0" borderId="11" xfId="78" applyNumberFormat="1" applyFont="1" applyBorder="1"/>
    <xf numFmtId="3" fontId="2" fillId="0" borderId="76" xfId="78" applyNumberFormat="1" applyFont="1" applyBorder="1"/>
    <xf numFmtId="0" fontId="2" fillId="0" borderId="13" xfId="78" applyFont="1" applyBorder="1"/>
    <xf numFmtId="0" fontId="64" fillId="0" borderId="53" xfId="88" applyFont="1" applyFill="1" applyBorder="1" applyAlignment="1">
      <alignment horizontal="center" vertical="center" wrapText="1"/>
    </xf>
    <xf numFmtId="0" fontId="19" fillId="0" borderId="78" xfId="88" applyFont="1" applyFill="1" applyBorder="1" applyAlignment="1">
      <alignment horizontal="center" vertical="center" wrapText="1"/>
    </xf>
    <xf numFmtId="0" fontId="19" fillId="0" borderId="23" xfId="88" applyFont="1" applyFill="1" applyBorder="1" applyAlignment="1">
      <alignment horizontal="center" vertical="center" wrapText="1"/>
    </xf>
    <xf numFmtId="0" fontId="19" fillId="0" borderId="56" xfId="88" applyFont="1" applyFill="1" applyBorder="1" applyAlignment="1">
      <alignment horizontal="center" vertical="center" wrapText="1"/>
    </xf>
    <xf numFmtId="0" fontId="43" fillId="0" borderId="53" xfId="88" applyFont="1" applyFill="1" applyBorder="1" applyAlignment="1">
      <alignment horizontal="center" vertical="center" wrapText="1"/>
    </xf>
    <xf numFmtId="0" fontId="64" fillId="0" borderId="13" xfId="88" applyFont="1" applyFill="1" applyBorder="1" applyAlignment="1" applyProtection="1">
      <alignment horizontal="center" vertical="center" wrapText="1"/>
    </xf>
    <xf numFmtId="0" fontId="2" fillId="0" borderId="14" xfId="88" applyFont="1" applyFill="1" applyBorder="1" applyAlignment="1" applyProtection="1">
      <alignment horizontal="left" vertical="center" wrapText="1" indent="1"/>
    </xf>
    <xf numFmtId="0" fontId="2" fillId="0" borderId="15" xfId="88" applyFont="1" applyFill="1" applyBorder="1" applyAlignment="1" applyProtection="1">
      <alignment horizontal="left" vertical="center" wrapText="1" indent="1"/>
    </xf>
    <xf numFmtId="0" fontId="2" fillId="0" borderId="15" xfId="88" applyFont="1" applyFill="1" applyBorder="1" applyAlignment="1" applyProtection="1">
      <alignment horizontal="left" vertical="center" wrapText="1" indent="8"/>
    </xf>
    <xf numFmtId="0" fontId="19" fillId="0" borderId="14" xfId="88" applyFont="1" applyFill="1" applyBorder="1" applyAlignment="1" applyProtection="1">
      <alignment vertical="center" wrapText="1"/>
      <protection locked="0"/>
    </xf>
    <xf numFmtId="0" fontId="19" fillId="0" borderId="15" xfId="88" applyFont="1" applyFill="1" applyBorder="1" applyAlignment="1" applyProtection="1">
      <alignment vertical="center" wrapText="1"/>
      <protection locked="0"/>
    </xf>
    <xf numFmtId="0" fontId="19" fillId="0" borderId="75" xfId="88" applyFont="1" applyFill="1" applyBorder="1" applyAlignment="1" applyProtection="1">
      <alignment vertical="center" wrapText="1"/>
      <protection locked="0"/>
    </xf>
    <xf numFmtId="0" fontId="43" fillId="0" borderId="79" xfId="88" applyFont="1" applyFill="1" applyBorder="1" applyAlignment="1" applyProtection="1">
      <alignment vertical="center" wrapText="1"/>
    </xf>
    <xf numFmtId="0" fontId="64" fillId="0" borderId="16" xfId="88" applyFont="1" applyFill="1" applyBorder="1" applyAlignment="1" applyProtection="1">
      <alignment horizontal="center" vertical="center" wrapText="1"/>
    </xf>
    <xf numFmtId="182" fontId="19" fillId="0" borderId="43" xfId="54" applyNumberFormat="1" applyFont="1" applyFill="1" applyBorder="1" applyAlignment="1" applyProtection="1">
      <alignment horizontal="right" vertical="center" wrapText="1" indent="1"/>
      <protection locked="0"/>
    </xf>
    <xf numFmtId="182" fontId="19" fillId="0" borderId="57" xfId="54" applyNumberFormat="1" applyFont="1" applyFill="1" applyBorder="1" applyAlignment="1" applyProtection="1">
      <alignment horizontal="right" vertical="center" wrapText="1" indent="1"/>
      <protection locked="0"/>
    </xf>
    <xf numFmtId="180" fontId="19" fillId="0" borderId="57" xfId="88" applyNumberFormat="1" applyFont="1" applyFill="1" applyBorder="1" applyAlignment="1" applyProtection="1">
      <alignment horizontal="right" vertical="center" wrapText="1" indent="1"/>
      <protection locked="0"/>
    </xf>
    <xf numFmtId="180" fontId="19" fillId="0" borderId="74" xfId="88" applyNumberFormat="1" applyFont="1" applyFill="1" applyBorder="1" applyAlignment="1" applyProtection="1">
      <alignment horizontal="right" vertical="center" wrapText="1" indent="1"/>
      <protection locked="0"/>
    </xf>
    <xf numFmtId="1" fontId="43" fillId="0" borderId="80" xfId="88" applyNumberFormat="1" applyFont="1" applyFill="1" applyBorder="1" applyAlignment="1" applyProtection="1">
      <alignment vertical="center" wrapText="1"/>
    </xf>
    <xf numFmtId="182" fontId="19" fillId="0" borderId="15" xfId="54" applyNumberFormat="1" applyFont="1" applyFill="1" applyBorder="1" applyAlignment="1" applyProtection="1">
      <alignment horizontal="right" vertical="center" wrapText="1" indent="1"/>
      <protection locked="0"/>
    </xf>
    <xf numFmtId="180" fontId="19" fillId="0" borderId="15" xfId="88" applyNumberFormat="1" applyFont="1" applyFill="1" applyBorder="1" applyAlignment="1" applyProtection="1">
      <alignment horizontal="right" vertical="center" wrapText="1" indent="1"/>
      <protection locked="0"/>
    </xf>
    <xf numFmtId="180" fontId="19" fillId="0" borderId="75" xfId="88" applyNumberFormat="1" applyFont="1" applyFill="1" applyBorder="1" applyAlignment="1" applyProtection="1">
      <alignment horizontal="right" vertical="center" wrapText="1" indent="1"/>
      <protection locked="0"/>
    </xf>
    <xf numFmtId="180" fontId="43" fillId="0" borderId="79" xfId="88" applyNumberFormat="1" applyFont="1" applyFill="1" applyBorder="1" applyAlignment="1" applyProtection="1">
      <alignment vertical="center" wrapText="1"/>
    </xf>
    <xf numFmtId="180" fontId="93" fillId="0" borderId="53" xfId="88" applyNumberFormat="1" applyFont="1" applyFill="1" applyBorder="1" applyAlignment="1" applyProtection="1">
      <alignment horizontal="center" vertical="center" wrapText="1"/>
    </xf>
    <xf numFmtId="180" fontId="93" fillId="0" borderId="44" xfId="88" applyNumberFormat="1" applyFont="1" applyFill="1" applyBorder="1" applyAlignment="1" applyProtection="1">
      <alignment horizontal="center" vertical="center" wrapText="1"/>
    </xf>
    <xf numFmtId="180" fontId="93" fillId="0" borderId="13" xfId="88" applyNumberFormat="1" applyFont="1" applyFill="1" applyBorder="1" applyAlignment="1" applyProtection="1">
      <alignment horizontal="center" vertical="center" wrapText="1"/>
    </xf>
    <xf numFmtId="180" fontId="93" fillId="0" borderId="14" xfId="88" applyNumberFormat="1" applyFont="1" applyFill="1" applyBorder="1" applyAlignment="1" applyProtection="1">
      <alignment horizontal="left" vertical="center" wrapText="1" indent="1"/>
    </xf>
    <xf numFmtId="180" fontId="93" fillId="0" borderId="15" xfId="88" applyNumberFormat="1" applyFont="1" applyFill="1" applyBorder="1" applyAlignment="1" applyProtection="1">
      <alignment horizontal="left" vertical="center" wrapText="1" indent="1"/>
    </xf>
    <xf numFmtId="180" fontId="63" fillId="0" borderId="15" xfId="88" applyNumberFormat="1" applyFont="1" applyFill="1" applyBorder="1" applyAlignment="1" applyProtection="1">
      <alignment horizontal="left" vertical="center" wrapText="1" indent="1"/>
    </xf>
    <xf numFmtId="180" fontId="70" fillId="0" borderId="59" xfId="88" applyNumberFormat="1" applyFont="1" applyFill="1" applyBorder="1" applyAlignment="1" applyProtection="1">
      <alignment horizontal="left" vertical="center" wrapText="1" indent="1"/>
      <protection locked="0"/>
    </xf>
    <xf numFmtId="180" fontId="93" fillId="0" borderId="54" xfId="88" applyNumberFormat="1" applyFont="1" applyFill="1" applyBorder="1" applyAlignment="1" applyProtection="1">
      <alignment horizontal="center" vertical="center" wrapText="1"/>
    </xf>
    <xf numFmtId="182" fontId="70" fillId="0" borderId="27" xfId="54" applyNumberFormat="1" applyFont="1" applyFill="1" applyBorder="1" applyAlignment="1" applyProtection="1">
      <alignment horizontal="center" vertical="center" wrapText="1"/>
      <protection locked="0"/>
    </xf>
    <xf numFmtId="182" fontId="44" fillId="0" borderId="17" xfId="54" applyNumberFormat="1" applyFont="1" applyFill="1" applyBorder="1" applyAlignment="1" applyProtection="1">
      <alignment horizontal="center" vertical="center" wrapText="1"/>
      <protection locked="0"/>
    </xf>
    <xf numFmtId="182" fontId="43" fillId="0" borderId="17" xfId="54" applyNumberFormat="1" applyFont="1" applyFill="1" applyBorder="1" applyAlignment="1" applyProtection="1">
      <alignment horizontal="center" vertical="center" wrapText="1"/>
      <protection locked="0"/>
    </xf>
    <xf numFmtId="182" fontId="44" fillId="0" borderId="28" xfId="54" applyNumberFormat="1" applyFont="1" applyFill="1" applyBorder="1" applyAlignment="1" applyProtection="1">
      <alignment horizontal="center" vertical="center" wrapText="1"/>
      <protection locked="0"/>
    </xf>
    <xf numFmtId="182" fontId="97" fillId="26" borderId="76" xfId="54" applyNumberFormat="1" applyFont="1" applyFill="1" applyBorder="1" applyAlignment="1" applyProtection="1">
      <alignment horizontal="left" vertical="center" wrapText="1" indent="2"/>
    </xf>
    <xf numFmtId="182" fontId="70" fillId="0" borderId="14" xfId="54" applyNumberFormat="1" applyFont="1" applyFill="1" applyBorder="1" applyAlignment="1" applyProtection="1">
      <alignment vertical="center" wrapText="1"/>
    </xf>
    <xf numFmtId="182" fontId="70" fillId="0" borderId="15" xfId="54" applyNumberFormat="1" applyFont="1" applyFill="1" applyBorder="1" applyAlignment="1" applyProtection="1">
      <alignment vertical="center" wrapText="1"/>
    </xf>
    <xf numFmtId="182" fontId="63" fillId="0" borderId="15" xfId="54" applyNumberFormat="1" applyFont="1" applyFill="1" applyBorder="1" applyAlignment="1" applyProtection="1">
      <alignment vertical="center" wrapText="1"/>
    </xf>
    <xf numFmtId="182" fontId="71" fillId="0" borderId="59" xfId="54" applyNumberFormat="1" applyFont="1" applyFill="1" applyBorder="1" applyAlignment="1" applyProtection="1">
      <alignment vertical="center" wrapText="1"/>
    </xf>
    <xf numFmtId="182" fontId="97" fillId="0" borderId="13" xfId="54" applyNumberFormat="1" applyFont="1" applyFill="1" applyBorder="1" applyAlignment="1" applyProtection="1">
      <alignment vertical="center" wrapText="1"/>
    </xf>
    <xf numFmtId="182" fontId="70" fillId="0" borderId="27" xfId="54" applyNumberFormat="1" applyFont="1" applyFill="1" applyBorder="1" applyAlignment="1" applyProtection="1">
      <alignment vertical="center" wrapText="1"/>
    </xf>
    <xf numFmtId="182" fontId="70" fillId="0" borderId="17" xfId="54" applyNumberFormat="1" applyFont="1" applyFill="1" applyBorder="1" applyAlignment="1" applyProtection="1">
      <alignment vertical="center" wrapText="1"/>
    </xf>
    <xf numFmtId="182" fontId="63" fillId="0" borderId="17" xfId="54" applyNumberFormat="1" applyFont="1" applyFill="1" applyBorder="1" applyAlignment="1" applyProtection="1">
      <alignment vertical="center" wrapText="1"/>
    </xf>
    <xf numFmtId="182" fontId="70" fillId="0" borderId="28" xfId="54" applyNumberFormat="1" applyFont="1" applyFill="1" applyBorder="1" applyAlignment="1" applyProtection="1">
      <alignment vertical="center" wrapText="1"/>
      <protection locked="0"/>
    </xf>
    <xf numFmtId="182" fontId="97" fillId="0" borderId="54" xfId="54" applyNumberFormat="1" applyFont="1" applyFill="1" applyBorder="1" applyAlignment="1" applyProtection="1">
      <alignment vertical="center" wrapText="1"/>
    </xf>
    <xf numFmtId="182" fontId="70" fillId="0" borderId="81" xfId="54" applyNumberFormat="1" applyFont="1" applyFill="1" applyBorder="1" applyAlignment="1" applyProtection="1">
      <alignment vertical="center" wrapText="1"/>
    </xf>
    <xf numFmtId="182" fontId="70" fillId="0" borderId="59" xfId="54" applyNumberFormat="1" applyFont="1" applyFill="1" applyBorder="1" applyAlignment="1" applyProtection="1">
      <alignment vertical="center" wrapText="1"/>
      <protection locked="0"/>
    </xf>
    <xf numFmtId="182" fontId="70" fillId="0" borderId="43" xfId="54" applyNumberFormat="1" applyFont="1" applyFill="1" applyBorder="1" applyAlignment="1" applyProtection="1">
      <alignment vertical="center" wrapText="1"/>
    </xf>
    <xf numFmtId="182" fontId="70" fillId="0" borderId="57" xfId="54" applyNumberFormat="1" applyFont="1" applyFill="1" applyBorder="1" applyAlignment="1" applyProtection="1">
      <alignment vertical="center" wrapText="1"/>
    </xf>
    <xf numFmtId="182" fontId="63" fillId="0" borderId="57" xfId="54" applyNumberFormat="1" applyFont="1" applyFill="1" applyBorder="1" applyAlignment="1" applyProtection="1">
      <alignment vertical="center" wrapText="1"/>
    </xf>
    <xf numFmtId="182" fontId="70" fillId="0" borderId="45" xfId="54" applyNumberFormat="1" applyFont="1" applyFill="1" applyBorder="1" applyAlignment="1" applyProtection="1">
      <alignment vertical="center" wrapText="1"/>
    </xf>
    <xf numFmtId="182" fontId="97" fillId="0" borderId="16" xfId="54" applyNumberFormat="1" applyFont="1" applyFill="1" applyBorder="1" applyAlignment="1" applyProtection="1">
      <alignment vertical="center" wrapText="1"/>
    </xf>
    <xf numFmtId="180" fontId="93" fillId="0" borderId="16" xfId="88" applyNumberFormat="1" applyFont="1" applyFill="1" applyBorder="1" applyAlignment="1" applyProtection="1">
      <alignment horizontal="center" vertical="center" wrapText="1"/>
    </xf>
    <xf numFmtId="0" fontId="71" fillId="0" borderId="14" xfId="87" applyFont="1" applyFill="1" applyBorder="1" applyAlignment="1" applyProtection="1">
      <alignment horizontal="center" vertical="center"/>
    </xf>
    <xf numFmtId="182" fontId="71" fillId="0" borderId="77" xfId="54" applyNumberFormat="1" applyFont="1" applyFill="1" applyBorder="1" applyAlignment="1" applyProtection="1">
      <protection locked="0"/>
    </xf>
    <xf numFmtId="182" fontId="71" fillId="0" borderId="27" xfId="54" applyNumberFormat="1" applyFont="1" applyFill="1" applyBorder="1" applyAlignment="1" applyProtection="1">
      <protection locked="0"/>
    </xf>
    <xf numFmtId="0" fontId="71" fillId="0" borderId="13" xfId="87" applyFont="1" applyFill="1" applyBorder="1" applyAlignment="1" applyProtection="1">
      <alignment horizontal="center" vertical="center"/>
    </xf>
    <xf numFmtId="0" fontId="71" fillId="0" borderId="34" xfId="87" applyFont="1" applyFill="1" applyBorder="1" applyAlignment="1" applyProtection="1">
      <alignment horizontal="left"/>
    </xf>
    <xf numFmtId="182" fontId="71" fillId="0" borderId="43" xfId="54" applyNumberFormat="1" applyFont="1" applyFill="1" applyBorder="1" applyAlignment="1" applyProtection="1">
      <protection locked="0"/>
    </xf>
    <xf numFmtId="0" fontId="71" fillId="0" borderId="59" xfId="87" applyFont="1" applyFill="1" applyBorder="1" applyAlignment="1" applyProtection="1">
      <alignment horizontal="center" vertical="center"/>
    </xf>
    <xf numFmtId="182" fontId="71" fillId="0" borderId="59" xfId="54" applyNumberFormat="1" applyFont="1" applyFill="1" applyBorder="1" applyProtection="1">
      <protection locked="0"/>
    </xf>
    <xf numFmtId="0" fontId="68" fillId="0" borderId="10" xfId="87" applyFont="1" applyFill="1" applyBorder="1" applyAlignment="1" applyProtection="1"/>
    <xf numFmtId="0" fontId="68" fillId="0" borderId="76" xfId="87" applyFont="1" applyFill="1" applyBorder="1" applyAlignment="1" applyProtection="1"/>
    <xf numFmtId="0" fontId="68" fillId="0" borderId="54" xfId="87" applyFont="1" applyFill="1" applyBorder="1" applyAlignment="1" applyProtection="1"/>
    <xf numFmtId="182" fontId="63" fillId="0" borderId="13" xfId="54" applyNumberFormat="1" applyFont="1" applyFill="1" applyBorder="1" applyProtection="1"/>
    <xf numFmtId="0" fontId="43" fillId="0" borderId="82" xfId="79" applyFont="1" applyBorder="1" applyAlignment="1">
      <alignment horizontal="center" vertical="center" wrapText="1"/>
    </xf>
    <xf numFmtId="0" fontId="63" fillId="0" borderId="36" xfId="79" applyFont="1" applyBorder="1" applyAlignment="1">
      <alignment horizontal="center"/>
    </xf>
    <xf numFmtId="49" fontId="19" fillId="0" borderId="36" xfId="79" applyNumberFormat="1" applyFont="1" applyBorder="1" applyAlignment="1">
      <alignment horizontal="right"/>
    </xf>
    <xf numFmtId="49" fontId="19" fillId="0" borderId="83" xfId="79" applyNumberFormat="1" applyFont="1" applyBorder="1" applyAlignment="1">
      <alignment horizontal="right"/>
    </xf>
    <xf numFmtId="3" fontId="19" fillId="0" borderId="57" xfId="79" applyNumberFormat="1" applyFont="1" applyBorder="1"/>
    <xf numFmtId="3" fontId="19" fillId="0" borderId="57" xfId="79" applyNumberFormat="1" applyFont="1" applyFill="1" applyBorder="1" applyAlignment="1" applyProtection="1">
      <alignment vertical="center" wrapText="1"/>
      <protection locked="0"/>
    </xf>
    <xf numFmtId="3" fontId="19" fillId="0" borderId="74" xfId="79" applyNumberFormat="1" applyFont="1" applyBorder="1"/>
    <xf numFmtId="0" fontId="19" fillId="0" borderId="15" xfId="79" applyFont="1" applyBorder="1"/>
    <xf numFmtId="0" fontId="19" fillId="0" borderId="15" xfId="79" applyFont="1" applyBorder="1" applyAlignment="1">
      <alignment vertical="center" wrapText="1"/>
    </xf>
    <xf numFmtId="0" fontId="19" fillId="0" borderId="59" xfId="79" applyFont="1" applyBorder="1"/>
    <xf numFmtId="0" fontId="19" fillId="0" borderId="75" xfId="79" applyFont="1" applyBorder="1"/>
    <xf numFmtId="0" fontId="43" fillId="0" borderId="58" xfId="79" applyFont="1" applyBorder="1" applyAlignment="1">
      <alignment horizontal="center" vertical="center" wrapText="1"/>
    </xf>
    <xf numFmtId="0" fontId="19" fillId="0" borderId="14" xfId="79" applyFont="1" applyBorder="1"/>
    <xf numFmtId="3" fontId="19" fillId="0" borderId="43" xfId="79" applyNumberFormat="1" applyFont="1" applyBorder="1"/>
    <xf numFmtId="0" fontId="63" fillId="0" borderId="13" xfId="79" applyFont="1" applyBorder="1" applyAlignment="1">
      <alignment horizontal="center"/>
    </xf>
    <xf numFmtId="0" fontId="63" fillId="0" borderId="16" xfId="79" applyFont="1" applyBorder="1" applyAlignment="1">
      <alignment horizontal="center"/>
    </xf>
    <xf numFmtId="0" fontId="43" fillId="0" borderId="79" xfId="79" applyFont="1" applyBorder="1" applyAlignment="1">
      <alignment horizontal="left"/>
    </xf>
    <xf numFmtId="3" fontId="41" fillId="0" borderId="83" xfId="85" applyNumberFormat="1" applyFont="1" applyBorder="1" applyAlignment="1">
      <alignment horizontal="right"/>
    </xf>
    <xf numFmtId="0" fontId="41" fillId="27" borderId="70" xfId="85" applyFont="1" applyFill="1" applyBorder="1" applyAlignment="1">
      <alignment horizontal="right"/>
    </xf>
    <xf numFmtId="3" fontId="41" fillId="27" borderId="76" xfId="85" applyNumberFormat="1" applyFont="1" applyFill="1" applyBorder="1" applyAlignment="1">
      <alignment horizontal="right"/>
    </xf>
    <xf numFmtId="0" fontId="41" fillId="0" borderId="23" xfId="85" applyFont="1" applyBorder="1" applyAlignment="1">
      <alignment horizontal="center"/>
    </xf>
    <xf numFmtId="0" fontId="41" fillId="0" borderId="56" xfId="85" applyFont="1" applyBorder="1" applyAlignment="1">
      <alignment horizontal="center"/>
    </xf>
    <xf numFmtId="0" fontId="45" fillId="27" borderId="53" xfId="85" applyFont="1" applyFill="1" applyBorder="1" applyAlignment="1">
      <alignment horizontal="center"/>
    </xf>
    <xf numFmtId="0" fontId="45" fillId="0" borderId="18" xfId="85" applyFont="1" applyBorder="1" applyAlignment="1">
      <alignment horizontal="right"/>
    </xf>
    <xf numFmtId="0" fontId="45" fillId="0" borderId="58" xfId="85" applyFont="1" applyBorder="1"/>
    <xf numFmtId="0" fontId="41" fillId="0" borderId="14" xfId="85" applyFont="1" applyBorder="1" applyAlignment="1">
      <alignment horizontal="left"/>
    </xf>
    <xf numFmtId="0" fontId="41" fillId="0" borderId="59" xfId="85" applyFont="1" applyBorder="1" applyAlignment="1">
      <alignment horizontal="left"/>
    </xf>
    <xf numFmtId="0" fontId="41" fillId="27" borderId="13" xfId="85" applyFont="1" applyFill="1" applyBorder="1" applyAlignment="1">
      <alignment horizontal="left"/>
    </xf>
    <xf numFmtId="0" fontId="45" fillId="0" borderId="15" xfId="85" applyFont="1" applyBorder="1" applyAlignment="1">
      <alignment horizontal="center"/>
    </xf>
    <xf numFmtId="0" fontId="45" fillId="0" borderId="59" xfId="85" applyFont="1" applyBorder="1" applyAlignment="1">
      <alignment horizontal="center"/>
    </xf>
    <xf numFmtId="0" fontId="45" fillId="27" borderId="13" xfId="85" applyFont="1" applyFill="1" applyBorder="1" applyAlignment="1">
      <alignment horizontal="center"/>
    </xf>
    <xf numFmtId="0" fontId="46" fillId="0" borderId="45" xfId="0" applyFont="1" applyBorder="1" applyAlignment="1">
      <alignment wrapText="1"/>
    </xf>
    <xf numFmtId="0" fontId="41" fillId="0" borderId="53" xfId="0" applyFont="1" applyBorder="1" applyAlignment="1">
      <alignment wrapText="1"/>
    </xf>
    <xf numFmtId="0" fontId="41" fillId="0" borderId="13" xfId="0" applyFont="1" applyBorder="1" applyAlignment="1">
      <alignment wrapText="1"/>
    </xf>
    <xf numFmtId="3" fontId="41" fillId="0" borderId="16" xfId="0" applyNumberFormat="1" applyFont="1" applyBorder="1" applyAlignment="1">
      <alignment horizontal="right" wrapText="1"/>
    </xf>
    <xf numFmtId="0" fontId="41" fillId="0" borderId="56" xfId="0" applyFont="1" applyBorder="1" applyAlignment="1">
      <alignment wrapText="1"/>
    </xf>
    <xf numFmtId="0" fontId="41" fillId="0" borderId="59" xfId="0" applyFont="1" applyBorder="1" applyAlignment="1">
      <alignment wrapText="1"/>
    </xf>
    <xf numFmtId="3" fontId="41" fillId="0" borderId="45" xfId="0" applyNumberFormat="1" applyFont="1" applyBorder="1" applyAlignment="1">
      <alignment horizontal="right" wrapText="1"/>
    </xf>
    <xf numFmtId="3" fontId="41" fillId="0" borderId="59" xfId="0" applyNumberFormat="1" applyFont="1" applyBorder="1" applyAlignment="1">
      <alignment horizontal="right" wrapText="1"/>
    </xf>
    <xf numFmtId="0" fontId="54" fillId="0" borderId="44" xfId="0" applyFont="1" applyBorder="1" applyAlignment="1">
      <alignment wrapText="1"/>
    </xf>
    <xf numFmtId="0" fontId="45" fillId="0" borderId="14" xfId="0" applyFont="1" applyBorder="1" applyAlignment="1">
      <alignment wrapText="1"/>
    </xf>
    <xf numFmtId="0" fontId="57" fillId="0" borderId="59" xfId="78" applyFont="1" applyBorder="1" applyAlignment="1">
      <alignment horizontal="left" wrapText="1"/>
    </xf>
    <xf numFmtId="3" fontId="51" fillId="0" borderId="33" xfId="78" applyNumberFormat="1" applyFont="1" applyBorder="1"/>
    <xf numFmtId="3" fontId="58" fillId="0" borderId="59" xfId="78" applyNumberFormat="1" applyFont="1" applyBorder="1"/>
    <xf numFmtId="0" fontId="84" fillId="0" borderId="53" xfId="78" applyFont="1" applyBorder="1" applyAlignment="1">
      <alignment horizontal="center"/>
    </xf>
    <xf numFmtId="0" fontId="78" fillId="0" borderId="13" xfId="78" applyFont="1" applyBorder="1" applyAlignment="1">
      <alignment horizontal="left"/>
    </xf>
    <xf numFmtId="3" fontId="59" fillId="0" borderId="70" xfId="78" applyNumberFormat="1" applyFont="1" applyBorder="1"/>
    <xf numFmtId="3" fontId="59" fillId="0" borderId="11" xfId="78" applyNumberFormat="1" applyFont="1" applyBorder="1"/>
    <xf numFmtId="3" fontId="59" fillId="0" borderId="76" xfId="78" applyNumberFormat="1" applyFont="1" applyBorder="1"/>
    <xf numFmtId="3" fontId="78" fillId="0" borderId="13" xfId="78" applyNumberFormat="1" applyFont="1" applyBorder="1"/>
    <xf numFmtId="0" fontId="51" fillId="0" borderId="59" xfId="78" applyFont="1" applyBorder="1" applyAlignment="1">
      <alignment horizontal="left" wrapText="1"/>
    </xf>
    <xf numFmtId="0" fontId="2" fillId="0" borderId="77" xfId="78" applyFont="1" applyBorder="1"/>
    <xf numFmtId="0" fontId="51" fillId="0" borderId="38" xfId="78" applyFont="1" applyBorder="1"/>
    <xf numFmtId="0" fontId="51" fillId="0" borderId="26" xfId="78" applyFont="1" applyBorder="1"/>
    <xf numFmtId="0" fontId="51" fillId="0" borderId="77" xfId="78" applyFont="1" applyBorder="1"/>
    <xf numFmtId="49" fontId="19" fillId="0" borderId="83" xfId="79" applyNumberFormat="1" applyBorder="1"/>
    <xf numFmtId="3" fontId="43" fillId="0" borderId="13" xfId="79" applyNumberFormat="1" applyFont="1" applyBorder="1"/>
    <xf numFmtId="0" fontId="56" fillId="0" borderId="84" xfId="77" applyFont="1" applyBorder="1" applyAlignment="1">
      <alignment vertical="center"/>
    </xf>
    <xf numFmtId="3" fontId="52" fillId="0" borderId="68" xfId="77" applyNumberFormat="1" applyFont="1" applyFill="1" applyBorder="1" applyAlignment="1">
      <alignment vertical="center"/>
    </xf>
    <xf numFmtId="3" fontId="52" fillId="0" borderId="32" xfId="77" applyNumberFormat="1" applyFont="1" applyFill="1" applyBorder="1" applyAlignment="1">
      <alignment vertical="center"/>
    </xf>
    <xf numFmtId="3" fontId="52" fillId="0" borderId="49" xfId="77" applyNumberFormat="1" applyFont="1" applyFill="1" applyBorder="1" applyAlignment="1">
      <alignment vertical="center"/>
    </xf>
    <xf numFmtId="3" fontId="52" fillId="0" borderId="85" xfId="77" applyNumberFormat="1" applyFont="1" applyFill="1" applyBorder="1" applyAlignment="1">
      <alignment vertical="center"/>
    </xf>
    <xf numFmtId="3" fontId="52" fillId="0" borderId="86" xfId="80" applyNumberFormat="1" applyFont="1" applyFill="1" applyBorder="1"/>
    <xf numFmtId="3" fontId="52" fillId="0" borderId="87" xfId="80" applyNumberFormat="1" applyFont="1" applyFill="1" applyBorder="1"/>
    <xf numFmtId="3" fontId="52" fillId="0" borderId="88" xfId="80" applyNumberFormat="1" applyFont="1" applyFill="1" applyBorder="1"/>
    <xf numFmtId="3" fontId="52" fillId="0" borderId="89" xfId="80" applyNumberFormat="1" applyFont="1" applyFill="1" applyBorder="1"/>
    <xf numFmtId="0" fontId="52" fillId="27" borderId="53" xfId="77" applyFont="1" applyFill="1" applyBorder="1" applyAlignment="1">
      <alignment vertical="center"/>
    </xf>
    <xf numFmtId="3" fontId="52" fillId="27" borderId="90" xfId="80" applyNumberFormat="1" applyFont="1" applyFill="1" applyBorder="1"/>
    <xf numFmtId="3" fontId="52" fillId="27" borderId="53" xfId="80" applyNumberFormat="1" applyFont="1" applyFill="1" applyBorder="1"/>
    <xf numFmtId="3" fontId="52" fillId="27" borderId="16" xfId="80" applyNumberFormat="1" applyFont="1" applyFill="1" applyBorder="1"/>
    <xf numFmtId="3" fontId="52" fillId="27" borderId="13" xfId="80" applyNumberFormat="1" applyFont="1" applyFill="1" applyBorder="1"/>
    <xf numFmtId="0" fontId="2" fillId="0" borderId="56" xfId="77" applyFont="1" applyBorder="1" applyAlignment="1">
      <alignment vertical="center"/>
    </xf>
    <xf numFmtId="3" fontId="51" fillId="0" borderId="35" xfId="77" applyNumberFormat="1" applyFont="1" applyFill="1" applyBorder="1" applyAlignment="1">
      <alignment vertical="center"/>
    </xf>
    <xf numFmtId="4" fontId="51" fillId="0" borderId="33" xfId="77" applyNumberFormat="1" applyFont="1" applyFill="1" applyBorder="1" applyAlignment="1">
      <alignment vertical="center"/>
    </xf>
    <xf numFmtId="3" fontId="51" fillId="0" borderId="69" xfId="80" applyNumberFormat="1" applyFont="1" applyFill="1" applyBorder="1"/>
    <xf numFmtId="3" fontId="51" fillId="0" borderId="42" xfId="77" applyNumberFormat="1" applyFont="1" applyFill="1" applyBorder="1" applyAlignment="1">
      <alignment vertical="center"/>
    </xf>
    <xf numFmtId="3" fontId="51" fillId="0" borderId="33" xfId="77" applyNumberFormat="1" applyFont="1" applyFill="1" applyBorder="1" applyAlignment="1">
      <alignment vertical="center"/>
    </xf>
    <xf numFmtId="3" fontId="52" fillId="27" borderId="54" xfId="80" applyNumberFormat="1" applyFont="1" applyFill="1" applyBorder="1"/>
    <xf numFmtId="169" fontId="51" fillId="0" borderId="84" xfId="77" applyNumberFormat="1" applyFont="1" applyBorder="1" applyAlignment="1">
      <alignment vertical="center"/>
    </xf>
    <xf numFmtId="3" fontId="51" fillId="0" borderId="69" xfId="77" applyNumberFormat="1" applyFont="1" applyFill="1" applyBorder="1" applyAlignment="1">
      <alignment vertical="center"/>
    </xf>
    <xf numFmtId="169" fontId="52" fillId="27" borderId="53" xfId="80" applyNumberFormat="1" applyFont="1" applyFill="1" applyBorder="1"/>
    <xf numFmtId="3" fontId="52" fillId="27" borderId="16" xfId="77" applyNumberFormat="1" applyFont="1" applyFill="1" applyBorder="1" applyAlignment="1">
      <alignment vertical="center"/>
    </xf>
    <xf numFmtId="0" fontId="52" fillId="27" borderId="13" xfId="86" applyFont="1" applyFill="1" applyBorder="1"/>
    <xf numFmtId="169" fontId="52" fillId="27" borderId="54" xfId="80" applyNumberFormat="1" applyFont="1" applyFill="1" applyBorder="1"/>
    <xf numFmtId="0" fontId="81" fillId="24" borderId="44" xfId="80" applyFont="1" applyFill="1" applyBorder="1"/>
    <xf numFmtId="3" fontId="81" fillId="24" borderId="34" xfId="80" applyNumberFormat="1" applyFont="1" applyFill="1" applyBorder="1"/>
    <xf numFmtId="0" fontId="81" fillId="24" borderId="26" xfId="86" applyFont="1" applyFill="1" applyBorder="1"/>
    <xf numFmtId="3" fontId="81" fillId="24" borderId="37" xfId="77" applyNumberFormat="1" applyFont="1" applyFill="1" applyBorder="1" applyAlignment="1">
      <alignment vertical="center"/>
    </xf>
    <xf numFmtId="3" fontId="81" fillId="24" borderId="38" xfId="80" applyNumberFormat="1" applyFont="1" applyFill="1" applyBorder="1"/>
    <xf numFmtId="0" fontId="51" fillId="0" borderId="53" xfId="90" applyFont="1" applyBorder="1"/>
    <xf numFmtId="3" fontId="60" fillId="0" borderId="16" xfId="90" applyNumberFormat="1" applyFont="1" applyBorder="1"/>
    <xf numFmtId="0" fontId="51" fillId="0" borderId="13" xfId="90" applyFont="1" applyBorder="1"/>
    <xf numFmtId="3" fontId="60" fillId="24" borderId="91" xfId="90" applyNumberFormat="1" applyFont="1" applyFill="1" applyBorder="1" applyAlignment="1">
      <alignment vertical="center"/>
    </xf>
    <xf numFmtId="180" fontId="19" fillId="0" borderId="0" xfId="88" applyNumberFormat="1" applyFont="1" applyFill="1" applyAlignment="1" applyProtection="1">
      <alignment horizontal="right" vertical="center"/>
    </xf>
    <xf numFmtId="180" fontId="43" fillId="0" borderId="14" xfId="88" applyNumberFormat="1" applyFont="1" applyFill="1" applyBorder="1" applyAlignment="1" applyProtection="1">
      <alignment horizontal="left" vertical="center" wrapText="1" indent="1"/>
    </xf>
    <xf numFmtId="180" fontId="43" fillId="0" borderId="72" xfId="88" applyNumberFormat="1" applyFont="1" applyFill="1" applyBorder="1" applyAlignment="1" applyProtection="1">
      <alignment horizontal="left" vertical="center" wrapText="1" indent="1"/>
    </xf>
    <xf numFmtId="180" fontId="19" fillId="0" borderId="81" xfId="88" applyNumberFormat="1" applyFill="1" applyBorder="1" applyAlignment="1" applyProtection="1">
      <alignment horizontal="left" vertical="center" wrapText="1" indent="1"/>
    </xf>
    <xf numFmtId="180" fontId="43" fillId="0" borderId="81" xfId="88" applyNumberFormat="1" applyFont="1" applyFill="1" applyBorder="1" applyAlignment="1" applyProtection="1">
      <alignment horizontal="left" vertical="center" wrapText="1" indent="1"/>
    </xf>
    <xf numFmtId="180" fontId="43" fillId="0" borderId="79" xfId="88" applyNumberFormat="1" applyFont="1" applyFill="1" applyBorder="1" applyAlignment="1" applyProtection="1">
      <alignment horizontal="left" vertical="center" wrapText="1" indent="1"/>
    </xf>
    <xf numFmtId="180" fontId="19" fillId="0" borderId="59" xfId="88" applyNumberFormat="1" applyFill="1" applyBorder="1" applyAlignment="1" applyProtection="1">
      <alignment horizontal="left" vertical="center" wrapText="1" indent="1"/>
    </xf>
    <xf numFmtId="180" fontId="70" fillId="0" borderId="45" xfId="88" applyNumberFormat="1" applyFont="1" applyFill="1" applyBorder="1" applyAlignment="1" applyProtection="1">
      <alignment horizontal="right" vertical="center" wrapText="1" indent="1"/>
      <protection locked="0"/>
    </xf>
    <xf numFmtId="180" fontId="43" fillId="0" borderId="59" xfId="88" applyNumberFormat="1" applyFont="1" applyFill="1" applyBorder="1" applyAlignment="1" applyProtection="1">
      <alignment horizontal="left" vertical="center" wrapText="1" indent="1"/>
    </xf>
    <xf numFmtId="180" fontId="63" fillId="0" borderId="59" xfId="88" applyNumberFormat="1" applyFont="1" applyFill="1" applyBorder="1" applyAlignment="1" applyProtection="1">
      <alignment horizontal="left" vertical="center" wrapText="1" indent="1"/>
    </xf>
    <xf numFmtId="180" fontId="63" fillId="0" borderId="45" xfId="88" applyNumberFormat="1" applyFont="1" applyFill="1" applyBorder="1" applyAlignment="1" applyProtection="1">
      <alignment horizontal="right" vertical="center" wrapText="1" indent="1"/>
    </xf>
    <xf numFmtId="180" fontId="63" fillId="0" borderId="58" xfId="88" applyNumberFormat="1" applyFont="1" applyFill="1" applyBorder="1" applyAlignment="1" applyProtection="1">
      <alignment horizontal="left" vertical="center" wrapText="1" indent="1"/>
    </xf>
    <xf numFmtId="180" fontId="63" fillId="0" borderId="92" xfId="88" applyNumberFormat="1" applyFont="1" applyFill="1" applyBorder="1" applyAlignment="1" applyProtection="1">
      <alignment horizontal="right" vertical="center" wrapText="1" indent="1"/>
    </xf>
    <xf numFmtId="180" fontId="43" fillId="0" borderId="80" xfId="88" applyNumberFormat="1" applyFont="1" applyFill="1" applyBorder="1" applyAlignment="1" applyProtection="1">
      <alignment horizontal="right" vertical="center" wrapText="1" indent="1"/>
    </xf>
    <xf numFmtId="180" fontId="70" fillId="0" borderId="59" xfId="88" applyNumberFormat="1" applyFont="1" applyFill="1" applyBorder="1" applyAlignment="1" applyProtection="1">
      <alignment vertical="center" wrapText="1"/>
      <protection locked="0"/>
    </xf>
    <xf numFmtId="0" fontId="42" fillId="0" borderId="0" xfId="85" applyFont="1" applyAlignment="1">
      <alignment horizontal="right"/>
    </xf>
    <xf numFmtId="0" fontId="51" fillId="0" borderId="69" xfId="0" applyFont="1" applyBorder="1"/>
    <xf numFmtId="0" fontId="51" fillId="0" borderId="93" xfId="0" applyFont="1" applyBorder="1"/>
    <xf numFmtId="0" fontId="105" fillId="0" borderId="52" xfId="0" applyFont="1" applyBorder="1"/>
    <xf numFmtId="0" fontId="105" fillId="0" borderId="24" xfId="0" applyFont="1" applyBorder="1"/>
    <xf numFmtId="0" fontId="105" fillId="0" borderId="91" xfId="0" applyFont="1" applyBorder="1"/>
    <xf numFmtId="180" fontId="69" fillId="0" borderId="53" xfId="88" applyNumberFormat="1" applyFont="1" applyFill="1" applyBorder="1" applyAlignment="1" applyProtection="1">
      <alignment horizontal="center" vertical="center"/>
    </xf>
    <xf numFmtId="180" fontId="69" fillId="0" borderId="16" xfId="88" applyNumberFormat="1" applyFont="1" applyFill="1" applyBorder="1" applyAlignment="1" applyProtection="1">
      <alignment horizontal="center" vertical="center"/>
    </xf>
    <xf numFmtId="182" fontId="70" fillId="0" borderId="94" xfId="54" applyNumberFormat="1" applyFont="1" applyFill="1" applyBorder="1" applyAlignment="1" applyProtection="1">
      <alignment vertical="center" wrapText="1"/>
    </xf>
    <xf numFmtId="182" fontId="70" fillId="0" borderId="45" xfId="54" applyNumberFormat="1" applyFont="1" applyFill="1" applyBorder="1" applyAlignment="1" applyProtection="1">
      <alignment vertical="center" wrapText="1"/>
      <protection locked="0"/>
    </xf>
    <xf numFmtId="180" fontId="69" fillId="0" borderId="13" xfId="88" applyNumberFormat="1" applyFont="1" applyFill="1" applyBorder="1" applyAlignment="1" applyProtection="1">
      <alignment horizontal="center" vertical="center"/>
    </xf>
    <xf numFmtId="3" fontId="46" fillId="0" borderId="57" xfId="0" applyNumberFormat="1" applyFont="1" applyBorder="1" applyAlignment="1">
      <alignment wrapText="1"/>
    </xf>
    <xf numFmtId="3" fontId="46" fillId="0" borderId="15" xfId="0" applyNumberFormat="1" applyFont="1" applyBorder="1" applyAlignment="1">
      <alignment wrapText="1"/>
    </xf>
    <xf numFmtId="3" fontId="46" fillId="0" borderId="73" xfId="0" applyNumberFormat="1" applyFont="1" applyFill="1" applyBorder="1" applyAlignment="1">
      <alignment horizontal="right" wrapText="1"/>
    </xf>
    <xf numFmtId="0" fontId="42" fillId="28" borderId="92" xfId="0" applyFont="1" applyFill="1" applyBorder="1" applyAlignment="1">
      <alignment horizontal="center" wrapText="1"/>
    </xf>
    <xf numFmtId="0" fontId="42" fillId="28" borderId="58" xfId="0" applyFont="1" applyFill="1" applyBorder="1" applyAlignment="1">
      <alignment horizontal="center" wrapText="1"/>
    </xf>
    <xf numFmtId="0" fontId="45" fillId="0" borderId="19" xfId="0" applyFont="1" applyBorder="1" applyAlignment="1">
      <alignment wrapText="1"/>
    </xf>
    <xf numFmtId="0" fontId="45" fillId="0" borderId="22" xfId="0" applyFont="1" applyBorder="1" applyAlignment="1">
      <alignment wrapText="1"/>
    </xf>
    <xf numFmtId="0" fontId="51" fillId="0" borderId="20" xfId="0" applyFont="1" applyBorder="1"/>
    <xf numFmtId="0" fontId="41" fillId="0" borderId="0" xfId="0" applyFont="1" applyAlignment="1">
      <alignment horizontal="center" wrapText="1"/>
    </xf>
    <xf numFmtId="0" fontId="18" fillId="29" borderId="0" xfId="90" applyFill="1"/>
    <xf numFmtId="0" fontId="46" fillId="29" borderId="0" xfId="0" applyFont="1" applyFill="1" applyAlignment="1">
      <alignment wrapText="1"/>
    </xf>
    <xf numFmtId="0" fontId="83" fillId="0" borderId="0" xfId="73" applyFont="1"/>
    <xf numFmtId="0" fontId="104" fillId="0" borderId="16" xfId="73" applyFont="1" applyBorder="1" applyAlignment="1">
      <alignment horizontal="center" wrapText="1"/>
    </xf>
    <xf numFmtId="0" fontId="104" fillId="0" borderId="13" xfId="73" applyFont="1" applyBorder="1" applyAlignment="1">
      <alignment horizontal="center" wrapText="1"/>
    </xf>
    <xf numFmtId="0" fontId="104" fillId="0" borderId="53" xfId="73" applyFont="1" applyBorder="1" applyAlignment="1">
      <alignment horizontal="center" wrapText="1"/>
    </xf>
    <xf numFmtId="0" fontId="61" fillId="0" borderId="80" xfId="0" applyFont="1" applyBorder="1" applyAlignment="1">
      <alignment horizontal="center" wrapText="1"/>
    </xf>
    <xf numFmtId="0" fontId="61" fillId="0" borderId="79" xfId="0" applyFont="1" applyBorder="1" applyAlignment="1">
      <alignment horizontal="center" wrapText="1"/>
    </xf>
    <xf numFmtId="0" fontId="61" fillId="0" borderId="95" xfId="0" applyFont="1" applyBorder="1" applyAlignment="1">
      <alignment horizontal="center" wrapText="1"/>
    </xf>
    <xf numFmtId="0" fontId="104" fillId="27" borderId="13" xfId="73" applyFont="1" applyFill="1" applyBorder="1" applyAlignment="1">
      <alignment horizontal="center" wrapText="1"/>
    </xf>
    <xf numFmtId="0" fontId="41" fillId="0" borderId="0" xfId="73" applyFont="1" applyAlignment="1">
      <alignment horizontal="right" wrapText="1"/>
    </xf>
    <xf numFmtId="0" fontId="58" fillId="0" borderId="0" xfId="83" applyFont="1" applyAlignment="1">
      <alignment horizontal="center"/>
    </xf>
    <xf numFmtId="0" fontId="32" fillId="0" borderId="0" xfId="83"/>
    <xf numFmtId="0" fontId="2" fillId="0" borderId="0" xfId="83" applyFont="1"/>
    <xf numFmtId="0" fontId="56" fillId="0" borderId="0" xfId="83" applyFont="1" applyAlignment="1">
      <alignment horizontal="right"/>
    </xf>
    <xf numFmtId="0" fontId="106" fillId="0" borderId="0" xfId="83" applyFont="1"/>
    <xf numFmtId="0" fontId="58" fillId="24" borderId="21" xfId="83" applyFont="1" applyFill="1" applyBorder="1" applyAlignment="1">
      <alignment horizontal="center" vertical="center" wrapText="1"/>
    </xf>
    <xf numFmtId="0" fontId="58" fillId="24" borderId="96" xfId="83" applyFont="1" applyFill="1" applyBorder="1" applyAlignment="1">
      <alignment horizontal="center" vertical="center" wrapText="1"/>
    </xf>
    <xf numFmtId="0" fontId="77" fillId="0" borderId="26" xfId="83" applyFont="1" applyBorder="1" applyAlignment="1">
      <alignment horizontal="center" vertical="distributed"/>
    </xf>
    <xf numFmtId="0" fontId="57" fillId="0" borderId="26" xfId="90" applyFont="1" applyBorder="1" applyAlignment="1">
      <alignment horizontal="left" vertical="center" wrapText="1"/>
    </xf>
    <xf numFmtId="3" fontId="57" fillId="0" borderId="26" xfId="90" applyNumberFormat="1" applyFont="1" applyBorder="1" applyAlignment="1">
      <alignment horizontal="right" vertical="center"/>
    </xf>
    <xf numFmtId="3" fontId="77" fillId="0" borderId="26" xfId="90" applyNumberFormat="1" applyFont="1" applyBorder="1" applyAlignment="1">
      <alignment horizontal="right" vertical="center"/>
    </xf>
    <xf numFmtId="3" fontId="77" fillId="0" borderId="26" xfId="83" applyNumberFormat="1" applyFont="1" applyBorder="1" applyAlignment="1">
      <alignment vertical="distributed"/>
    </xf>
    <xf numFmtId="3" fontId="57" fillId="0" borderId="26" xfId="83" applyNumberFormat="1" applyFont="1" applyBorder="1" applyAlignment="1">
      <alignment vertical="distributed"/>
    </xf>
    <xf numFmtId="0" fontId="58" fillId="0" borderId="19" xfId="83" applyFont="1" applyBorder="1"/>
    <xf numFmtId="0" fontId="60" fillId="0" borderId="19" xfId="83" applyFont="1" applyBorder="1" applyAlignment="1">
      <alignment vertical="distributed"/>
    </xf>
    <xf numFmtId="0" fontId="85" fillId="0" borderId="0" xfId="83" applyFont="1"/>
    <xf numFmtId="0" fontId="32" fillId="0" borderId="0" xfId="83" applyAlignment="1">
      <alignment horizontal="right"/>
    </xf>
    <xf numFmtId="0" fontId="32" fillId="0" borderId="0" xfId="84"/>
    <xf numFmtId="0" fontId="56" fillId="0" borderId="0" xfId="84" applyFont="1" applyAlignment="1">
      <alignment horizontal="right"/>
    </xf>
    <xf numFmtId="0" fontId="105" fillId="0" borderId="10" xfId="0" applyFont="1" applyBorder="1"/>
    <xf numFmtId="0" fontId="63" fillId="0" borderId="13" xfId="87" applyFont="1" applyFill="1" applyBorder="1" applyAlignment="1" applyProtection="1">
      <alignment horizontal="center" vertical="center"/>
    </xf>
    <xf numFmtId="0" fontId="43" fillId="0" borderId="11" xfId="87" applyFont="1" applyFill="1" applyBorder="1" applyAlignment="1">
      <alignment horizontal="center" vertical="center"/>
    </xf>
    <xf numFmtId="0" fontId="43" fillId="0" borderId="12" xfId="87" applyFont="1" applyFill="1" applyBorder="1" applyAlignment="1">
      <alignment horizontal="center" vertical="center"/>
    </xf>
    <xf numFmtId="0" fontId="43" fillId="0" borderId="55" xfId="79" applyFont="1" applyBorder="1" applyAlignment="1">
      <alignment horizontal="center" vertical="center" wrapText="1"/>
    </xf>
    <xf numFmtId="0" fontId="63" fillId="0" borderId="53" xfId="79" applyFont="1" applyBorder="1" applyAlignment="1">
      <alignment horizontal="center"/>
    </xf>
    <xf numFmtId="0" fontId="2" fillId="0" borderId="78" xfId="0" applyFont="1" applyBorder="1" applyAlignment="1">
      <alignment horizontal="justify"/>
    </xf>
    <xf numFmtId="0" fontId="2" fillId="0" borderId="50" xfId="0" applyFont="1" applyBorder="1" applyAlignment="1">
      <alignment horizontal="justify"/>
    </xf>
    <xf numFmtId="0" fontId="19" fillId="0" borderId="23" xfId="79" applyFont="1" applyBorder="1" applyAlignment="1">
      <alignment horizontal="left"/>
    </xf>
    <xf numFmtId="180" fontId="44" fillId="0" borderId="23" xfId="79" applyNumberFormat="1" applyFont="1" applyFill="1" applyBorder="1" applyAlignment="1" applyProtection="1">
      <alignment horizontal="left" vertical="center" wrapText="1" indent="1"/>
      <protection locked="0"/>
    </xf>
    <xf numFmtId="180" fontId="44" fillId="0" borderId="97" xfId="79" applyNumberFormat="1" applyFont="1" applyFill="1" applyBorder="1" applyAlignment="1" applyProtection="1">
      <alignment horizontal="left" vertical="center" wrapText="1" indent="1"/>
      <protection locked="0"/>
    </xf>
    <xf numFmtId="0" fontId="43" fillId="0" borderId="53" xfId="79" applyFont="1" applyBorder="1" applyAlignment="1">
      <alignment horizontal="left"/>
    </xf>
    <xf numFmtId="3" fontId="19" fillId="0" borderId="14" xfId="79" applyNumberFormat="1" applyFont="1" applyBorder="1"/>
    <xf numFmtId="3" fontId="19" fillId="0" borderId="59" xfId="79" applyNumberFormat="1" applyFont="1" applyBorder="1"/>
    <xf numFmtId="3" fontId="19" fillId="0" borderId="15" xfId="79" applyNumberFormat="1" applyFont="1" applyFill="1" applyBorder="1" applyAlignment="1" applyProtection="1">
      <alignment vertical="center" wrapText="1"/>
      <protection locked="0"/>
    </xf>
    <xf numFmtId="3" fontId="19" fillId="0" borderId="15" xfId="79" applyNumberFormat="1" applyFont="1" applyBorder="1"/>
    <xf numFmtId="3" fontId="19" fillId="0" borderId="75" xfId="79" applyNumberFormat="1" applyFont="1" applyFill="1" applyBorder="1" applyAlignment="1" applyProtection="1">
      <alignment vertical="center" wrapText="1"/>
      <protection locked="0"/>
    </xf>
    <xf numFmtId="3" fontId="43" fillId="0" borderId="79" xfId="79" applyNumberFormat="1" applyFont="1" applyBorder="1"/>
    <xf numFmtId="0" fontId="19" fillId="0" borderId="23" xfId="79" applyFont="1" applyBorder="1" applyAlignment="1">
      <alignment horizontal="left" wrapText="1"/>
    </xf>
    <xf numFmtId="0" fontId="18" fillId="0" borderId="0" xfId="90" applyFill="1"/>
    <xf numFmtId="0" fontId="18" fillId="0" borderId="0" xfId="90" applyFill="1" applyAlignment="1">
      <alignment horizontal="right"/>
    </xf>
    <xf numFmtId="0" fontId="41" fillId="0" borderId="0" xfId="0" applyFont="1" applyFill="1" applyAlignment="1">
      <alignment horizontal="right"/>
    </xf>
    <xf numFmtId="0" fontId="45" fillId="0" borderId="0" xfId="73" applyFont="1" applyFill="1" applyAlignment="1">
      <alignment horizontal="right" wrapText="1"/>
    </xf>
    <xf numFmtId="0" fontId="0" fillId="0" borderId="0" xfId="0" applyFill="1"/>
    <xf numFmtId="0" fontId="41" fillId="0" borderId="0" xfId="0" applyFont="1" applyFill="1" applyAlignment="1">
      <alignment horizontal="right" wrapText="1"/>
    </xf>
    <xf numFmtId="0" fontId="51" fillId="0" borderId="0" xfId="90" applyFont="1" applyFill="1"/>
    <xf numFmtId="0" fontId="51" fillId="0" borderId="0" xfId="90" applyFont="1" applyFill="1" applyAlignment="1">
      <alignment horizontal="right"/>
    </xf>
    <xf numFmtId="0" fontId="83" fillId="0" borderId="0" xfId="90" applyFont="1" applyFill="1"/>
    <xf numFmtId="0" fontId="2" fillId="0" borderId="0" xfId="90" applyFont="1" applyFill="1"/>
    <xf numFmtId="0" fontId="2" fillId="0" borderId="0" xfId="90" applyFont="1" applyFill="1" applyAlignment="1"/>
    <xf numFmtId="0" fontId="19" fillId="0" borderId="0" xfId="79" applyFill="1"/>
    <xf numFmtId="0" fontId="19" fillId="0" borderId="0" xfId="79" applyFont="1" applyFill="1" applyBorder="1" applyAlignment="1">
      <alignment horizontal="center"/>
    </xf>
    <xf numFmtId="0" fontId="19" fillId="0" borderId="0" xfId="79" applyFont="1" applyFill="1" applyBorder="1" applyAlignment="1">
      <alignment horizontal="right"/>
    </xf>
    <xf numFmtId="0" fontId="45" fillId="0" borderId="0" xfId="85" applyFont="1" applyFill="1"/>
    <xf numFmtId="0" fontId="46" fillId="0" borderId="0" xfId="85" applyFont="1" applyFill="1" applyAlignment="1">
      <alignment horizontal="right"/>
    </xf>
    <xf numFmtId="0" fontId="32" fillId="0" borderId="0" xfId="85" applyFill="1"/>
    <xf numFmtId="0" fontId="32" fillId="0" borderId="0" xfId="84" applyFill="1"/>
    <xf numFmtId="0" fontId="54" fillId="0" borderId="55" xfId="0" applyFont="1" applyBorder="1" applyAlignment="1">
      <alignment wrapText="1"/>
    </xf>
    <xf numFmtId="0" fontId="54" fillId="0" borderId="58" xfId="0" applyFont="1" applyBorder="1" applyAlignment="1">
      <alignment wrapText="1"/>
    </xf>
    <xf numFmtId="3" fontId="74" fillId="0" borderId="92" xfId="0" applyNumberFormat="1" applyFont="1" applyBorder="1" applyAlignment="1">
      <alignment horizontal="right" wrapText="1"/>
    </xf>
    <xf numFmtId="0" fontId="45" fillId="0" borderId="36" xfId="0" applyFont="1" applyBorder="1" applyAlignment="1">
      <alignment wrapText="1"/>
    </xf>
    <xf numFmtId="0" fontId="51" fillId="0" borderId="81" xfId="0" applyFont="1" applyBorder="1"/>
    <xf numFmtId="0" fontId="51" fillId="0" borderId="15" xfId="0" applyFont="1" applyBorder="1"/>
    <xf numFmtId="0" fontId="0" fillId="0" borderId="94" xfId="0" applyBorder="1"/>
    <xf numFmtId="0" fontId="0" fillId="0" borderId="57" xfId="0" applyBorder="1"/>
    <xf numFmtId="0" fontId="0" fillId="0" borderId="81" xfId="0" applyBorder="1"/>
    <xf numFmtId="0" fontId="0" fillId="0" borderId="15" xfId="0" applyBorder="1"/>
    <xf numFmtId="0" fontId="51" fillId="0" borderId="59" xfId="0" applyFont="1" applyBorder="1"/>
    <xf numFmtId="0" fontId="0" fillId="0" borderId="59" xfId="0" applyBorder="1"/>
    <xf numFmtId="0" fontId="0" fillId="0" borderId="45" xfId="0" applyBorder="1"/>
    <xf numFmtId="0" fontId="105" fillId="0" borderId="76" xfId="0" applyFont="1" applyBorder="1"/>
    <xf numFmtId="0" fontId="105" fillId="0" borderId="13" xfId="0" applyFont="1" applyBorder="1"/>
    <xf numFmtId="0" fontId="105" fillId="0" borderId="16" xfId="0" applyFont="1" applyBorder="1"/>
    <xf numFmtId="180" fontId="69" fillId="0" borderId="70" xfId="88" applyNumberFormat="1" applyFont="1" applyFill="1" applyBorder="1" applyAlignment="1" applyProtection="1">
      <alignment horizontal="centerContinuous" vertical="center" wrapText="1"/>
    </xf>
    <xf numFmtId="180" fontId="69" fillId="0" borderId="54" xfId="88" applyNumberFormat="1" applyFont="1" applyFill="1" applyBorder="1" applyAlignment="1" applyProtection="1">
      <alignment horizontal="center" vertical="center" wrapText="1"/>
    </xf>
    <xf numFmtId="180" fontId="63" fillId="0" borderId="54" xfId="88" applyNumberFormat="1" applyFont="1" applyFill="1" applyBorder="1" applyAlignment="1" applyProtection="1">
      <alignment horizontal="center" vertical="center" wrapText="1"/>
    </xf>
    <xf numFmtId="180" fontId="70" fillId="0" borderId="27" xfId="88" applyNumberFormat="1" applyFont="1" applyFill="1" applyBorder="1" applyAlignment="1" applyProtection="1">
      <alignment horizontal="right" vertical="center" wrapText="1" indent="1"/>
      <protection locked="0"/>
    </xf>
    <xf numFmtId="180" fontId="70" fillId="0" borderId="28" xfId="88" applyNumberFormat="1" applyFont="1" applyFill="1" applyBorder="1" applyAlignment="1" applyProtection="1">
      <alignment horizontal="right" vertical="center" wrapText="1" indent="1"/>
      <protection locked="0"/>
    </xf>
    <xf numFmtId="180" fontId="63" fillId="0" borderId="54" xfId="88" applyNumberFormat="1" applyFont="1" applyFill="1" applyBorder="1" applyAlignment="1" applyProtection="1">
      <alignment horizontal="right" vertical="center" wrapText="1" indent="1"/>
    </xf>
    <xf numFmtId="180" fontId="72" fillId="0" borderId="0" xfId="88" applyNumberFormat="1" applyFont="1" applyFill="1" applyBorder="1" applyAlignment="1" applyProtection="1">
      <alignment horizontal="right" vertical="center" wrapText="1" indent="1"/>
    </xf>
    <xf numFmtId="180" fontId="71" fillId="0" borderId="17" xfId="88" applyNumberFormat="1" applyFont="1" applyFill="1" applyBorder="1" applyAlignment="1" applyProtection="1">
      <alignment horizontal="right" vertical="center" wrapText="1" indent="1"/>
      <protection locked="0"/>
    </xf>
    <xf numFmtId="180" fontId="71" fillId="0" borderId="0" xfId="88" applyNumberFormat="1" applyFont="1" applyFill="1" applyBorder="1" applyAlignment="1" applyProtection="1">
      <alignment horizontal="right" vertical="center" wrapText="1" indent="1"/>
      <protection locked="0"/>
    </xf>
    <xf numFmtId="180" fontId="72" fillId="0" borderId="17" xfId="88" applyNumberFormat="1" applyFont="1" applyFill="1" applyBorder="1" applyAlignment="1" applyProtection="1">
      <alignment horizontal="right" vertical="center" wrapText="1" indent="1"/>
    </xf>
    <xf numFmtId="180" fontId="71" fillId="0" borderId="45" xfId="88" applyNumberFormat="1" applyFont="1" applyFill="1" applyBorder="1" applyAlignment="1" applyProtection="1">
      <alignment horizontal="right" vertical="center" wrapText="1" indent="1"/>
      <protection locked="0"/>
    </xf>
    <xf numFmtId="180" fontId="63" fillId="0" borderId="28" xfId="88" applyNumberFormat="1" applyFont="1" applyFill="1" applyBorder="1" applyAlignment="1" applyProtection="1">
      <alignment horizontal="right" vertical="center" wrapText="1" indent="1"/>
    </xf>
    <xf numFmtId="180" fontId="43" fillId="0" borderId="54" xfId="88" applyNumberFormat="1" applyFont="1" applyFill="1" applyBorder="1" applyAlignment="1" applyProtection="1">
      <alignment horizontal="right" vertical="center" wrapText="1" indent="1"/>
    </xf>
    <xf numFmtId="180" fontId="43" fillId="0" borderId="98" xfId="88" applyNumberFormat="1" applyFont="1" applyFill="1" applyBorder="1" applyAlignment="1" applyProtection="1">
      <alignment horizontal="right" vertical="center" wrapText="1" indent="1"/>
    </xf>
    <xf numFmtId="180" fontId="70" fillId="0" borderId="14" xfId="88" applyNumberFormat="1" applyFont="1" applyFill="1" applyBorder="1" applyAlignment="1" applyProtection="1">
      <alignment horizontal="right" vertical="center" wrapText="1" indent="1"/>
      <protection locked="0"/>
    </xf>
    <xf numFmtId="180" fontId="70" fillId="0" borderId="15" xfId="88" applyNumberFormat="1" applyFont="1" applyFill="1" applyBorder="1" applyAlignment="1" applyProtection="1">
      <alignment horizontal="right" vertical="center" wrapText="1" indent="1"/>
      <protection locked="0"/>
    </xf>
    <xf numFmtId="180" fontId="70" fillId="0" borderId="59" xfId="88" applyNumberFormat="1" applyFont="1" applyFill="1" applyBorder="1" applyAlignment="1" applyProtection="1">
      <alignment horizontal="right" vertical="center" wrapText="1" indent="1"/>
      <protection locked="0"/>
    </xf>
    <xf numFmtId="180" fontId="63" fillId="0" borderId="13" xfId="88" applyNumberFormat="1" applyFont="1" applyFill="1" applyBorder="1" applyAlignment="1" applyProtection="1">
      <alignment horizontal="right" vertical="center" wrapText="1" indent="1"/>
    </xf>
    <xf numFmtId="180" fontId="72" fillId="0" borderId="72" xfId="88" applyNumberFormat="1" applyFont="1" applyFill="1" applyBorder="1" applyAlignment="1" applyProtection="1">
      <alignment horizontal="right" vertical="center" wrapText="1" indent="1"/>
    </xf>
    <xf numFmtId="180" fontId="71" fillId="0" borderId="15" xfId="88" applyNumberFormat="1" applyFont="1" applyFill="1" applyBorder="1" applyAlignment="1" applyProtection="1">
      <alignment horizontal="right" vertical="center" wrapText="1" indent="1"/>
      <protection locked="0"/>
    </xf>
    <xf numFmtId="180" fontId="71" fillId="0" borderId="72" xfId="88" applyNumberFormat="1" applyFont="1" applyFill="1" applyBorder="1" applyAlignment="1" applyProtection="1">
      <alignment horizontal="right" vertical="center" wrapText="1" indent="1"/>
      <protection locked="0"/>
    </xf>
    <xf numFmtId="180" fontId="72" fillId="0" borderId="15" xfId="88" applyNumberFormat="1" applyFont="1" applyFill="1" applyBorder="1" applyAlignment="1" applyProtection="1">
      <alignment horizontal="right" vertical="center" wrapText="1" indent="1"/>
    </xf>
    <xf numFmtId="180" fontId="71" fillId="0" borderId="59" xfId="88" applyNumberFormat="1" applyFont="1" applyFill="1" applyBorder="1" applyAlignment="1" applyProtection="1">
      <alignment horizontal="right" vertical="center" wrapText="1" indent="1"/>
      <protection locked="0"/>
    </xf>
    <xf numFmtId="180" fontId="63" fillId="0" borderId="59" xfId="88" applyNumberFormat="1" applyFont="1" applyFill="1" applyBorder="1" applyAlignment="1" applyProtection="1">
      <alignment horizontal="right" vertical="center" wrapText="1" indent="1"/>
    </xf>
    <xf numFmtId="180" fontId="43" fillId="0" borderId="13" xfId="88" applyNumberFormat="1" applyFont="1" applyFill="1" applyBorder="1" applyAlignment="1" applyProtection="1">
      <alignment horizontal="right" vertical="center" wrapText="1" indent="1"/>
    </xf>
    <xf numFmtId="180" fontId="43" fillId="0" borderId="79" xfId="88" applyNumberFormat="1" applyFont="1" applyFill="1" applyBorder="1" applyAlignment="1" applyProtection="1">
      <alignment horizontal="right" vertical="center" wrapText="1" indent="1"/>
    </xf>
    <xf numFmtId="180" fontId="70" fillId="0" borderId="0" xfId="88" applyNumberFormat="1" applyFont="1" applyFill="1" applyBorder="1" applyAlignment="1" applyProtection="1">
      <alignment horizontal="right" vertical="center" wrapText="1" indent="1"/>
      <protection locked="0"/>
    </xf>
    <xf numFmtId="180" fontId="72" fillId="0" borderId="27" xfId="88" applyNumberFormat="1" applyFont="1" applyFill="1" applyBorder="1" applyAlignment="1" applyProtection="1">
      <alignment horizontal="right" vertical="center" wrapText="1" indent="1"/>
    </xf>
    <xf numFmtId="180" fontId="71" fillId="0" borderId="27" xfId="88" applyNumberFormat="1" applyFont="1" applyFill="1" applyBorder="1" applyAlignment="1" applyProtection="1">
      <alignment horizontal="right" vertical="center" wrapText="1" indent="1"/>
      <protection locked="0"/>
    </xf>
    <xf numFmtId="180" fontId="70" fillId="0" borderId="72" xfId="88" applyNumberFormat="1" applyFont="1" applyFill="1" applyBorder="1" applyAlignment="1" applyProtection="1">
      <alignment horizontal="right" vertical="center" wrapText="1" indent="1"/>
      <protection locked="0"/>
    </xf>
    <xf numFmtId="180" fontId="72" fillId="0" borderId="14" xfId="88" applyNumberFormat="1" applyFont="1" applyFill="1" applyBorder="1" applyAlignment="1" applyProtection="1">
      <alignment horizontal="right" vertical="center" wrapText="1" indent="1"/>
    </xf>
    <xf numFmtId="180" fontId="71" fillId="0" borderId="14" xfId="88" applyNumberFormat="1" applyFont="1" applyFill="1" applyBorder="1" applyAlignment="1" applyProtection="1">
      <alignment horizontal="right" vertical="center" wrapText="1" indent="1"/>
      <protection locked="0"/>
    </xf>
    <xf numFmtId="3" fontId="19" fillId="0" borderId="59" xfId="79" applyNumberFormat="1" applyFont="1" applyFill="1" applyBorder="1" applyAlignment="1" applyProtection="1">
      <alignment vertical="center" wrapText="1"/>
      <protection locked="0"/>
    </xf>
    <xf numFmtId="0" fontId="2" fillId="0" borderId="14" xfId="90" applyFont="1" applyBorder="1" applyAlignment="1">
      <alignment horizontal="left" vertical="center" wrapText="1"/>
    </xf>
    <xf numFmtId="0" fontId="45" fillId="0" borderId="0" xfId="0" applyFont="1" applyAlignment="1">
      <alignment horizontal="left" wrapText="1"/>
    </xf>
    <xf numFmtId="0" fontId="45" fillId="0" borderId="98" xfId="0" applyFont="1" applyBorder="1" applyAlignment="1">
      <alignment horizontal="left" wrapText="1"/>
    </xf>
    <xf numFmtId="0" fontId="18" fillId="0" borderId="0" xfId="90" applyAlignment="1">
      <alignment horizontal="right"/>
    </xf>
    <xf numFmtId="0" fontId="2" fillId="0" borderId="98" xfId="90" applyFont="1" applyBorder="1" applyAlignment="1">
      <alignment horizontal="right"/>
    </xf>
    <xf numFmtId="0" fontId="58" fillId="24" borderId="13" xfId="90" applyFont="1" applyFill="1" applyBorder="1" applyAlignment="1">
      <alignment horizontal="center" vertical="center"/>
    </xf>
    <xf numFmtId="0" fontId="58" fillId="24" borderId="13" xfId="90" applyFont="1" applyFill="1" applyBorder="1" applyAlignment="1">
      <alignment horizontal="center" vertical="center" wrapText="1"/>
    </xf>
    <xf numFmtId="0" fontId="58" fillId="24" borderId="76" xfId="90" applyFont="1" applyFill="1" applyBorder="1" applyAlignment="1">
      <alignment horizontal="center" vertical="center" wrapText="1"/>
    </xf>
    <xf numFmtId="0" fontId="52" fillId="0" borderId="44" xfId="90" applyFont="1" applyBorder="1" applyAlignment="1">
      <alignment horizontal="left" vertical="center"/>
    </xf>
    <xf numFmtId="0" fontId="52" fillId="0" borderId="27" xfId="90" applyFont="1" applyBorder="1" applyAlignment="1">
      <alignment horizontal="left" vertical="center"/>
    </xf>
    <xf numFmtId="0" fontId="52" fillId="0" borderId="43" xfId="90" applyFont="1" applyBorder="1" applyAlignment="1">
      <alignment horizontal="left" vertical="center"/>
    </xf>
    <xf numFmtId="3" fontId="57" fillId="0" borderId="36" xfId="90" applyNumberFormat="1" applyFont="1" applyBorder="1" applyAlignment="1">
      <alignment vertical="center"/>
    </xf>
    <xf numFmtId="0" fontId="58" fillId="0" borderId="22" xfId="90" applyFont="1" applyBorder="1" applyAlignment="1">
      <alignment horizontal="center"/>
    </xf>
    <xf numFmtId="0" fontId="58" fillId="0" borderId="19" xfId="90" applyFont="1" applyBorder="1"/>
    <xf numFmtId="3" fontId="57" fillId="0" borderId="36" xfId="82" applyNumberFormat="1" applyFont="1" applyBorder="1" applyAlignment="1">
      <alignment horizontal="right"/>
    </xf>
    <xf numFmtId="0" fontId="78" fillId="0" borderId="22" xfId="82" applyFont="1" applyBorder="1" applyAlignment="1">
      <alignment horizontal="center"/>
    </xf>
    <xf numFmtId="0" fontId="57" fillId="0" borderId="19" xfId="82" applyFont="1" applyBorder="1" applyAlignment="1">
      <alignment horizontal="left" vertical="top"/>
    </xf>
    <xf numFmtId="3" fontId="57" fillId="0" borderId="36" xfId="90" applyNumberFormat="1" applyFont="1" applyBorder="1" applyAlignment="1">
      <alignment horizontal="right" vertical="center"/>
    </xf>
    <xf numFmtId="0" fontId="57" fillId="0" borderId="21" xfId="90" applyFont="1" applyBorder="1" applyAlignment="1">
      <alignment horizontal="left" vertical="center" wrapText="1"/>
    </xf>
    <xf numFmtId="3" fontId="78" fillId="0" borderId="36" xfId="90" applyNumberFormat="1" applyFont="1" applyBorder="1" applyAlignment="1">
      <alignment horizontal="right" vertical="center"/>
    </xf>
    <xf numFmtId="3" fontId="78" fillId="0" borderId="36" xfId="90" applyNumberFormat="1" applyFont="1" applyBorder="1" applyAlignment="1">
      <alignment vertical="center"/>
    </xf>
    <xf numFmtId="3" fontId="58" fillId="0" borderId="36" xfId="90" applyNumberFormat="1" applyFont="1" applyBorder="1" applyAlignment="1">
      <alignment horizontal="right" vertical="center"/>
    </xf>
    <xf numFmtId="0" fontId="58" fillId="0" borderId="23" xfId="90" applyFont="1" applyBorder="1" applyAlignment="1">
      <alignment horizontal="left"/>
    </xf>
    <xf numFmtId="3" fontId="58" fillId="0" borderId="36" xfId="90" applyNumberFormat="1" applyFont="1" applyBorder="1" applyAlignment="1">
      <alignment vertical="center"/>
    </xf>
    <xf numFmtId="3" fontId="80" fillId="24" borderId="20" xfId="90" applyNumberFormat="1" applyFont="1" applyFill="1" applyBorder="1" applyAlignment="1">
      <alignment horizontal="right" vertical="center"/>
    </xf>
    <xf numFmtId="3" fontId="80" fillId="24" borderId="36" xfId="90" applyNumberFormat="1" applyFont="1" applyFill="1" applyBorder="1"/>
    <xf numFmtId="3" fontId="77" fillId="0" borderId="36" xfId="90" applyNumberFormat="1" applyFont="1" applyBorder="1" applyAlignment="1">
      <alignment vertical="center"/>
    </xf>
    <xf numFmtId="3" fontId="77" fillId="0" borderId="19" xfId="90" applyNumberFormat="1" applyFont="1" applyBorder="1"/>
    <xf numFmtId="3" fontId="77" fillId="0" borderId="36" xfId="90" applyNumberFormat="1" applyFont="1" applyBorder="1"/>
    <xf numFmtId="3" fontId="77" fillId="0" borderId="20" xfId="90" applyNumberFormat="1" applyFont="1" applyBorder="1"/>
    <xf numFmtId="3" fontId="78" fillId="0" borderId="36" xfId="90" applyNumberFormat="1" applyFont="1" applyBorder="1"/>
    <xf numFmtId="0" fontId="52" fillId="0" borderId="23" xfId="90" applyFont="1" applyBorder="1" applyAlignment="1">
      <alignment horizontal="left" vertical="center"/>
    </xf>
    <xf numFmtId="0" fontId="52" fillId="0" borderId="18" xfId="90" applyFont="1" applyBorder="1" applyAlignment="1">
      <alignment horizontal="left" vertical="center"/>
    </xf>
    <xf numFmtId="0" fontId="57" fillId="0" borderId="19" xfId="90" applyFont="1" applyBorder="1" applyAlignment="1">
      <alignment vertical="center"/>
    </xf>
    <xf numFmtId="0" fontId="57" fillId="0" borderId="18" xfId="90" applyFont="1" applyBorder="1" applyAlignment="1">
      <alignment horizontal="left" vertical="center" wrapText="1"/>
    </xf>
    <xf numFmtId="3" fontId="81" fillId="24" borderId="20" xfId="90" applyNumberFormat="1" applyFont="1" applyFill="1" applyBorder="1" applyAlignment="1">
      <alignment vertical="center"/>
    </xf>
    <xf numFmtId="0" fontId="58" fillId="0" borderId="56" xfId="90" applyFont="1" applyBorder="1" applyAlignment="1">
      <alignment horizontal="center" vertical="center"/>
    </xf>
    <xf numFmtId="0" fontId="58" fillId="0" borderId="42" xfId="90" applyFont="1" applyBorder="1" applyAlignment="1">
      <alignment horizontal="center" vertical="center"/>
    </xf>
    <xf numFmtId="3" fontId="58" fillId="0" borderId="33" xfId="90" applyNumberFormat="1" applyFont="1" applyBorder="1" applyAlignment="1">
      <alignment horizontal="right" vertical="center"/>
    </xf>
    <xf numFmtId="3" fontId="58" fillId="0" borderId="83" xfId="90" applyNumberFormat="1" applyFont="1" applyBorder="1" applyAlignment="1">
      <alignment horizontal="right" vertical="center"/>
    </xf>
    <xf numFmtId="3" fontId="58" fillId="0" borderId="69" xfId="90" applyNumberFormat="1" applyFont="1" applyBorder="1" applyAlignment="1">
      <alignment horizontal="right" vertical="center"/>
    </xf>
    <xf numFmtId="0" fontId="58" fillId="0" borderId="28" xfId="90" applyFont="1" applyBorder="1" applyAlignment="1">
      <alignment horizontal="center" vertical="center"/>
    </xf>
    <xf numFmtId="3" fontId="58" fillId="0" borderId="83" xfId="90" applyNumberFormat="1" applyFont="1" applyBorder="1" applyAlignment="1">
      <alignment vertical="center"/>
    </xf>
    <xf numFmtId="3" fontId="58" fillId="0" borderId="33" xfId="90" applyNumberFormat="1" applyFont="1" applyBorder="1" applyAlignment="1">
      <alignment vertical="center"/>
    </xf>
    <xf numFmtId="3" fontId="58" fillId="0" borderId="69" xfId="90" applyNumberFormat="1" applyFont="1" applyBorder="1" applyAlignment="1">
      <alignment vertical="center"/>
    </xf>
    <xf numFmtId="0" fontId="60" fillId="24" borderId="10" xfId="90" applyFont="1" applyFill="1" applyBorder="1" applyAlignment="1">
      <alignment horizontal="left" vertical="center"/>
    </xf>
    <xf numFmtId="0" fontId="60" fillId="24" borderId="11" xfId="90" applyFont="1" applyFill="1" applyBorder="1" applyAlignment="1">
      <alignment horizontal="left" vertical="center"/>
    </xf>
    <xf numFmtId="3" fontId="60" fillId="24" borderId="11" xfId="90" applyNumberFormat="1" applyFont="1" applyFill="1" applyBorder="1" applyAlignment="1">
      <alignment vertical="center"/>
    </xf>
    <xf numFmtId="3" fontId="60" fillId="24" borderId="12" xfId="90" applyNumberFormat="1" applyFont="1" applyFill="1" applyBorder="1" applyAlignment="1">
      <alignment vertical="center"/>
    </xf>
    <xf numFmtId="3" fontId="60" fillId="24" borderId="76" xfId="90" applyNumberFormat="1" applyFont="1" applyFill="1" applyBorder="1" applyAlignment="1">
      <alignment vertical="center"/>
    </xf>
    <xf numFmtId="3" fontId="41" fillId="0" borderId="15" xfId="0" applyNumberFormat="1" applyFont="1" applyBorder="1" applyAlignment="1">
      <alignment wrapText="1"/>
    </xf>
    <xf numFmtId="14" fontId="58" fillId="24" borderId="16" xfId="90" applyNumberFormat="1" applyFont="1" applyFill="1" applyBorder="1" applyAlignment="1">
      <alignment horizontal="center" vertical="center" wrapText="1"/>
    </xf>
    <xf numFmtId="180" fontId="71" fillId="0" borderId="99" xfId="88" applyNumberFormat="1" applyFont="1" applyFill="1" applyBorder="1" applyAlignment="1" applyProtection="1">
      <alignment horizontal="right" vertical="center" wrapText="1" indent="1"/>
      <protection locked="0"/>
    </xf>
    <xf numFmtId="180" fontId="63" fillId="0" borderId="100" xfId="88" applyNumberFormat="1" applyFont="1" applyFill="1" applyBorder="1" applyAlignment="1" applyProtection="1">
      <alignment horizontal="right" vertical="center" wrapText="1" indent="1"/>
    </xf>
    <xf numFmtId="180" fontId="71" fillId="0" borderId="75" xfId="88" applyNumberFormat="1" applyFont="1" applyFill="1" applyBorder="1" applyAlignment="1" applyProtection="1">
      <alignment horizontal="right" vertical="center" wrapText="1" indent="1"/>
      <protection locked="0"/>
    </xf>
    <xf numFmtId="180" fontId="63" fillId="0" borderId="58" xfId="88" applyNumberFormat="1" applyFont="1" applyFill="1" applyBorder="1" applyAlignment="1" applyProtection="1">
      <alignment horizontal="right" vertical="center" wrapText="1" indent="1"/>
    </xf>
    <xf numFmtId="0" fontId="2" fillId="0" borderId="23" xfId="0" applyFont="1" applyBorder="1" applyAlignment="1">
      <alignment horizontal="justify"/>
    </xf>
    <xf numFmtId="180" fontId="97" fillId="0" borderId="0" xfId="87" applyNumberFormat="1" applyFont="1" applyFill="1" applyBorder="1" applyAlignment="1" applyProtection="1">
      <alignment horizontal="left" vertical="center"/>
    </xf>
    <xf numFmtId="0" fontId="43" fillId="0" borderId="93" xfId="87" applyFont="1" applyFill="1" applyBorder="1" applyAlignment="1">
      <alignment horizontal="center" vertical="center" wrapText="1"/>
    </xf>
    <xf numFmtId="0" fontId="43" fillId="0" borderId="69" xfId="87" applyFont="1" applyFill="1" applyBorder="1" applyAlignment="1">
      <alignment horizontal="center" vertical="center" wrapText="1"/>
    </xf>
    <xf numFmtId="0" fontId="97" fillId="0" borderId="0" xfId="87" applyFont="1" applyFill="1" applyAlignment="1">
      <alignment horizontal="left" wrapText="1"/>
    </xf>
    <xf numFmtId="180" fontId="66" fillId="0" borderId="0" xfId="87" applyNumberFormat="1" applyFont="1" applyFill="1" applyBorder="1" applyAlignment="1" applyProtection="1">
      <alignment horizontal="center" vertical="center" wrapText="1"/>
    </xf>
    <xf numFmtId="0" fontId="56" fillId="0" borderId="0" xfId="88" applyFont="1" applyAlignment="1">
      <alignment horizontal="right" wrapText="1"/>
    </xf>
    <xf numFmtId="180" fontId="19" fillId="0" borderId="0" xfId="88" applyNumberFormat="1" applyFont="1" applyFill="1" applyBorder="1" applyAlignment="1">
      <alignment horizontal="right" vertical="center" wrapText="1"/>
    </xf>
    <xf numFmtId="3" fontId="41" fillId="0" borderId="57" xfId="0" applyNumberFormat="1" applyFont="1" applyBorder="1" applyAlignment="1">
      <alignment wrapText="1"/>
    </xf>
    <xf numFmtId="182" fontId="71" fillId="0" borderId="0" xfId="54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46" fillId="0" borderId="44" xfId="84" applyFont="1" applyBorder="1" applyAlignment="1">
      <alignment horizontal="center" vertical="distributed"/>
    </xf>
    <xf numFmtId="0" fontId="46" fillId="0" borderId="23" xfId="84" applyFont="1" applyBorder="1" applyAlignment="1">
      <alignment horizontal="center" vertical="distributed"/>
    </xf>
    <xf numFmtId="0" fontId="46" fillId="0" borderId="23" xfId="84" applyFont="1" applyBorder="1" applyAlignment="1">
      <alignment horizontal="center"/>
    </xf>
    <xf numFmtId="0" fontId="108" fillId="24" borderId="97" xfId="84" applyFont="1" applyFill="1" applyBorder="1"/>
    <xf numFmtId="0" fontId="2" fillId="0" borderId="14" xfId="81" applyFont="1" applyBorder="1" applyAlignment="1">
      <alignment vertical="distributed"/>
    </xf>
    <xf numFmtId="0" fontId="2" fillId="0" borderId="15" xfId="81" applyFont="1" applyBorder="1" applyAlignment="1">
      <alignment vertical="distributed"/>
    </xf>
    <xf numFmtId="0" fontId="56" fillId="0" borderId="15" xfId="81" applyFont="1" applyBorder="1" applyAlignment="1">
      <alignment vertical="distributed"/>
    </xf>
    <xf numFmtId="0" fontId="74" fillId="24" borderId="75" xfId="84" applyFont="1" applyFill="1" applyBorder="1" applyAlignment="1">
      <alignment horizontal="left" vertical="distributed"/>
    </xf>
    <xf numFmtId="3" fontId="107" fillId="0" borderId="27" xfId="84" applyNumberFormat="1" applyFont="1" applyBorder="1"/>
    <xf numFmtId="3" fontId="107" fillId="0" borderId="17" xfId="84" applyNumberFormat="1" applyFont="1" applyBorder="1"/>
    <xf numFmtId="3" fontId="49" fillId="0" borderId="17" xfId="84" applyNumberFormat="1" applyFont="1" applyBorder="1"/>
    <xf numFmtId="3" fontId="58" fillId="0" borderId="17" xfId="81" applyNumberFormat="1" applyFont="1" applyBorder="1"/>
    <xf numFmtId="3" fontId="74" fillId="24" borderId="99" xfId="84" applyNumberFormat="1" applyFont="1" applyFill="1" applyBorder="1" applyAlignment="1">
      <alignment vertical="distributed"/>
    </xf>
    <xf numFmtId="3" fontId="107" fillId="0" borderId="14" xfId="84" applyNumberFormat="1" applyFont="1" applyBorder="1"/>
    <xf numFmtId="3" fontId="107" fillId="0" borderId="15" xfId="84" applyNumberFormat="1" applyFont="1" applyBorder="1"/>
    <xf numFmtId="3" fontId="49" fillId="0" borderId="15" xfId="84" applyNumberFormat="1" applyFont="1" applyBorder="1"/>
    <xf numFmtId="3" fontId="58" fillId="0" borderId="15" xfId="81" applyNumberFormat="1" applyFont="1" applyBorder="1"/>
    <xf numFmtId="3" fontId="74" fillId="24" borderId="75" xfId="84" applyNumberFormat="1" applyFont="1" applyFill="1" applyBorder="1" applyAlignment="1">
      <alignment vertical="distributed"/>
    </xf>
    <xf numFmtId="3" fontId="57" fillId="0" borderId="43" xfId="81" applyNumberFormat="1" applyFont="1" applyBorder="1"/>
    <xf numFmtId="3" fontId="57" fillId="0" borderId="57" xfId="81" applyNumberFormat="1" applyFont="1" applyBorder="1"/>
    <xf numFmtId="3" fontId="49" fillId="0" borderId="57" xfId="84" applyNumberFormat="1" applyFont="1" applyBorder="1"/>
    <xf numFmtId="3" fontId="107" fillId="0" borderId="57" xfId="84" applyNumberFormat="1" applyFont="1" applyBorder="1"/>
    <xf numFmtId="3" fontId="58" fillId="0" borderId="57" xfId="81" applyNumberFormat="1" applyFont="1" applyBorder="1"/>
    <xf numFmtId="3" fontId="74" fillId="24" borderId="74" xfId="84" applyNumberFormat="1" applyFont="1" applyFill="1" applyBorder="1" applyAlignment="1">
      <alignment vertical="distributed"/>
    </xf>
    <xf numFmtId="3" fontId="51" fillId="0" borderId="42" xfId="78" applyNumberFormat="1" applyFont="1" applyBorder="1"/>
    <xf numFmtId="0" fontId="2" fillId="0" borderId="0" xfId="90" applyFont="1" applyAlignment="1">
      <alignment horizontal="left"/>
    </xf>
    <xf numFmtId="180" fontId="2" fillId="0" borderId="0" xfId="88" applyNumberFormat="1" applyFont="1" applyFill="1" applyAlignment="1" applyProtection="1">
      <alignment horizontal="left" vertical="center" wrapText="1"/>
    </xf>
    <xf numFmtId="0" fontId="2" fillId="0" borderId="0" xfId="90" applyFont="1" applyFill="1" applyAlignment="1">
      <alignment horizontal="left"/>
    </xf>
    <xf numFmtId="0" fontId="56" fillId="0" borderId="0" xfId="88" applyFont="1" applyFill="1" applyAlignment="1">
      <alignment horizontal="left" wrapText="1"/>
    </xf>
    <xf numFmtId="180" fontId="84" fillId="0" borderId="0" xfId="88" applyNumberFormat="1" applyFont="1" applyFill="1" applyAlignment="1">
      <alignment horizontal="left" vertical="center" wrapText="1"/>
    </xf>
    <xf numFmtId="180" fontId="106" fillId="0" borderId="0" xfId="88" applyNumberFormat="1" applyFont="1" applyFill="1" applyAlignment="1">
      <alignment horizontal="left" vertical="center"/>
    </xf>
    <xf numFmtId="0" fontId="2" fillId="0" borderId="0" xfId="79" applyFont="1" applyAlignment="1">
      <alignment horizontal="left"/>
    </xf>
    <xf numFmtId="0" fontId="60" fillId="0" borderId="0" xfId="90" applyFont="1" applyAlignment="1">
      <alignment horizontal="center"/>
    </xf>
    <xf numFmtId="0" fontId="0" fillId="0" borderId="0" xfId="0"/>
    <xf numFmtId="0" fontId="52" fillId="0" borderId="78" xfId="90" applyFont="1" applyBorder="1" applyAlignment="1">
      <alignment horizontal="left" vertical="center"/>
    </xf>
    <xf numFmtId="0" fontId="52" fillId="0" borderId="101" xfId="90" applyFont="1" applyBorder="1" applyAlignment="1">
      <alignment horizontal="left" vertical="center"/>
    </xf>
    <xf numFmtId="0" fontId="52" fillId="0" borderId="94" xfId="90" applyFont="1" applyBorder="1" applyAlignment="1">
      <alignment horizontal="left" vertical="center"/>
    </xf>
    <xf numFmtId="0" fontId="78" fillId="0" borderId="23" xfId="90" applyFont="1" applyBorder="1" applyAlignment="1">
      <alignment horizontal="left" vertical="center"/>
    </xf>
    <xf numFmtId="0" fontId="78" fillId="0" borderId="18" xfId="90" applyFont="1" applyBorder="1" applyAlignment="1">
      <alignment horizontal="left" vertical="center"/>
    </xf>
    <xf numFmtId="0" fontId="78" fillId="0" borderId="23" xfId="90" applyFont="1" applyBorder="1" applyAlignment="1">
      <alignment horizontal="left"/>
    </xf>
    <xf numFmtId="0" fontId="78" fillId="0" borderId="18" xfId="90" applyFont="1" applyBorder="1" applyAlignment="1">
      <alignment horizontal="left"/>
    </xf>
    <xf numFmtId="0" fontId="45" fillId="0" borderId="98" xfId="0" applyFont="1" applyFill="1" applyBorder="1" applyAlignment="1">
      <alignment horizontal="left" wrapText="1"/>
    </xf>
    <xf numFmtId="0" fontId="80" fillId="24" borderId="22" xfId="90" applyFont="1" applyFill="1" applyBorder="1" applyAlignment="1">
      <alignment horizontal="left" vertical="center"/>
    </xf>
    <xf numFmtId="0" fontId="80" fillId="24" borderId="19" xfId="90" applyFont="1" applyFill="1" applyBorder="1" applyAlignment="1">
      <alignment horizontal="left" vertical="center"/>
    </xf>
    <xf numFmtId="0" fontId="52" fillId="0" borderId="22" xfId="90" applyFont="1" applyBorder="1" applyAlignment="1">
      <alignment horizontal="left" vertical="center"/>
    </xf>
    <xf numFmtId="0" fontId="79" fillId="0" borderId="19" xfId="90" applyFont="1" applyBorder="1" applyAlignment="1">
      <alignment horizontal="left" vertical="center"/>
    </xf>
    <xf numFmtId="0" fontId="52" fillId="0" borderId="19" xfId="90" applyFont="1" applyBorder="1" applyAlignment="1">
      <alignment horizontal="left" vertical="center"/>
    </xf>
    <xf numFmtId="0" fontId="60" fillId="24" borderId="10" xfId="90" applyFont="1" applyFill="1" applyBorder="1" applyAlignment="1">
      <alignment horizontal="left" vertical="center"/>
    </xf>
    <xf numFmtId="0" fontId="60" fillId="24" borderId="11" xfId="90" applyFont="1" applyFill="1" applyBorder="1" applyAlignment="1">
      <alignment horizontal="left" vertical="center"/>
    </xf>
    <xf numFmtId="0" fontId="59" fillId="0" borderId="22" xfId="90" applyFont="1" applyBorder="1" applyAlignment="1">
      <alignment horizontal="left" vertical="center"/>
    </xf>
    <xf numFmtId="0" fontId="59" fillId="0" borderId="19" xfId="90" applyFont="1" applyBorder="1" applyAlignment="1">
      <alignment horizontal="left" vertical="center"/>
    </xf>
    <xf numFmtId="0" fontId="52" fillId="0" borderId="23" xfId="90" applyFont="1" applyBorder="1" applyAlignment="1">
      <alignment horizontal="left" vertical="center"/>
    </xf>
    <xf numFmtId="0" fontId="52" fillId="0" borderId="18" xfId="90" applyFont="1" applyBorder="1" applyAlignment="1">
      <alignment horizontal="left" vertical="center"/>
    </xf>
    <xf numFmtId="0" fontId="80" fillId="24" borderId="23" xfId="90" applyFont="1" applyFill="1" applyBorder="1" applyAlignment="1">
      <alignment horizontal="left" vertical="center"/>
    </xf>
    <xf numFmtId="0" fontId="80" fillId="24" borderId="18" xfId="90" applyFont="1" applyFill="1" applyBorder="1" applyAlignment="1">
      <alignment horizontal="left" vertical="center"/>
    </xf>
    <xf numFmtId="0" fontId="52" fillId="0" borderId="18" xfId="90" applyFont="1" applyFill="1" applyBorder="1" applyAlignment="1">
      <alignment horizontal="left" vertical="center"/>
    </xf>
    <xf numFmtId="0" fontId="79" fillId="0" borderId="19" xfId="90" applyFont="1" applyFill="1" applyBorder="1" applyAlignment="1">
      <alignment horizontal="left" vertical="center"/>
    </xf>
    <xf numFmtId="0" fontId="78" fillId="0" borderId="17" xfId="90" applyFont="1" applyBorder="1" applyAlignment="1">
      <alignment horizontal="left"/>
    </xf>
    <xf numFmtId="0" fontId="52" fillId="0" borderId="22" xfId="90" applyFont="1" applyFill="1" applyBorder="1" applyAlignment="1">
      <alignment horizontal="left" vertical="center"/>
    </xf>
    <xf numFmtId="0" fontId="60" fillId="24" borderId="52" xfId="90" applyFont="1" applyFill="1" applyBorder="1" applyAlignment="1">
      <alignment horizontal="left" vertical="center"/>
    </xf>
    <xf numFmtId="0" fontId="60" fillId="24" borderId="24" xfId="90" applyFont="1" applyFill="1" applyBorder="1" applyAlignment="1">
      <alignment horizontal="left" vertical="center"/>
    </xf>
    <xf numFmtId="0" fontId="52" fillId="0" borderId="19" xfId="90" applyFont="1" applyFill="1" applyBorder="1" applyAlignment="1">
      <alignment horizontal="left" vertical="center"/>
    </xf>
    <xf numFmtId="0" fontId="59" fillId="0" borderId="18" xfId="90" applyFont="1" applyFill="1" applyBorder="1" applyAlignment="1">
      <alignment horizontal="left" vertical="center"/>
    </xf>
    <xf numFmtId="0" fontId="59" fillId="0" borderId="19" xfId="90" applyFont="1" applyFill="1" applyBorder="1" applyAlignment="1">
      <alignment horizontal="left" vertical="center"/>
    </xf>
    <xf numFmtId="0" fontId="52" fillId="0" borderId="17" xfId="90" applyFont="1" applyFill="1" applyBorder="1" applyAlignment="1">
      <alignment horizontal="left" vertical="center"/>
    </xf>
    <xf numFmtId="0" fontId="80" fillId="24" borderId="36" xfId="90" applyFont="1" applyFill="1" applyBorder="1" applyAlignment="1">
      <alignment horizontal="left" vertical="center"/>
    </xf>
    <xf numFmtId="0" fontId="78" fillId="0" borderId="17" xfId="90" applyFont="1" applyBorder="1" applyAlignment="1">
      <alignment horizontal="left" vertical="center"/>
    </xf>
    <xf numFmtId="0" fontId="2" fillId="0" borderId="98" xfId="90" applyFont="1" applyFill="1" applyBorder="1" applyAlignment="1">
      <alignment horizontal="right"/>
    </xf>
    <xf numFmtId="0" fontId="52" fillId="0" borderId="44" xfId="90" applyFont="1" applyFill="1" applyBorder="1" applyAlignment="1">
      <alignment horizontal="left" vertical="center"/>
    </xf>
    <xf numFmtId="0" fontId="52" fillId="0" borderId="27" xfId="90" applyFont="1" applyFill="1" applyBorder="1" applyAlignment="1">
      <alignment horizontal="left" vertical="center"/>
    </xf>
    <xf numFmtId="0" fontId="52" fillId="0" borderId="43" xfId="90" applyFont="1" applyFill="1" applyBorder="1" applyAlignment="1">
      <alignment horizontal="left" vertical="center"/>
    </xf>
    <xf numFmtId="0" fontId="53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42" fillId="0" borderId="0" xfId="0" applyFont="1" applyAlignment="1">
      <alignment horizontal="right" wrapText="1"/>
    </xf>
    <xf numFmtId="0" fontId="46" fillId="0" borderId="0" xfId="0" applyFont="1" applyBorder="1" applyAlignment="1">
      <alignment horizontal="right" wrapText="1"/>
    </xf>
    <xf numFmtId="0" fontId="45" fillId="0" borderId="51" xfId="0" applyFont="1" applyBorder="1" applyAlignment="1">
      <alignment wrapText="1"/>
    </xf>
    <xf numFmtId="0" fontId="45" fillId="0" borderId="102" xfId="0" applyFont="1" applyBorder="1" applyAlignment="1">
      <alignment wrapText="1"/>
    </xf>
    <xf numFmtId="0" fontId="51" fillId="0" borderId="35" xfId="0" applyFont="1" applyBorder="1" applyAlignment="1"/>
    <xf numFmtId="0" fontId="51" fillId="0" borderId="33" xfId="0" applyFont="1" applyBorder="1" applyAlignment="1"/>
    <xf numFmtId="0" fontId="45" fillId="0" borderId="22" xfId="0" applyFont="1" applyBorder="1" applyAlignment="1">
      <alignment wrapText="1"/>
    </xf>
    <xf numFmtId="0" fontId="0" fillId="0" borderId="19" xfId="0" applyBorder="1" applyAlignment="1">
      <alignment wrapText="1"/>
    </xf>
    <xf numFmtId="0" fontId="104" fillId="27" borderId="13" xfId="73" applyFont="1" applyFill="1" applyBorder="1" applyAlignment="1">
      <alignment horizontal="center" wrapText="1"/>
    </xf>
    <xf numFmtId="0" fontId="47" fillId="27" borderId="13" xfId="0" applyFont="1" applyFill="1" applyBorder="1" applyAlignment="1">
      <alignment horizontal="center" wrapText="1"/>
    </xf>
    <xf numFmtId="0" fontId="0" fillId="27" borderId="13" xfId="0" applyFill="1" applyBorder="1" applyAlignment="1">
      <alignment wrapText="1"/>
    </xf>
    <xf numFmtId="0" fontId="41" fillId="27" borderId="13" xfId="0" applyFont="1" applyFill="1" applyBorder="1" applyAlignment="1">
      <alignment horizontal="center" wrapText="1"/>
    </xf>
    <xf numFmtId="0" fontId="42" fillId="27" borderId="13" xfId="0" applyFont="1" applyFill="1" applyBorder="1" applyAlignment="1">
      <alignment horizontal="center" wrapText="1"/>
    </xf>
    <xf numFmtId="0" fontId="42" fillId="0" borderId="0" xfId="0" applyFont="1" applyFill="1" applyAlignment="1">
      <alignment horizontal="right" wrapText="1"/>
    </xf>
    <xf numFmtId="0" fontId="45" fillId="0" borderId="0" xfId="0" applyFont="1" applyAlignment="1">
      <alignment horizontal="left" wrapText="1"/>
    </xf>
    <xf numFmtId="0" fontId="45" fillId="0" borderId="0" xfId="73" applyFont="1" applyFill="1" applyAlignment="1">
      <alignment horizontal="right" wrapText="1"/>
    </xf>
    <xf numFmtId="0" fontId="45" fillId="0" borderId="82" xfId="0" applyFont="1" applyBorder="1" applyAlignment="1">
      <alignment wrapText="1"/>
    </xf>
    <xf numFmtId="0" fontId="0" fillId="0" borderId="36" xfId="0" applyBorder="1" applyAlignment="1">
      <alignment wrapText="1"/>
    </xf>
    <xf numFmtId="0" fontId="51" fillId="0" borderId="35" xfId="0" applyFont="1" applyBorder="1"/>
    <xf numFmtId="0" fontId="51" fillId="0" borderId="83" xfId="0" applyFont="1" applyBorder="1"/>
    <xf numFmtId="0" fontId="52" fillId="24" borderId="55" xfId="80" applyFont="1" applyFill="1" applyBorder="1" applyAlignment="1">
      <alignment horizontal="center" vertical="center"/>
    </xf>
    <xf numFmtId="0" fontId="52" fillId="24" borderId="44" xfId="80" applyFont="1" applyFill="1" applyBorder="1" applyAlignment="1">
      <alignment horizontal="center" vertical="center"/>
    </xf>
    <xf numFmtId="0" fontId="52" fillId="24" borderId="78" xfId="80" applyFont="1" applyFill="1" applyBorder="1" applyAlignment="1">
      <alignment horizontal="center" vertical="center"/>
    </xf>
    <xf numFmtId="0" fontId="52" fillId="24" borderId="101" xfId="80" applyFont="1" applyFill="1" applyBorder="1" applyAlignment="1">
      <alignment horizontal="center" vertical="center"/>
    </xf>
    <xf numFmtId="0" fontId="52" fillId="24" borderId="94" xfId="80" applyFont="1" applyFill="1" applyBorder="1" applyAlignment="1">
      <alignment horizontal="center" vertical="center"/>
    </xf>
    <xf numFmtId="0" fontId="58" fillId="0" borderId="0" xfId="90" applyFont="1" applyAlignment="1">
      <alignment horizontal="center"/>
    </xf>
    <xf numFmtId="0" fontId="2" fillId="0" borderId="0" xfId="90" applyFont="1" applyFill="1" applyBorder="1" applyAlignment="1">
      <alignment horizontal="right"/>
    </xf>
    <xf numFmtId="180" fontId="68" fillId="0" borderId="58" xfId="88" applyNumberFormat="1" applyFont="1" applyFill="1" applyBorder="1" applyAlignment="1" applyProtection="1">
      <alignment horizontal="center" vertical="center" wrapText="1"/>
    </xf>
    <xf numFmtId="180" fontId="68" fillId="0" borderId="79" xfId="88" applyNumberFormat="1" applyFont="1" applyFill="1" applyBorder="1" applyAlignment="1" applyProtection="1">
      <alignment horizontal="center" vertical="center" wrapText="1"/>
    </xf>
    <xf numFmtId="180" fontId="73" fillId="0" borderId="0" xfId="88" applyNumberFormat="1" applyFont="1" applyFill="1" applyBorder="1" applyAlignment="1" applyProtection="1">
      <alignment horizontal="center" vertical="center" wrapText="1"/>
    </xf>
    <xf numFmtId="180" fontId="2" fillId="0" borderId="0" xfId="88" applyNumberFormat="1" applyFont="1" applyFill="1" applyAlignment="1" applyProtection="1">
      <alignment horizontal="left" vertical="center" wrapText="1"/>
    </xf>
    <xf numFmtId="180" fontId="68" fillId="0" borderId="81" xfId="88" applyNumberFormat="1" applyFont="1" applyFill="1" applyBorder="1" applyAlignment="1" applyProtection="1">
      <alignment horizontal="center" vertical="center" wrapText="1"/>
    </xf>
    <xf numFmtId="180" fontId="68" fillId="0" borderId="75" xfId="88" applyNumberFormat="1" applyFont="1" applyFill="1" applyBorder="1" applyAlignment="1" applyProtection="1">
      <alignment horizontal="center" vertical="center" wrapText="1"/>
    </xf>
    <xf numFmtId="0" fontId="2" fillId="0" borderId="98" xfId="90" applyFont="1" applyFill="1" applyBorder="1" applyAlignment="1">
      <alignment horizontal="left"/>
    </xf>
    <xf numFmtId="0" fontId="57" fillId="0" borderId="0" xfId="90" applyFont="1" applyAlignment="1">
      <alignment horizontal="center"/>
    </xf>
    <xf numFmtId="0" fontId="19" fillId="0" borderId="100" xfId="88" applyFont="1" applyFill="1" applyBorder="1" applyAlignment="1">
      <alignment horizontal="justify" vertical="center" wrapText="1"/>
    </xf>
    <xf numFmtId="0" fontId="58" fillId="0" borderId="0" xfId="88" applyFont="1" applyAlignment="1">
      <alignment horizontal="center" wrapText="1"/>
    </xf>
    <xf numFmtId="0" fontId="99" fillId="0" borderId="0" xfId="88" applyFont="1" applyAlignment="1">
      <alignment horizontal="right" wrapText="1"/>
    </xf>
    <xf numFmtId="0" fontId="2" fillId="0" borderId="0" xfId="88" applyFont="1" applyFill="1" applyAlignment="1">
      <alignment horizontal="left" vertical="center" wrapText="1"/>
    </xf>
    <xf numFmtId="180" fontId="69" fillId="0" borderId="81" xfId="88" applyNumberFormat="1" applyFont="1" applyFill="1" applyBorder="1" applyAlignment="1" applyProtection="1">
      <alignment horizontal="center" vertical="center" wrapText="1"/>
    </xf>
    <xf numFmtId="180" fontId="69" fillId="0" borderId="59" xfId="88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 wrapText="1"/>
    </xf>
    <xf numFmtId="180" fontId="71" fillId="0" borderId="98" xfId="88" applyNumberFormat="1" applyFont="1" applyFill="1" applyBorder="1" applyAlignment="1">
      <alignment horizontal="right" vertical="center" wrapText="1"/>
    </xf>
    <xf numFmtId="0" fontId="100" fillId="0" borderId="0" xfId="88" applyFont="1" applyAlignment="1">
      <alignment horizontal="right" wrapText="1"/>
    </xf>
    <xf numFmtId="180" fontId="67" fillId="0" borderId="50" xfId="88" applyNumberFormat="1" applyFont="1" applyFill="1" applyBorder="1" applyAlignment="1" applyProtection="1">
      <alignment horizontal="center" textRotation="180" wrapText="1"/>
    </xf>
    <xf numFmtId="180" fontId="95" fillId="0" borderId="0" xfId="88" applyNumberFormat="1" applyFont="1" applyFill="1" applyAlignment="1" applyProtection="1">
      <alignment horizontal="center" vertical="center" wrapText="1"/>
    </xf>
    <xf numFmtId="180" fontId="97" fillId="0" borderId="10" xfId="88" applyNumberFormat="1" applyFont="1" applyFill="1" applyBorder="1" applyAlignment="1" applyProtection="1">
      <alignment horizontal="left" vertical="center" wrapText="1" indent="2"/>
    </xf>
    <xf numFmtId="180" fontId="97" fillId="0" borderId="11" xfId="88" applyNumberFormat="1" applyFont="1" applyFill="1" applyBorder="1" applyAlignment="1" applyProtection="1">
      <alignment horizontal="left" vertical="center" wrapText="1" indent="2"/>
    </xf>
    <xf numFmtId="180" fontId="69" fillId="0" borderId="93" xfId="88" applyNumberFormat="1" applyFont="1" applyFill="1" applyBorder="1" applyAlignment="1" applyProtection="1">
      <alignment horizontal="center" vertical="center"/>
    </xf>
    <xf numFmtId="180" fontId="69" fillId="0" borderId="45" xfId="88" applyNumberFormat="1" applyFont="1" applyFill="1" applyBorder="1" applyAlignment="1" applyProtection="1">
      <alignment horizontal="center" vertical="center"/>
    </xf>
    <xf numFmtId="180" fontId="69" fillId="0" borderId="103" xfId="88" applyNumberFormat="1" applyFont="1" applyFill="1" applyBorder="1" applyAlignment="1" applyProtection="1">
      <alignment horizontal="center" vertical="center"/>
    </xf>
    <xf numFmtId="180" fontId="69" fillId="0" borderId="104" xfId="88" applyNumberFormat="1" applyFont="1" applyFill="1" applyBorder="1" applyAlignment="1" applyProtection="1">
      <alignment horizontal="center" vertical="center"/>
    </xf>
    <xf numFmtId="180" fontId="69" fillId="0" borderId="78" xfId="88" applyNumberFormat="1" applyFont="1" applyFill="1" applyBorder="1" applyAlignment="1" applyProtection="1">
      <alignment horizontal="center" vertical="center" wrapText="1"/>
    </xf>
    <xf numFmtId="180" fontId="69" fillId="0" borderId="56" xfId="88" applyNumberFormat="1" applyFont="1" applyFill="1" applyBorder="1" applyAlignment="1" applyProtection="1">
      <alignment horizontal="center" vertical="center" wrapText="1"/>
    </xf>
    <xf numFmtId="180" fontId="69" fillId="0" borderId="81" xfId="88" applyNumberFormat="1" applyFont="1" applyFill="1" applyBorder="1" applyAlignment="1" applyProtection="1">
      <alignment horizontal="center" vertical="center"/>
    </xf>
    <xf numFmtId="180" fontId="69" fillId="0" borderId="59" xfId="88" applyNumberFormat="1" applyFont="1" applyFill="1" applyBorder="1" applyAlignment="1" applyProtection="1">
      <alignment horizontal="center" vertical="center"/>
    </xf>
    <xf numFmtId="180" fontId="69" fillId="0" borderId="101" xfId="88" applyNumberFormat="1" applyFont="1" applyFill="1" applyBorder="1" applyAlignment="1" applyProtection="1">
      <alignment horizontal="center" vertical="center" wrapText="1"/>
    </xf>
    <xf numFmtId="180" fontId="69" fillId="0" borderId="28" xfId="88" applyNumberFormat="1" applyFont="1" applyFill="1" applyBorder="1" applyAlignment="1" applyProtection="1">
      <alignment horizontal="center" vertical="center"/>
    </xf>
    <xf numFmtId="182" fontId="63" fillId="0" borderId="10" xfId="54" applyNumberFormat="1" applyFont="1" applyFill="1" applyBorder="1" applyAlignment="1" applyProtection="1">
      <alignment horizontal="center"/>
    </xf>
    <xf numFmtId="182" fontId="63" fillId="0" borderId="12" xfId="54" applyNumberFormat="1" applyFont="1" applyFill="1" applyBorder="1" applyAlignment="1" applyProtection="1">
      <alignment horizontal="center"/>
    </xf>
    <xf numFmtId="182" fontId="71" fillId="0" borderId="35" xfId="54" applyNumberFormat="1" applyFont="1" applyFill="1" applyBorder="1" applyAlignment="1" applyProtection="1">
      <alignment horizontal="center"/>
      <protection locked="0"/>
    </xf>
    <xf numFmtId="182" fontId="71" fillId="0" borderId="69" xfId="54" applyNumberFormat="1" applyFont="1" applyFill="1" applyBorder="1" applyAlignment="1" applyProtection="1">
      <alignment horizontal="center"/>
      <protection locked="0"/>
    </xf>
    <xf numFmtId="0" fontId="71" fillId="0" borderId="35" xfId="87" applyFont="1" applyFill="1" applyBorder="1" applyAlignment="1" applyProtection="1">
      <alignment horizontal="center"/>
      <protection locked="0"/>
    </xf>
    <xf numFmtId="0" fontId="71" fillId="0" borderId="33" xfId="87" applyFont="1" applyFill="1" applyBorder="1" applyAlignment="1" applyProtection="1">
      <alignment horizontal="center"/>
      <protection locked="0"/>
    </xf>
    <xf numFmtId="0" fontId="71" fillId="0" borderId="69" xfId="87" applyFont="1" applyFill="1" applyBorder="1" applyAlignment="1" applyProtection="1">
      <alignment horizontal="center"/>
      <protection locked="0"/>
    </xf>
    <xf numFmtId="0" fontId="43" fillId="0" borderId="51" xfId="87" applyFont="1" applyFill="1" applyBorder="1" applyAlignment="1">
      <alignment horizontal="center" vertical="center" wrapText="1"/>
    </xf>
    <xf numFmtId="0" fontId="43" fillId="0" borderId="35" xfId="87" applyFont="1" applyFill="1" applyBorder="1" applyAlignment="1">
      <alignment horizontal="center" vertical="center" wrapText="1"/>
    </xf>
    <xf numFmtId="0" fontId="63" fillId="0" borderId="10" xfId="87" applyFont="1" applyFill="1" applyBorder="1" applyAlignment="1" applyProtection="1">
      <alignment horizontal="center" vertical="center" wrapText="1"/>
    </xf>
    <xf numFmtId="0" fontId="63" fillId="0" borderId="11" xfId="87" applyFont="1" applyFill="1" applyBorder="1" applyAlignment="1" applyProtection="1">
      <alignment horizontal="center" vertical="center" wrapText="1"/>
    </xf>
    <xf numFmtId="0" fontId="63" fillId="0" borderId="12" xfId="87" applyFont="1" applyFill="1" applyBorder="1" applyAlignment="1" applyProtection="1">
      <alignment horizontal="center" vertical="center" wrapText="1"/>
    </xf>
    <xf numFmtId="0" fontId="43" fillId="0" borderId="82" xfId="87" applyFont="1" applyFill="1" applyBorder="1" applyAlignment="1">
      <alignment horizontal="center" vertical="center" wrapText="1"/>
    </xf>
    <xf numFmtId="0" fontId="43" fillId="0" borderId="101" xfId="87" applyFont="1" applyFill="1" applyBorder="1" applyAlignment="1">
      <alignment horizontal="center" vertical="center" wrapText="1"/>
    </xf>
    <xf numFmtId="0" fontId="43" fillId="0" borderId="105" xfId="87" applyFont="1" applyFill="1" applyBorder="1" applyAlignment="1">
      <alignment horizontal="center" vertical="center" wrapText="1"/>
    </xf>
    <xf numFmtId="180" fontId="97" fillId="0" borderId="0" xfId="87" applyNumberFormat="1" applyFont="1" applyFill="1" applyBorder="1" applyAlignment="1" applyProtection="1">
      <alignment horizontal="left" vertical="center"/>
    </xf>
    <xf numFmtId="0" fontId="43" fillId="0" borderId="93" xfId="87" applyFont="1" applyFill="1" applyBorder="1" applyAlignment="1">
      <alignment horizontal="center" vertical="center" wrapText="1"/>
    </xf>
    <xf numFmtId="0" fontId="43" fillId="0" borderId="69" xfId="87" applyFont="1" applyFill="1" applyBorder="1" applyAlignment="1">
      <alignment horizontal="center" vertical="center" wrapText="1"/>
    </xf>
    <xf numFmtId="0" fontId="70" fillId="0" borderId="100" xfId="87" applyFont="1" applyFill="1" applyBorder="1" applyAlignment="1">
      <alignment horizontal="center" vertical="center" wrapText="1"/>
    </xf>
    <xf numFmtId="0" fontId="71" fillId="0" borderId="13" xfId="87" applyFont="1" applyFill="1" applyBorder="1" applyAlignment="1" applyProtection="1">
      <alignment horizontal="center" vertical="center"/>
    </xf>
    <xf numFmtId="0" fontId="92" fillId="0" borderId="22" xfId="88" applyFont="1" applyBorder="1" applyAlignment="1">
      <alignment horizontal="left" wrapText="1"/>
    </xf>
    <xf numFmtId="0" fontId="92" fillId="0" borderId="19" xfId="88" applyFont="1" applyBorder="1" applyAlignment="1">
      <alignment horizontal="left" wrapText="1"/>
    </xf>
    <xf numFmtId="0" fontId="92" fillId="0" borderId="20" xfId="88" applyFont="1" applyBorder="1" applyAlignment="1">
      <alignment horizontal="left" wrapText="1"/>
    </xf>
    <xf numFmtId="0" fontId="43" fillId="0" borderId="102" xfId="87" applyFont="1" applyFill="1" applyBorder="1" applyAlignment="1">
      <alignment horizontal="center" vertical="center" wrapText="1"/>
    </xf>
    <xf numFmtId="0" fontId="43" fillId="0" borderId="33" xfId="87" applyFont="1" applyFill="1" applyBorder="1" applyAlignment="1">
      <alignment horizontal="center" vertical="center" wrapText="1"/>
    </xf>
    <xf numFmtId="0" fontId="97" fillId="0" borderId="0" xfId="87" applyFont="1" applyFill="1" applyAlignment="1">
      <alignment horizontal="left" wrapText="1"/>
    </xf>
    <xf numFmtId="0" fontId="63" fillId="0" borderId="13" xfId="87" applyFont="1" applyFill="1" applyBorder="1" applyAlignment="1" applyProtection="1">
      <alignment horizontal="center" vertical="center" wrapText="1"/>
    </xf>
    <xf numFmtId="0" fontId="63" fillId="0" borderId="10" xfId="87" applyFont="1" applyFill="1" applyBorder="1" applyAlignment="1" applyProtection="1">
      <alignment horizontal="center" vertical="center"/>
    </xf>
    <xf numFmtId="0" fontId="63" fillId="0" borderId="11" xfId="87" applyFont="1" applyFill="1" applyBorder="1" applyAlignment="1" applyProtection="1">
      <alignment horizontal="center" vertical="center"/>
    </xf>
    <xf numFmtId="0" fontId="63" fillId="0" borderId="12" xfId="87" applyFont="1" applyFill="1" applyBorder="1" applyAlignment="1" applyProtection="1">
      <alignment horizontal="center" vertical="center"/>
    </xf>
    <xf numFmtId="0" fontId="43" fillId="0" borderId="10" xfId="87" applyFont="1" applyFill="1" applyBorder="1" applyAlignment="1" applyProtection="1">
      <alignment horizontal="center" vertical="center" wrapText="1"/>
    </xf>
    <xf numFmtId="0" fontId="43" fillId="0" borderId="11" xfId="87" applyFont="1" applyFill="1" applyBorder="1" applyAlignment="1" applyProtection="1">
      <alignment horizontal="center" vertical="center" wrapText="1"/>
    </xf>
    <xf numFmtId="0" fontId="43" fillId="0" borderId="12" xfId="87" applyFont="1" applyFill="1" applyBorder="1" applyAlignment="1" applyProtection="1">
      <alignment horizontal="center" vertical="center" wrapText="1"/>
    </xf>
    <xf numFmtId="182" fontId="71" fillId="0" borderId="34" xfId="54" applyNumberFormat="1" applyFont="1" applyFill="1" applyBorder="1" applyAlignment="1" applyProtection="1">
      <alignment horizontal="center"/>
      <protection locked="0"/>
    </xf>
    <xf numFmtId="182" fontId="71" fillId="0" borderId="37" xfId="54" applyNumberFormat="1" applyFont="1" applyFill="1" applyBorder="1" applyAlignment="1" applyProtection="1">
      <alignment horizontal="center"/>
      <protection locked="0"/>
    </xf>
    <xf numFmtId="0" fontId="71" fillId="0" borderId="34" xfId="87" applyFont="1" applyFill="1" applyBorder="1" applyAlignment="1" applyProtection="1">
      <alignment horizontal="center"/>
      <protection locked="0"/>
    </xf>
    <xf numFmtId="0" fontId="71" fillId="0" borderId="26" xfId="87" applyFont="1" applyFill="1" applyBorder="1" applyAlignment="1" applyProtection="1">
      <alignment horizontal="center"/>
      <protection locked="0"/>
    </xf>
    <xf numFmtId="0" fontId="71" fillId="0" borderId="37" xfId="87" applyFont="1" applyFill="1" applyBorder="1" applyAlignment="1" applyProtection="1">
      <alignment horizontal="center"/>
      <protection locked="0"/>
    </xf>
    <xf numFmtId="0" fontId="71" fillId="0" borderId="22" xfId="87" applyFont="1" applyFill="1" applyBorder="1" applyAlignment="1" applyProtection="1">
      <alignment horizontal="center"/>
      <protection locked="0"/>
    </xf>
    <xf numFmtId="0" fontId="71" fillId="0" borderId="19" xfId="87" applyFont="1" applyFill="1" applyBorder="1" applyAlignment="1" applyProtection="1">
      <alignment horizontal="center"/>
      <protection locked="0"/>
    </xf>
    <xf numFmtId="0" fontId="71" fillId="0" borderId="20" xfId="87" applyFont="1" applyFill="1" applyBorder="1" applyAlignment="1" applyProtection="1">
      <alignment horizontal="center"/>
      <protection locked="0"/>
    </xf>
    <xf numFmtId="0" fontId="92" fillId="0" borderId="56" xfId="88" applyFont="1" applyBorder="1" applyAlignment="1">
      <alignment horizontal="left" wrapText="1"/>
    </xf>
    <xf numFmtId="0" fontId="92" fillId="0" borderId="28" xfId="88" applyFont="1" applyBorder="1" applyAlignment="1">
      <alignment horizontal="left" wrapText="1"/>
    </xf>
    <xf numFmtId="0" fontId="92" fillId="0" borderId="45" xfId="88" applyFont="1" applyBorder="1" applyAlignment="1">
      <alignment horizontal="left" wrapText="1"/>
    </xf>
    <xf numFmtId="180" fontId="66" fillId="0" borderId="0" xfId="87" applyNumberFormat="1" applyFont="1" applyFill="1" applyBorder="1" applyAlignment="1" applyProtection="1">
      <alignment horizontal="center" vertical="center" wrapText="1"/>
    </xf>
    <xf numFmtId="0" fontId="56" fillId="0" borderId="0" xfId="88" applyFont="1" applyAlignment="1">
      <alignment horizontal="right" wrapText="1"/>
    </xf>
    <xf numFmtId="180" fontId="19" fillId="0" borderId="0" xfId="88" applyNumberFormat="1" applyFont="1" applyFill="1" applyBorder="1" applyAlignment="1">
      <alignment horizontal="right" vertical="center" wrapText="1"/>
    </xf>
    <xf numFmtId="182" fontId="71" fillId="0" borderId="22" xfId="54" applyNumberFormat="1" applyFont="1" applyFill="1" applyBorder="1" applyAlignment="1" applyProtection="1">
      <alignment horizontal="center"/>
      <protection locked="0"/>
    </xf>
    <xf numFmtId="182" fontId="71" fillId="0" borderId="20" xfId="54" applyNumberFormat="1" applyFont="1" applyFill="1" applyBorder="1" applyAlignment="1" applyProtection="1">
      <alignment horizontal="center"/>
      <protection locked="0"/>
    </xf>
    <xf numFmtId="0" fontId="103" fillId="0" borderId="0" xfId="79" applyFont="1" applyAlignment="1">
      <alignment horizontal="center"/>
    </xf>
    <xf numFmtId="0" fontId="0" fillId="0" borderId="0" xfId="0" applyAlignment="1"/>
    <xf numFmtId="0" fontId="58" fillId="0" borderId="0" xfId="85" applyFont="1" applyAlignment="1">
      <alignment horizontal="center"/>
    </xf>
    <xf numFmtId="0" fontId="104" fillId="0" borderId="53" xfId="85" applyFont="1" applyFill="1" applyBorder="1" applyAlignment="1">
      <alignment horizontal="center" vertical="center" wrapText="1"/>
    </xf>
    <xf numFmtId="0" fontId="41" fillId="25" borderId="13" xfId="85" applyFont="1" applyFill="1" applyBorder="1" applyAlignment="1">
      <alignment horizontal="center" vertical="center" wrapText="1"/>
    </xf>
    <xf numFmtId="0" fontId="41" fillId="25" borderId="16" xfId="85" applyFont="1" applyFill="1" applyBorder="1" applyAlignment="1">
      <alignment horizontal="center" vertical="center" wrapText="1"/>
    </xf>
    <xf numFmtId="0" fontId="41" fillId="25" borderId="55" xfId="85" applyFont="1" applyFill="1" applyBorder="1" applyAlignment="1">
      <alignment horizontal="center" vertical="center" wrapText="1"/>
    </xf>
    <xf numFmtId="0" fontId="41" fillId="25" borderId="50" xfId="85" applyFont="1" applyFill="1" applyBorder="1" applyAlignment="1">
      <alignment horizontal="center" vertical="center" wrapText="1"/>
    </xf>
    <xf numFmtId="0" fontId="41" fillId="25" borderId="95" xfId="85" applyFont="1" applyFill="1" applyBorder="1" applyAlignment="1">
      <alignment horizontal="center" vertical="center" wrapText="1"/>
    </xf>
    <xf numFmtId="0" fontId="58" fillId="24" borderId="21" xfId="83" applyFont="1" applyFill="1" applyBorder="1" applyAlignment="1">
      <alignment horizontal="center" vertical="center" wrapText="1"/>
    </xf>
    <xf numFmtId="0" fontId="58" fillId="24" borderId="96" xfId="83" applyFont="1" applyFill="1" applyBorder="1" applyAlignment="1">
      <alignment horizontal="center" vertical="center" wrapText="1"/>
    </xf>
    <xf numFmtId="0" fontId="58" fillId="24" borderId="110" xfId="83" applyFont="1" applyFill="1" applyBorder="1" applyAlignment="1">
      <alignment horizontal="center" vertical="center" wrapText="1"/>
    </xf>
    <xf numFmtId="0" fontId="58" fillId="24" borderId="111" xfId="83" applyFont="1" applyFill="1" applyBorder="1" applyAlignment="1">
      <alignment horizontal="center" vertical="center" wrapText="1"/>
    </xf>
    <xf numFmtId="0" fontId="58" fillId="0" borderId="0" xfId="83" applyFont="1" applyAlignment="1">
      <alignment horizontal="center"/>
    </xf>
    <xf numFmtId="0" fontId="45" fillId="0" borderId="0" xfId="0" applyFont="1" applyFill="1" applyAlignment="1">
      <alignment horizontal="left" wrapText="1"/>
    </xf>
    <xf numFmtId="0" fontId="0" fillId="0" borderId="0" xfId="0" applyFill="1"/>
    <xf numFmtId="0" fontId="106" fillId="0" borderId="0" xfId="83" applyFont="1" applyAlignment="1">
      <alignment horizontal="center"/>
    </xf>
    <xf numFmtId="0" fontId="58" fillId="24" borderId="106" xfId="83" applyFont="1" applyFill="1" applyBorder="1" applyAlignment="1">
      <alignment horizontal="center" vertical="center" wrapText="1"/>
    </xf>
    <xf numFmtId="0" fontId="58" fillId="24" borderId="107" xfId="83" applyFont="1" applyFill="1" applyBorder="1" applyAlignment="1">
      <alignment horizontal="center" vertical="center" wrapText="1"/>
    </xf>
    <xf numFmtId="0" fontId="58" fillId="24" borderId="108" xfId="83" applyFont="1" applyFill="1" applyBorder="1" applyAlignment="1">
      <alignment horizontal="center" vertical="center" wrapText="1"/>
    </xf>
    <xf numFmtId="0" fontId="58" fillId="24" borderId="109" xfId="83" applyFont="1" applyFill="1" applyBorder="1" applyAlignment="1">
      <alignment horizontal="center" vertical="center" wrapText="1"/>
    </xf>
    <xf numFmtId="0" fontId="58" fillId="24" borderId="82" xfId="83" applyFont="1" applyFill="1" applyBorder="1" applyAlignment="1">
      <alignment horizontal="center" vertical="center" wrapText="1"/>
    </xf>
    <xf numFmtId="0" fontId="58" fillId="24" borderId="101" xfId="83" applyFont="1" applyFill="1" applyBorder="1" applyAlignment="1">
      <alignment horizontal="center" vertical="center" wrapText="1"/>
    </xf>
    <xf numFmtId="0" fontId="58" fillId="24" borderId="105" xfId="83" applyFont="1" applyFill="1" applyBorder="1" applyAlignment="1">
      <alignment horizontal="center" vertical="center" wrapText="1"/>
    </xf>
    <xf numFmtId="0" fontId="58" fillId="24" borderId="94" xfId="83" applyFont="1" applyFill="1" applyBorder="1" applyAlignment="1">
      <alignment horizontal="center" vertical="center" wrapText="1"/>
    </xf>
    <xf numFmtId="0" fontId="58" fillId="24" borderId="58" xfId="90" applyFont="1" applyFill="1" applyBorder="1" applyAlignment="1">
      <alignment horizontal="center" vertical="center" wrapText="1"/>
    </xf>
    <xf numFmtId="0" fontId="58" fillId="24" borderId="72" xfId="90" applyFont="1" applyFill="1" applyBorder="1" applyAlignment="1">
      <alignment horizontal="center" vertical="center" wrapText="1"/>
    </xf>
    <xf numFmtId="0" fontId="58" fillId="24" borderId="79" xfId="90" applyFont="1" applyFill="1" applyBorder="1" applyAlignment="1">
      <alignment horizontal="center" vertical="center" wrapText="1"/>
    </xf>
    <xf numFmtId="0" fontId="58" fillId="24" borderId="92" xfId="90" applyFont="1" applyFill="1" applyBorder="1" applyAlignment="1">
      <alignment horizontal="center" vertical="center" wrapText="1"/>
    </xf>
    <xf numFmtId="0" fontId="58" fillId="24" borderId="73" xfId="90" applyFont="1" applyFill="1" applyBorder="1" applyAlignment="1">
      <alignment horizontal="center" vertical="center" wrapText="1"/>
    </xf>
    <xf numFmtId="0" fontId="58" fillId="24" borderId="80" xfId="90" applyFont="1" applyFill="1" applyBorder="1" applyAlignment="1">
      <alignment horizontal="center" vertical="center" wrapText="1"/>
    </xf>
    <xf numFmtId="0" fontId="58" fillId="0" borderId="0" xfId="84" applyFont="1" applyAlignment="1">
      <alignment horizontal="center" wrapText="1"/>
    </xf>
    <xf numFmtId="0" fontId="56" fillId="0" borderId="0" xfId="84" applyFont="1" applyAlignment="1">
      <alignment horizontal="right"/>
    </xf>
    <xf numFmtId="0" fontId="0" fillId="0" borderId="98" xfId="0" applyFill="1" applyBorder="1"/>
    <xf numFmtId="0" fontId="2" fillId="0" borderId="27" xfId="84" applyFont="1" applyFill="1" applyBorder="1" applyAlignment="1">
      <alignment horizontal="right"/>
    </xf>
    <xf numFmtId="0" fontId="42" fillId="24" borderId="78" xfId="84" applyFont="1" applyFill="1" applyBorder="1" applyAlignment="1">
      <alignment horizontal="center" vertical="center" wrapText="1"/>
    </xf>
    <xf numFmtId="0" fontId="42" fillId="24" borderId="23" xfId="84" applyFont="1" applyFill="1" applyBorder="1" applyAlignment="1">
      <alignment horizontal="center" vertical="center" wrapText="1"/>
    </xf>
    <xf numFmtId="0" fontId="42" fillId="24" borderId="97" xfId="84" applyFont="1" applyFill="1" applyBorder="1" applyAlignment="1">
      <alignment horizontal="center" vertical="center" wrapText="1"/>
    </xf>
    <xf numFmtId="0" fontId="42" fillId="24" borderId="81" xfId="84" applyFont="1" applyFill="1" applyBorder="1" applyAlignment="1">
      <alignment horizontal="center" vertical="center"/>
    </xf>
    <xf numFmtId="0" fontId="42" fillId="24" borderId="15" xfId="84" applyFont="1" applyFill="1" applyBorder="1" applyAlignment="1">
      <alignment horizontal="center" vertical="center"/>
    </xf>
    <xf numFmtId="0" fontId="42" fillId="24" borderId="75" xfId="84" applyFont="1" applyFill="1" applyBorder="1" applyAlignment="1">
      <alignment horizontal="center" vertical="center"/>
    </xf>
    <xf numFmtId="0" fontId="58" fillId="24" borderId="100" xfId="90" applyFont="1" applyFill="1" applyBorder="1" applyAlignment="1">
      <alignment horizontal="center" vertical="center" wrapText="1"/>
    </xf>
    <xf numFmtId="0" fontId="58" fillId="24" borderId="0" xfId="90" applyFont="1" applyFill="1" applyBorder="1" applyAlignment="1">
      <alignment horizontal="center" vertical="center" wrapText="1"/>
    </xf>
    <xf numFmtId="0" fontId="58" fillId="24" borderId="98" xfId="90" applyFont="1" applyFill="1" applyBorder="1" applyAlignment="1">
      <alignment horizontal="center" vertical="center" wrapText="1"/>
    </xf>
  </cellXfs>
  <cellStyles count="101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evitel" xfId="44" builtinId="20" customBuiltin="1"/>
    <cellStyle name="Calculation" xfId="45"/>
    <cellStyle name="Check Cell" xfId="46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llenőrzőcella" xfId="52" builtinId="23" customBuiltin="1"/>
    <cellStyle name="Explanatory Text" xfId="53"/>
    <cellStyle name="Ezres" xfId="54" builtinId="3"/>
    <cellStyle name="Ezres 2" xfId="55"/>
    <cellStyle name="Ezres 3" xfId="56"/>
    <cellStyle name="Ezres 4" xfId="57"/>
    <cellStyle name="Ezres 4 2" xfId="58"/>
    <cellStyle name="Figyelmeztetés" xfId="59" builtinId="11" customBuiltin="1"/>
    <cellStyle name="Good" xfId="60"/>
    <cellStyle name="Heading 1" xfId="61"/>
    <cellStyle name="Heading 2" xfId="62"/>
    <cellStyle name="Heading 3" xfId="63"/>
    <cellStyle name="Heading 4" xfId="64"/>
    <cellStyle name="Hivatkozott cella" xfId="65" builtinId="24" customBuiltin="1"/>
    <cellStyle name="Input" xfId="66"/>
    <cellStyle name="Jegyzet" xfId="67" builtinId="10" customBuiltin="1"/>
    <cellStyle name="Jó" xfId="68" builtinId="26" customBuiltin="1"/>
    <cellStyle name="Kimenet" xfId="69" builtinId="21" customBuiltin="1"/>
    <cellStyle name="Linked Cell" xfId="70"/>
    <cellStyle name="Magyarázó szöveg" xfId="71" builtinId="53" customBuiltin="1"/>
    <cellStyle name="Neutral" xfId="72"/>
    <cellStyle name="Normál" xfId="0" builtinId="0"/>
    <cellStyle name="Normál 2" xfId="73"/>
    <cellStyle name="Normál 3" xfId="74"/>
    <cellStyle name="Normál 4" xfId="75"/>
    <cellStyle name="Normál 5" xfId="76"/>
    <cellStyle name="Normál_  3   _2010.évi állami" xfId="77"/>
    <cellStyle name="Normál_11szm" xfId="78"/>
    <cellStyle name="Normál_12.sz.mell.2013.évi fejlesztés" xfId="79"/>
    <cellStyle name="Normál_2004.évi normatívák" xfId="80"/>
    <cellStyle name="Normál_2010.évi tervezett beruházás, felújítás" xfId="81"/>
    <cellStyle name="Normál_3aszm" xfId="82"/>
    <cellStyle name="Normál_5szm" xfId="83"/>
    <cellStyle name="Normál_6szm" xfId="84"/>
    <cellStyle name="Normál_7szm" xfId="85"/>
    <cellStyle name="Normál_költségvetés módosítás I." xfId="86"/>
    <cellStyle name="Normál_KVRENMUNKA" xfId="87"/>
    <cellStyle name="Normál_Másolat eredetijeKVIREND" xfId="88"/>
    <cellStyle name="Normal_tanusitv" xfId="89"/>
    <cellStyle name="Normál_Zalakaros" xfId="90"/>
    <cellStyle name="Note" xfId="91"/>
    <cellStyle name="Output" xfId="92"/>
    <cellStyle name="Összesen" xfId="93" builtinId="25" customBuiltin="1"/>
    <cellStyle name="Rossz" xfId="94" builtinId="27" customBuiltin="1"/>
    <cellStyle name="Semleges" xfId="95" builtinId="28" customBuiltin="1"/>
    <cellStyle name="Számítás" xfId="96" builtinId="22" customBuiltin="1"/>
    <cellStyle name="Százalék 2" xfId="97"/>
    <cellStyle name="Title" xfId="98"/>
    <cellStyle name="Total" xfId="99"/>
    <cellStyle name="Warning Text" xfId="1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zoomScale="70" zoomScaleNormal="70" workbookViewId="0">
      <selection activeCell="A4" sqref="A4:B4"/>
    </sheetView>
  </sheetViews>
  <sheetFormatPr defaultRowHeight="12.75" x14ac:dyDescent="0.2"/>
  <cols>
    <col min="1" max="1" width="8.5703125" customWidth="1"/>
    <col min="2" max="2" width="41.42578125" customWidth="1"/>
    <col min="3" max="3" width="12.85546875" bestFit="1" customWidth="1"/>
    <col min="4" max="4" width="14.28515625" bestFit="1" customWidth="1"/>
    <col min="5" max="5" width="13.5703125" customWidth="1"/>
    <col min="6" max="6" width="14.28515625" bestFit="1" customWidth="1"/>
    <col min="8" max="8" width="43.42578125" customWidth="1"/>
    <col min="9" max="9" width="14.5703125" customWidth="1"/>
    <col min="10" max="10" width="14.28515625" bestFit="1" customWidth="1"/>
    <col min="11" max="11" width="13.85546875" bestFit="1" customWidth="1"/>
    <col min="12" max="12" width="14.28515625" bestFit="1" customWidth="1"/>
  </cols>
  <sheetData>
    <row r="1" spans="1:12" ht="18.75" x14ac:dyDescent="0.3">
      <c r="A1" s="784" t="s">
        <v>476</v>
      </c>
      <c r="B1" s="784"/>
      <c r="C1" s="784"/>
      <c r="D1" s="784"/>
      <c r="E1" s="784"/>
      <c r="F1" s="784"/>
      <c r="G1" s="784"/>
      <c r="H1" s="784"/>
      <c r="I1" s="784"/>
      <c r="J1" s="784"/>
      <c r="K1" s="785"/>
      <c r="L1" s="785"/>
    </row>
    <row r="2" spans="1:12" ht="18.75" x14ac:dyDescent="0.3">
      <c r="A2" s="784" t="s">
        <v>527</v>
      </c>
      <c r="B2" s="784"/>
      <c r="C2" s="784"/>
      <c r="D2" s="784"/>
      <c r="E2" s="784"/>
      <c r="F2" s="784"/>
      <c r="G2" s="784"/>
      <c r="H2" s="784"/>
      <c r="I2" s="784"/>
      <c r="J2" s="784"/>
      <c r="K2" s="785"/>
      <c r="L2" s="785"/>
    </row>
    <row r="3" spans="1:12" ht="18.75" x14ac:dyDescent="0.3">
      <c r="A3" s="152"/>
      <c r="B3" s="152"/>
      <c r="C3" s="152"/>
      <c r="D3" s="152"/>
      <c r="E3" s="152"/>
      <c r="F3" s="152"/>
      <c r="G3" s="152"/>
      <c r="H3" s="153"/>
      <c r="I3" s="153"/>
      <c r="J3" s="151"/>
    </row>
    <row r="4" spans="1:12" ht="19.5" thickBot="1" x14ac:dyDescent="0.35">
      <c r="A4" s="793" t="s">
        <v>618</v>
      </c>
      <c r="B4" s="793"/>
      <c r="C4" s="686"/>
      <c r="D4" s="152"/>
      <c r="E4" s="152"/>
      <c r="F4" s="152"/>
      <c r="G4" s="152"/>
      <c r="H4" s="153"/>
      <c r="I4" s="153"/>
      <c r="J4" s="151"/>
    </row>
    <row r="5" spans="1:12" ht="14.45" customHeight="1" thickBot="1" x14ac:dyDescent="0.3">
      <c r="A5" s="793" t="s">
        <v>574</v>
      </c>
      <c r="B5" s="793"/>
      <c r="C5" s="687"/>
      <c r="D5" s="23"/>
      <c r="E5" s="23"/>
      <c r="F5" s="23"/>
      <c r="G5" s="23"/>
      <c r="H5" s="688"/>
      <c r="J5" s="689"/>
      <c r="L5" s="689" t="s">
        <v>466</v>
      </c>
    </row>
    <row r="6" spans="1:12" ht="54.95" customHeight="1" thickBot="1" x14ac:dyDescent="0.25">
      <c r="A6" s="238"/>
      <c r="B6" s="690" t="s">
        <v>306</v>
      </c>
      <c r="C6" s="691" t="s">
        <v>588</v>
      </c>
      <c r="D6" s="736" t="s">
        <v>604</v>
      </c>
      <c r="E6" s="692" t="s">
        <v>607</v>
      </c>
      <c r="F6" s="691" t="s">
        <v>606</v>
      </c>
      <c r="G6" s="238"/>
      <c r="H6" s="690" t="s">
        <v>306</v>
      </c>
      <c r="I6" s="691" t="s">
        <v>588</v>
      </c>
      <c r="J6" s="736" t="s">
        <v>604</v>
      </c>
      <c r="K6" s="692" t="s">
        <v>607</v>
      </c>
      <c r="L6" s="691" t="s">
        <v>606</v>
      </c>
    </row>
    <row r="7" spans="1:12" ht="14.25" x14ac:dyDescent="0.2">
      <c r="A7" s="693" t="s">
        <v>307</v>
      </c>
      <c r="B7" s="694"/>
      <c r="C7" s="694"/>
      <c r="D7" s="694"/>
      <c r="E7" s="694"/>
      <c r="F7" s="695"/>
      <c r="G7" s="786"/>
      <c r="H7" s="787"/>
      <c r="I7" s="787"/>
      <c r="J7" s="787"/>
      <c r="K7" s="787"/>
      <c r="L7" s="788"/>
    </row>
    <row r="8" spans="1:12" ht="15.75" x14ac:dyDescent="0.25">
      <c r="A8" s="77" t="s">
        <v>99</v>
      </c>
      <c r="B8" s="29" t="s">
        <v>309</v>
      </c>
      <c r="C8" s="696"/>
      <c r="D8" s="30"/>
      <c r="E8" s="696"/>
      <c r="F8" s="58"/>
      <c r="G8" s="697"/>
      <c r="H8" s="698"/>
      <c r="I8" s="696"/>
      <c r="J8" s="30"/>
      <c r="K8" s="696"/>
      <c r="L8" s="58"/>
    </row>
    <row r="9" spans="1:12" ht="15.75" x14ac:dyDescent="0.25">
      <c r="A9" s="77"/>
      <c r="B9" s="38" t="s">
        <v>310</v>
      </c>
      <c r="C9" s="699">
        <v>18354132</v>
      </c>
      <c r="D9" s="47">
        <v>19242720</v>
      </c>
      <c r="E9" s="699">
        <v>1157886</v>
      </c>
      <c r="F9" s="59">
        <v>20400606</v>
      </c>
      <c r="G9" s="700"/>
      <c r="H9" s="38" t="s">
        <v>344</v>
      </c>
      <c r="I9" s="696">
        <v>7572000</v>
      </c>
      <c r="J9" s="30">
        <v>8385588</v>
      </c>
      <c r="K9" s="696">
        <v>50000</v>
      </c>
      <c r="L9" s="58">
        <v>8435588</v>
      </c>
    </row>
    <row r="10" spans="1:12" ht="31.5" x14ac:dyDescent="0.25">
      <c r="A10" s="77"/>
      <c r="B10" s="701" t="s">
        <v>311</v>
      </c>
      <c r="C10" s="702">
        <v>4490000</v>
      </c>
      <c r="D10" s="37">
        <v>4022269</v>
      </c>
      <c r="E10" s="702">
        <v>157600</v>
      </c>
      <c r="F10" s="60">
        <v>4179869</v>
      </c>
      <c r="G10" s="697"/>
      <c r="H10" s="703" t="s">
        <v>345</v>
      </c>
      <c r="I10" s="696">
        <v>1150000</v>
      </c>
      <c r="J10" s="30">
        <v>1225000</v>
      </c>
      <c r="K10" s="696">
        <v>0</v>
      </c>
      <c r="L10" s="58">
        <v>1225000</v>
      </c>
    </row>
    <row r="11" spans="1:12" ht="15.75" x14ac:dyDescent="0.25">
      <c r="A11" s="77"/>
      <c r="B11" s="38" t="s">
        <v>312</v>
      </c>
      <c r="C11" s="702">
        <v>563000</v>
      </c>
      <c r="D11" s="37">
        <v>563000</v>
      </c>
      <c r="E11" s="702">
        <v>-129565</v>
      </c>
      <c r="F11" s="60">
        <v>433435</v>
      </c>
      <c r="G11" s="697"/>
      <c r="H11" s="38" t="s">
        <v>346</v>
      </c>
      <c r="I11" s="696">
        <v>11300000</v>
      </c>
      <c r="J11" s="30">
        <v>10579061</v>
      </c>
      <c r="K11" s="696">
        <v>430000</v>
      </c>
      <c r="L11" s="58">
        <v>11009061</v>
      </c>
    </row>
    <row r="12" spans="1:12" ht="15.75" x14ac:dyDescent="0.25">
      <c r="A12" s="77"/>
      <c r="B12" s="38" t="s">
        <v>313</v>
      </c>
      <c r="C12" s="702">
        <v>0</v>
      </c>
      <c r="D12" s="37">
        <v>0</v>
      </c>
      <c r="E12" s="702">
        <v>0</v>
      </c>
      <c r="F12" s="60">
        <v>0</v>
      </c>
      <c r="G12" s="697"/>
      <c r="H12" s="38" t="s">
        <v>347</v>
      </c>
      <c r="I12" s="696">
        <v>900000</v>
      </c>
      <c r="J12" s="30">
        <v>1100000</v>
      </c>
      <c r="K12" s="696">
        <v>787926</v>
      </c>
      <c r="L12" s="58">
        <v>1887926</v>
      </c>
    </row>
    <row r="13" spans="1:12" ht="15.75" x14ac:dyDescent="0.25">
      <c r="A13" s="77"/>
      <c r="B13" s="50"/>
      <c r="C13" s="704"/>
      <c r="D13" s="49"/>
      <c r="E13" s="704"/>
      <c r="F13" s="61"/>
      <c r="G13" s="697"/>
      <c r="H13" s="38" t="s">
        <v>348</v>
      </c>
      <c r="I13" s="696">
        <v>1750000</v>
      </c>
      <c r="J13" s="30">
        <v>1803208</v>
      </c>
      <c r="K13" s="696">
        <v>-53208</v>
      </c>
      <c r="L13" s="58">
        <v>1750000</v>
      </c>
    </row>
    <row r="14" spans="1:12" ht="15.75" x14ac:dyDescent="0.25">
      <c r="A14" s="77"/>
      <c r="B14" s="36"/>
      <c r="C14" s="702"/>
      <c r="D14" s="37"/>
      <c r="E14" s="702"/>
      <c r="F14" s="60"/>
      <c r="G14" s="697"/>
      <c r="H14" s="38" t="s">
        <v>314</v>
      </c>
      <c r="I14" s="696">
        <v>0</v>
      </c>
      <c r="J14" s="30">
        <v>0</v>
      </c>
      <c r="K14" s="696">
        <v>53208</v>
      </c>
      <c r="L14" s="58">
        <v>53208</v>
      </c>
    </row>
    <row r="15" spans="1:12" ht="15.75" x14ac:dyDescent="0.25">
      <c r="A15" s="789" t="s">
        <v>315</v>
      </c>
      <c r="B15" s="790"/>
      <c r="C15" s="704">
        <f>SUM(C9:C14)</f>
        <v>23407132</v>
      </c>
      <c r="D15" s="49">
        <f>SUM(D9:D14)</f>
        <v>23827989</v>
      </c>
      <c r="E15" s="49">
        <f>SUM(E9:E14)</f>
        <v>1185921</v>
      </c>
      <c r="F15" s="61">
        <f>SUM(F9:F14)</f>
        <v>25013910</v>
      </c>
      <c r="G15" s="791" t="s">
        <v>316</v>
      </c>
      <c r="H15" s="792"/>
      <c r="I15" s="705">
        <f>SUM(I9:I14)</f>
        <v>22672000</v>
      </c>
      <c r="J15" s="53">
        <f>SUM(J9:J14)</f>
        <v>23092857</v>
      </c>
      <c r="K15" s="53">
        <f>SUM(K9:K14)</f>
        <v>1267926</v>
      </c>
      <c r="L15" s="66">
        <f>SUM(L9:L14)</f>
        <v>24360783</v>
      </c>
    </row>
    <row r="16" spans="1:12" ht="15.75" x14ac:dyDescent="0.25">
      <c r="A16" s="78"/>
      <c r="B16" s="40"/>
      <c r="C16" s="706"/>
      <c r="D16" s="35"/>
      <c r="E16" s="706"/>
      <c r="F16" s="62"/>
      <c r="G16" s="707"/>
      <c r="H16" s="51"/>
      <c r="I16" s="708"/>
      <c r="J16" s="39"/>
      <c r="K16" s="708"/>
      <c r="L16" s="65"/>
    </row>
    <row r="17" spans="1:12" ht="15.75" x14ac:dyDescent="0.2">
      <c r="A17" s="789" t="s">
        <v>339</v>
      </c>
      <c r="B17" s="790"/>
      <c r="C17" s="704">
        <v>0</v>
      </c>
      <c r="D17" s="49">
        <v>0</v>
      </c>
      <c r="E17" s="704">
        <v>729990</v>
      </c>
      <c r="F17" s="61">
        <v>729990</v>
      </c>
      <c r="G17" s="789" t="s">
        <v>343</v>
      </c>
      <c r="H17" s="790"/>
      <c r="I17" s="705">
        <v>727085</v>
      </c>
      <c r="J17" s="53">
        <v>727085</v>
      </c>
      <c r="K17" s="705">
        <v>0</v>
      </c>
      <c r="L17" s="66">
        <v>727085</v>
      </c>
    </row>
    <row r="18" spans="1:12" ht="15.75" x14ac:dyDescent="0.2">
      <c r="A18" s="79"/>
      <c r="B18" s="36"/>
      <c r="C18" s="702"/>
      <c r="D18" s="37"/>
      <c r="E18" s="702"/>
      <c r="F18" s="60"/>
      <c r="G18" s="79"/>
      <c r="H18" s="36"/>
      <c r="I18" s="708"/>
      <c r="J18" s="39"/>
      <c r="K18" s="708"/>
      <c r="L18" s="65"/>
    </row>
    <row r="19" spans="1:12" ht="17.25" x14ac:dyDescent="0.3">
      <c r="A19" s="794" t="s">
        <v>317</v>
      </c>
      <c r="B19" s="795"/>
      <c r="C19" s="169">
        <f>C15+C17</f>
        <v>23407132</v>
      </c>
      <c r="D19" s="165">
        <f>D15+D17</f>
        <v>23827989</v>
      </c>
      <c r="E19" s="165">
        <f>E15+E17</f>
        <v>1915911</v>
      </c>
      <c r="F19" s="709">
        <f>F15+F17</f>
        <v>25743900</v>
      </c>
      <c r="G19" s="794" t="s">
        <v>318</v>
      </c>
      <c r="H19" s="795" t="s">
        <v>318</v>
      </c>
      <c r="I19" s="710">
        <f>I15+I17</f>
        <v>23399085</v>
      </c>
      <c r="J19" s="166">
        <f>J15+J17</f>
        <v>23819942</v>
      </c>
      <c r="K19" s="166">
        <f>K15+K17</f>
        <v>1267926</v>
      </c>
      <c r="L19" s="167">
        <f>L15+L17</f>
        <v>25087868</v>
      </c>
    </row>
    <row r="20" spans="1:12" ht="17.25" x14ac:dyDescent="0.3">
      <c r="A20" s="163"/>
      <c r="B20" s="164"/>
      <c r="C20" s="169"/>
      <c r="D20" s="165"/>
      <c r="E20" s="169"/>
      <c r="F20" s="709"/>
      <c r="G20" s="163"/>
      <c r="H20" s="164"/>
      <c r="I20" s="710"/>
      <c r="J20" s="166"/>
      <c r="K20" s="710"/>
      <c r="L20" s="167"/>
    </row>
    <row r="21" spans="1:12" ht="15.75" x14ac:dyDescent="0.25">
      <c r="A21" s="796" t="s">
        <v>319</v>
      </c>
      <c r="B21" s="797"/>
      <c r="C21" s="33"/>
      <c r="D21" s="33"/>
      <c r="E21" s="711"/>
      <c r="F21" s="64"/>
      <c r="G21" s="796" t="s">
        <v>338</v>
      </c>
      <c r="H21" s="797"/>
      <c r="I21" s="712"/>
      <c r="J21" s="712"/>
      <c r="K21" s="713"/>
      <c r="L21" s="714"/>
    </row>
    <row r="22" spans="1:12" ht="15.75" x14ac:dyDescent="0.25">
      <c r="A22" s="796" t="s">
        <v>320</v>
      </c>
      <c r="B22" s="798"/>
      <c r="C22" s="33"/>
      <c r="D22" s="33"/>
      <c r="E22" s="711"/>
      <c r="F22" s="64"/>
      <c r="G22" s="796" t="s">
        <v>321</v>
      </c>
      <c r="H22" s="798"/>
      <c r="I22" s="712"/>
      <c r="J22" s="712"/>
      <c r="K22" s="713"/>
      <c r="L22" s="714"/>
    </row>
    <row r="23" spans="1:12" ht="15.75" x14ac:dyDescent="0.25">
      <c r="A23" s="77" t="s">
        <v>99</v>
      </c>
      <c r="B23" s="43" t="s">
        <v>309</v>
      </c>
      <c r="C23" s="30"/>
      <c r="D23" s="30"/>
      <c r="E23" s="696"/>
      <c r="F23" s="58"/>
      <c r="G23" s="77" t="s">
        <v>99</v>
      </c>
      <c r="H23" s="698" t="s">
        <v>309</v>
      </c>
      <c r="I23" s="30"/>
      <c r="J23" s="30"/>
      <c r="K23" s="696"/>
      <c r="L23" s="58"/>
    </row>
    <row r="24" spans="1:12" ht="15.75" x14ac:dyDescent="0.2">
      <c r="A24" s="81"/>
      <c r="B24" s="34" t="s">
        <v>322</v>
      </c>
      <c r="C24" s="30">
        <v>0</v>
      </c>
      <c r="D24" s="30">
        <v>51338937</v>
      </c>
      <c r="E24" s="696">
        <v>-27095551</v>
      </c>
      <c r="F24" s="58">
        <v>24243386</v>
      </c>
      <c r="G24" s="77"/>
      <c r="H24" s="38" t="s">
        <v>323</v>
      </c>
      <c r="I24" s="696">
        <v>8929288</v>
      </c>
      <c r="J24" s="30">
        <v>63745714</v>
      </c>
      <c r="K24" s="696">
        <v>-25249719</v>
      </c>
      <c r="L24" s="58">
        <v>38495995</v>
      </c>
    </row>
    <row r="25" spans="1:12" ht="15.75" x14ac:dyDescent="0.2">
      <c r="A25" s="81"/>
      <c r="B25" s="34" t="s">
        <v>324</v>
      </c>
      <c r="C25" s="30">
        <v>0</v>
      </c>
      <c r="D25" s="30">
        <v>0</v>
      </c>
      <c r="E25" s="696">
        <v>0</v>
      </c>
      <c r="F25" s="58">
        <v>0</v>
      </c>
      <c r="G25" s="77"/>
      <c r="H25" s="38" t="s">
        <v>325</v>
      </c>
      <c r="I25" s="696">
        <v>16000000</v>
      </c>
      <c r="J25" s="30">
        <v>16000000</v>
      </c>
      <c r="K25" s="696">
        <v>0</v>
      </c>
      <c r="L25" s="58">
        <v>16000000</v>
      </c>
    </row>
    <row r="26" spans="1:12" ht="15.75" x14ac:dyDescent="0.2">
      <c r="A26" s="81"/>
      <c r="B26" s="34" t="s">
        <v>326</v>
      </c>
      <c r="C26" s="30">
        <v>0</v>
      </c>
      <c r="D26" s="30">
        <v>0</v>
      </c>
      <c r="E26" s="696">
        <v>0</v>
      </c>
      <c r="F26" s="58">
        <v>0</v>
      </c>
      <c r="G26" s="77"/>
      <c r="H26" s="38" t="s">
        <v>327</v>
      </c>
      <c r="I26" s="696">
        <v>0</v>
      </c>
      <c r="J26" s="30">
        <v>0</v>
      </c>
      <c r="K26" s="696">
        <v>0</v>
      </c>
      <c r="L26" s="58">
        <v>0</v>
      </c>
    </row>
    <row r="27" spans="1:12" ht="15.75" x14ac:dyDescent="0.2">
      <c r="A27" s="81"/>
      <c r="B27" s="34" t="s">
        <v>328</v>
      </c>
      <c r="C27" s="30">
        <v>0</v>
      </c>
      <c r="D27" s="30">
        <v>3477489</v>
      </c>
      <c r="E27" s="696">
        <v>1647511</v>
      </c>
      <c r="F27" s="58">
        <v>5125000</v>
      </c>
      <c r="G27" s="77"/>
      <c r="H27" s="38" t="s">
        <v>329</v>
      </c>
      <c r="I27" s="696">
        <v>0</v>
      </c>
      <c r="J27" s="30">
        <v>0</v>
      </c>
      <c r="K27" s="696">
        <v>0</v>
      </c>
      <c r="L27" s="58">
        <v>0</v>
      </c>
    </row>
    <row r="28" spans="1:12" ht="15.75" x14ac:dyDescent="0.25">
      <c r="A28" s="81"/>
      <c r="B28" s="52"/>
      <c r="C28" s="71"/>
      <c r="D28" s="71"/>
      <c r="E28" s="715"/>
      <c r="F28" s="72"/>
      <c r="G28" s="77"/>
      <c r="H28" s="38" t="s">
        <v>462</v>
      </c>
      <c r="I28" s="696"/>
      <c r="J28" s="30">
        <v>0</v>
      </c>
      <c r="K28" s="696">
        <v>0</v>
      </c>
      <c r="L28" s="58"/>
    </row>
    <row r="29" spans="1:12" ht="15.75" x14ac:dyDescent="0.2">
      <c r="A29" s="82" t="s">
        <v>330</v>
      </c>
      <c r="B29" s="76"/>
      <c r="C29" s="49">
        <f>SUM(C24:C28)</f>
        <v>0</v>
      </c>
      <c r="D29" s="49">
        <f>SUM(D24:D28)</f>
        <v>54816426</v>
      </c>
      <c r="E29" s="49">
        <f>SUM(E24:E28)</f>
        <v>-25448040</v>
      </c>
      <c r="F29" s="61">
        <f>SUM(F24:F28)</f>
        <v>29368386</v>
      </c>
      <c r="G29" s="801" t="s">
        <v>331</v>
      </c>
      <c r="H29" s="802"/>
      <c r="I29" s="705">
        <f>SUM(I24:I28)</f>
        <v>24929288</v>
      </c>
      <c r="J29" s="53">
        <f>SUM(J24:J28)</f>
        <v>79745714</v>
      </c>
      <c r="K29" s="53">
        <f>SUM(K24:K28)</f>
        <v>-25249719</v>
      </c>
      <c r="L29" s="66">
        <f>SUM(L24:L28)</f>
        <v>54495995</v>
      </c>
    </row>
    <row r="30" spans="1:12" ht="15.75" x14ac:dyDescent="0.2">
      <c r="A30" s="83"/>
      <c r="B30" s="45"/>
      <c r="C30" s="35"/>
      <c r="D30" s="35"/>
      <c r="E30" s="706"/>
      <c r="F30" s="62"/>
      <c r="G30" s="716"/>
      <c r="H30" s="717"/>
      <c r="I30" s="708"/>
      <c r="J30" s="39"/>
      <c r="K30" s="708"/>
      <c r="L30" s="65"/>
    </row>
    <row r="31" spans="1:12" ht="15.75" x14ac:dyDescent="0.2">
      <c r="A31" s="82" t="s">
        <v>340</v>
      </c>
      <c r="B31" s="45"/>
      <c r="C31" s="35"/>
      <c r="D31" s="35"/>
      <c r="E31" s="706"/>
      <c r="F31" s="62"/>
      <c r="G31" s="803" t="s">
        <v>332</v>
      </c>
      <c r="H31" s="804"/>
      <c r="I31" s="708"/>
      <c r="J31" s="39"/>
      <c r="K31" s="708"/>
      <c r="L31" s="65"/>
    </row>
    <row r="32" spans="1:12" ht="15.75" x14ac:dyDescent="0.2">
      <c r="A32" s="77" t="s">
        <v>99</v>
      </c>
      <c r="B32" s="43" t="s">
        <v>309</v>
      </c>
      <c r="C32" s="35"/>
      <c r="D32" s="35"/>
      <c r="E32" s="706"/>
      <c r="F32" s="62"/>
      <c r="G32" s="77" t="s">
        <v>99</v>
      </c>
      <c r="H32" s="43" t="s">
        <v>309</v>
      </c>
      <c r="I32" s="696"/>
      <c r="J32" s="30"/>
      <c r="K32" s="696"/>
      <c r="L32" s="58"/>
    </row>
    <row r="33" spans="1:12" ht="15.75" x14ac:dyDescent="0.2">
      <c r="A33" s="81"/>
      <c r="B33" s="718" t="s">
        <v>341</v>
      </c>
      <c r="C33" s="30">
        <v>24921241</v>
      </c>
      <c r="D33" s="30">
        <v>24921241</v>
      </c>
      <c r="E33" s="696">
        <v>-449664</v>
      </c>
      <c r="F33" s="58">
        <v>24471577</v>
      </c>
      <c r="G33" s="77"/>
      <c r="H33" s="38"/>
      <c r="I33" s="711"/>
      <c r="J33" s="33"/>
      <c r="K33" s="711"/>
      <c r="L33" s="64"/>
    </row>
    <row r="34" spans="1:12" ht="31.5" x14ac:dyDescent="0.2">
      <c r="A34" s="77"/>
      <c r="B34" s="719" t="s">
        <v>470</v>
      </c>
      <c r="C34" s="30">
        <v>0</v>
      </c>
      <c r="D34" s="30">
        <v>0</v>
      </c>
      <c r="E34" s="696">
        <v>0</v>
      </c>
      <c r="F34" s="58">
        <v>0</v>
      </c>
      <c r="G34" s="77"/>
      <c r="H34" s="171" t="s">
        <v>471</v>
      </c>
      <c r="I34" s="696">
        <v>0</v>
      </c>
      <c r="J34" s="30">
        <v>0</v>
      </c>
      <c r="K34" s="696">
        <v>0</v>
      </c>
      <c r="L34" s="58">
        <v>0</v>
      </c>
    </row>
    <row r="35" spans="1:12" ht="15.75" x14ac:dyDescent="0.2">
      <c r="A35" s="81"/>
      <c r="B35" s="46"/>
      <c r="C35" s="37"/>
      <c r="D35" s="37"/>
      <c r="E35" s="702"/>
      <c r="F35" s="60"/>
      <c r="G35" s="77"/>
      <c r="H35" s="36"/>
      <c r="I35" s="696"/>
      <c r="J35" s="30"/>
      <c r="K35" s="696"/>
      <c r="L35" s="58"/>
    </row>
    <row r="36" spans="1:12" ht="15.75" x14ac:dyDescent="0.2">
      <c r="A36" s="789" t="s">
        <v>333</v>
      </c>
      <c r="B36" s="790"/>
      <c r="C36" s="49">
        <f>SUM(C33:C35)</f>
        <v>24921241</v>
      </c>
      <c r="D36" s="49">
        <f>SUM(D33:D35)</f>
        <v>24921241</v>
      </c>
      <c r="E36" s="49">
        <f>SUM(E33:E35)</f>
        <v>-449664</v>
      </c>
      <c r="F36" s="61">
        <f>SUM(F33:F35)</f>
        <v>24471577</v>
      </c>
      <c r="G36" s="789" t="s">
        <v>332</v>
      </c>
      <c r="H36" s="790"/>
      <c r="I36" s="705">
        <f>SUM(I34:I35)</f>
        <v>0</v>
      </c>
      <c r="J36" s="53">
        <f>SUM(J34:J35)</f>
        <v>0</v>
      </c>
      <c r="K36" s="53">
        <f>SUM(K34:K35)</f>
        <v>0</v>
      </c>
      <c r="L36" s="66">
        <f>SUM(L34:L35)</f>
        <v>0</v>
      </c>
    </row>
    <row r="37" spans="1:12" ht="15.75" x14ac:dyDescent="0.2">
      <c r="A37" s="84"/>
      <c r="B37" s="57"/>
      <c r="C37" s="35"/>
      <c r="D37" s="35"/>
      <c r="E37" s="706"/>
      <c r="F37" s="62"/>
      <c r="G37" s="84"/>
      <c r="H37" s="70"/>
      <c r="I37" s="708"/>
      <c r="J37" s="39"/>
      <c r="K37" s="708"/>
      <c r="L37" s="65"/>
    </row>
    <row r="38" spans="1:12" ht="17.25" x14ac:dyDescent="0.3">
      <c r="A38" s="805" t="s">
        <v>334</v>
      </c>
      <c r="B38" s="806"/>
      <c r="C38" s="170">
        <f>C29+C36</f>
        <v>24921241</v>
      </c>
      <c r="D38" s="170">
        <f>D29+D36</f>
        <v>79737667</v>
      </c>
      <c r="E38" s="170">
        <f>E29+E36</f>
        <v>-25897704</v>
      </c>
      <c r="F38" s="720">
        <f>F29+F36</f>
        <v>53839963</v>
      </c>
      <c r="G38" s="805" t="s">
        <v>342</v>
      </c>
      <c r="H38" s="806"/>
      <c r="I38" s="710">
        <f>I29+I36</f>
        <v>24929288</v>
      </c>
      <c r="J38" s="166">
        <f>J29+J36</f>
        <v>79745714</v>
      </c>
      <c r="K38" s="166">
        <f>K29+K36</f>
        <v>-25249719</v>
      </c>
      <c r="L38" s="167">
        <f>L29+L36</f>
        <v>54495995</v>
      </c>
    </row>
    <row r="39" spans="1:12" ht="16.5" thickBot="1" x14ac:dyDescent="0.25">
      <c r="A39" s="721"/>
      <c r="B39" s="722"/>
      <c r="C39" s="723"/>
      <c r="D39" s="723"/>
      <c r="E39" s="724"/>
      <c r="F39" s="725"/>
      <c r="G39" s="721"/>
      <c r="H39" s="726"/>
      <c r="I39" s="727"/>
      <c r="J39" s="728"/>
      <c r="K39" s="727"/>
      <c r="L39" s="729"/>
    </row>
    <row r="40" spans="1:12" ht="19.5" thickBot="1" x14ac:dyDescent="0.25">
      <c r="A40" s="799" t="s">
        <v>335</v>
      </c>
      <c r="B40" s="800"/>
      <c r="C40" s="732">
        <f>C19+C38</f>
        <v>48328373</v>
      </c>
      <c r="D40" s="732">
        <f>D19+D38</f>
        <v>103565656</v>
      </c>
      <c r="E40" s="732">
        <f>E19+E38</f>
        <v>-23981793</v>
      </c>
      <c r="F40" s="733">
        <f>F19+F38</f>
        <v>79583863</v>
      </c>
      <c r="G40" s="730"/>
      <c r="H40" s="731" t="s">
        <v>336</v>
      </c>
      <c r="I40" s="734">
        <f>I19+I38</f>
        <v>48328373</v>
      </c>
      <c r="J40" s="732">
        <f>J19+J38</f>
        <v>103565656</v>
      </c>
      <c r="K40" s="732">
        <f>K19+K38</f>
        <v>-23981793</v>
      </c>
      <c r="L40" s="733">
        <f>L19+L38</f>
        <v>79583863</v>
      </c>
    </row>
  </sheetData>
  <mergeCells count="22">
    <mergeCell ref="A40:B40"/>
    <mergeCell ref="G29:H29"/>
    <mergeCell ref="G31:H31"/>
    <mergeCell ref="A36:B36"/>
    <mergeCell ref="G36:H36"/>
    <mergeCell ref="A38:B38"/>
    <mergeCell ref="G38:H38"/>
    <mergeCell ref="A19:B19"/>
    <mergeCell ref="G19:H19"/>
    <mergeCell ref="A21:B21"/>
    <mergeCell ref="G21:H21"/>
    <mergeCell ref="A22:B22"/>
    <mergeCell ref="G22:H22"/>
    <mergeCell ref="A1:L1"/>
    <mergeCell ref="A2:L2"/>
    <mergeCell ref="G7:L7"/>
    <mergeCell ref="A15:B15"/>
    <mergeCell ref="G15:H15"/>
    <mergeCell ref="A17:B17"/>
    <mergeCell ref="G17:H17"/>
    <mergeCell ref="A5:B5"/>
    <mergeCell ref="A4:B4"/>
  </mergeCells>
  <pageMargins left="0.7" right="0.7" top="0.75" bottom="0.75" header="0.3" footer="0.3"/>
  <pageSetup paperSize="9" scale="6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31"/>
  <sheetViews>
    <sheetView zoomScale="80" zoomScaleNormal="100" zoomScaleSheetLayoutView="90" workbookViewId="0">
      <selection activeCell="C9" sqref="C9"/>
    </sheetView>
  </sheetViews>
  <sheetFormatPr defaultRowHeight="12.75" x14ac:dyDescent="0.2"/>
  <cols>
    <col min="1" max="1" width="3" style="110" customWidth="1"/>
    <col min="2" max="2" width="33.5703125" style="110" customWidth="1"/>
    <col min="3" max="3" width="12" style="110" bestFit="1" customWidth="1"/>
    <col min="4" max="4" width="10.5703125" style="110" bestFit="1" customWidth="1"/>
    <col min="5" max="5" width="11.42578125" style="110" customWidth="1"/>
    <col min="6" max="6" width="11" style="110" bestFit="1" customWidth="1"/>
    <col min="7" max="7" width="11.5703125" style="110" customWidth="1"/>
    <col min="8" max="8" width="10.85546875" style="110" customWidth="1"/>
    <col min="9" max="9" width="10.7109375" style="110" customWidth="1"/>
    <col min="10" max="10" width="10.5703125" style="110" bestFit="1" customWidth="1"/>
    <col min="11" max="12" width="12.28515625" style="110" bestFit="1" customWidth="1"/>
    <col min="13" max="13" width="11" style="110" customWidth="1"/>
    <col min="14" max="14" width="11.28515625" style="110" customWidth="1"/>
    <col min="15" max="15" width="14" style="110" customWidth="1"/>
    <col min="16" max="16384" width="9.140625" style="110"/>
  </cols>
  <sheetData>
    <row r="1" spans="1:20" s="150" customFormat="1" ht="15.75" x14ac:dyDescent="0.25">
      <c r="A1" s="850" t="s">
        <v>554</v>
      </c>
      <c r="B1" s="850"/>
      <c r="C1" s="850"/>
      <c r="D1" s="850"/>
      <c r="E1" s="850"/>
      <c r="F1" s="850"/>
      <c r="G1" s="850"/>
      <c r="H1" s="850"/>
      <c r="I1" s="850"/>
      <c r="J1" s="850"/>
      <c r="K1" s="850"/>
      <c r="L1" s="850"/>
      <c r="M1" s="850"/>
      <c r="N1" s="850"/>
      <c r="O1" s="850"/>
      <c r="P1" s="156"/>
      <c r="Q1" s="156"/>
      <c r="R1" s="156"/>
      <c r="S1" s="156"/>
      <c r="T1" s="156"/>
    </row>
    <row r="2" spans="1:20" s="150" customFormat="1" ht="15.75" x14ac:dyDescent="0.25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6"/>
      <c r="Q2" s="156"/>
      <c r="R2" s="156"/>
      <c r="S2" s="156"/>
      <c r="T2" s="156"/>
    </row>
    <row r="3" spans="1:20" s="150" customFormat="1" ht="15.75" x14ac:dyDescent="0.25">
      <c r="A3" s="859" t="s">
        <v>624</v>
      </c>
      <c r="B3" s="859"/>
      <c r="C3" s="859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6"/>
      <c r="Q3" s="156"/>
      <c r="R3" s="156"/>
      <c r="S3" s="156"/>
      <c r="T3" s="156"/>
    </row>
    <row r="4" spans="1:20" s="627" customFormat="1" ht="13.5" thickBot="1" x14ac:dyDescent="0.25">
      <c r="A4" s="618" t="s">
        <v>580</v>
      </c>
      <c r="C4" s="628"/>
      <c r="D4" s="628"/>
      <c r="N4" s="851" t="s">
        <v>466</v>
      </c>
      <c r="O4" s="851"/>
    </row>
    <row r="5" spans="1:20" ht="28.35" customHeight="1" thickBot="1" x14ac:dyDescent="0.25">
      <c r="A5" s="351" t="s">
        <v>389</v>
      </c>
      <c r="B5" s="359" t="s">
        <v>197</v>
      </c>
      <c r="C5" s="356" t="s">
        <v>390</v>
      </c>
      <c r="D5" s="355" t="s">
        <v>391</v>
      </c>
      <c r="E5" s="355" t="s">
        <v>392</v>
      </c>
      <c r="F5" s="355" t="s">
        <v>393</v>
      </c>
      <c r="G5" s="355" t="s">
        <v>394</v>
      </c>
      <c r="H5" s="355" t="s">
        <v>395</v>
      </c>
      <c r="I5" s="355" t="s">
        <v>396</v>
      </c>
      <c r="J5" s="355" t="s">
        <v>397</v>
      </c>
      <c r="K5" s="355" t="s">
        <v>398</v>
      </c>
      <c r="L5" s="355" t="s">
        <v>399</v>
      </c>
      <c r="M5" s="355" t="s">
        <v>400</v>
      </c>
      <c r="N5" s="364" t="s">
        <v>401</v>
      </c>
      <c r="O5" s="359" t="s">
        <v>387</v>
      </c>
    </row>
    <row r="6" spans="1:20" ht="28.35" customHeight="1" x14ac:dyDescent="0.25">
      <c r="A6" s="352"/>
      <c r="B6" s="360" t="s">
        <v>402</v>
      </c>
      <c r="C6" s="357"/>
      <c r="D6" s="354">
        <f>C27</f>
        <v>24382345</v>
      </c>
      <c r="E6" s="354">
        <f t="shared" ref="E6:N6" si="0">D27</f>
        <v>24570534</v>
      </c>
      <c r="F6" s="354">
        <f t="shared" si="0"/>
        <v>24758723</v>
      </c>
      <c r="G6" s="354">
        <f t="shared" si="0"/>
        <v>49190298</v>
      </c>
      <c r="H6" s="354">
        <f t="shared" si="0"/>
        <v>49338487</v>
      </c>
      <c r="I6" s="354">
        <f t="shared" si="0"/>
        <v>7390801</v>
      </c>
      <c r="J6" s="354">
        <f t="shared" si="0"/>
        <v>7566990</v>
      </c>
      <c r="K6" s="354">
        <f t="shared" si="0"/>
        <v>785669</v>
      </c>
      <c r="L6" s="354">
        <f t="shared" si="0"/>
        <v>973858</v>
      </c>
      <c r="M6" s="354">
        <f t="shared" si="0"/>
        <v>102275</v>
      </c>
      <c r="N6" s="365">
        <f t="shared" si="0"/>
        <v>-667991</v>
      </c>
      <c r="O6" s="367"/>
    </row>
    <row r="7" spans="1:20" ht="22.5" customHeight="1" x14ac:dyDescent="0.25">
      <c r="A7" s="353" t="s">
        <v>106</v>
      </c>
      <c r="B7" s="361" t="s">
        <v>30</v>
      </c>
      <c r="C7" s="358">
        <v>36120</v>
      </c>
      <c r="D7" s="358">
        <v>36120</v>
      </c>
      <c r="E7" s="358">
        <v>36120</v>
      </c>
      <c r="F7" s="358">
        <v>36120</v>
      </c>
      <c r="G7" s="358">
        <v>36120</v>
      </c>
      <c r="H7" s="358">
        <v>36120</v>
      </c>
      <c r="I7" s="358">
        <v>36120</v>
      </c>
      <c r="J7" s="358">
        <v>36120</v>
      </c>
      <c r="K7" s="358">
        <v>36120</v>
      </c>
      <c r="L7" s="358">
        <v>36120</v>
      </c>
      <c r="M7" s="358">
        <v>36120</v>
      </c>
      <c r="N7" s="358">
        <v>36115</v>
      </c>
      <c r="O7" s="368">
        <f t="shared" ref="O7:O15" si="1">SUM(C7:N7)</f>
        <v>433435</v>
      </c>
    </row>
    <row r="8" spans="1:20" ht="21.75" customHeight="1" x14ac:dyDescent="0.25">
      <c r="A8" s="353" t="s">
        <v>107</v>
      </c>
      <c r="B8" s="361" t="s">
        <v>17</v>
      </c>
      <c r="C8" s="358">
        <v>348322</v>
      </c>
      <c r="D8" s="358">
        <v>348322</v>
      </c>
      <c r="E8" s="358">
        <v>348322</v>
      </c>
      <c r="F8" s="358">
        <v>348322</v>
      </c>
      <c r="G8" s="358">
        <v>348322</v>
      </c>
      <c r="H8" s="358">
        <v>348322</v>
      </c>
      <c r="I8" s="358">
        <v>348322</v>
      </c>
      <c r="J8" s="358">
        <v>348322</v>
      </c>
      <c r="K8" s="358">
        <v>348322</v>
      </c>
      <c r="L8" s="358">
        <v>348322</v>
      </c>
      <c r="M8" s="358">
        <v>348322</v>
      </c>
      <c r="N8" s="358">
        <v>348327</v>
      </c>
      <c r="O8" s="368">
        <f t="shared" si="1"/>
        <v>4179869</v>
      </c>
    </row>
    <row r="9" spans="1:20" ht="34.5" customHeight="1" x14ac:dyDescent="0.25">
      <c r="A9" s="353" t="s">
        <v>108</v>
      </c>
      <c r="B9" s="361" t="s">
        <v>461</v>
      </c>
      <c r="C9" s="358">
        <v>1611252</v>
      </c>
      <c r="D9" s="358">
        <v>1611252</v>
      </c>
      <c r="E9" s="358">
        <v>1611252</v>
      </c>
      <c r="F9" s="358">
        <v>1611252</v>
      </c>
      <c r="G9" s="358">
        <v>1611252</v>
      </c>
      <c r="H9" s="358">
        <v>1611252</v>
      </c>
      <c r="I9" s="358">
        <v>1611252</v>
      </c>
      <c r="J9" s="358">
        <v>1611252</v>
      </c>
      <c r="K9" s="358">
        <v>1611252</v>
      </c>
      <c r="L9" s="358">
        <v>1611252</v>
      </c>
      <c r="M9" s="358">
        <v>1611252</v>
      </c>
      <c r="N9" s="358">
        <v>1611246</v>
      </c>
      <c r="O9" s="368">
        <f t="shared" si="1"/>
        <v>19335018</v>
      </c>
    </row>
    <row r="10" spans="1:20" ht="29.45" customHeight="1" x14ac:dyDescent="0.25">
      <c r="A10" s="353" t="s">
        <v>109</v>
      </c>
      <c r="B10" s="362" t="s">
        <v>464</v>
      </c>
      <c r="C10" s="358">
        <v>88799</v>
      </c>
      <c r="D10" s="358">
        <v>88799</v>
      </c>
      <c r="E10" s="358">
        <v>88799</v>
      </c>
      <c r="F10" s="358">
        <v>88799</v>
      </c>
      <c r="G10" s="358">
        <v>88799</v>
      </c>
      <c r="H10" s="358">
        <v>88799</v>
      </c>
      <c r="I10" s="358">
        <v>88799</v>
      </c>
      <c r="J10" s="358">
        <v>88799</v>
      </c>
      <c r="K10" s="358">
        <v>88799</v>
      </c>
      <c r="L10" s="358">
        <v>88799</v>
      </c>
      <c r="M10" s="358">
        <v>88799</v>
      </c>
      <c r="N10" s="358">
        <v>88799</v>
      </c>
      <c r="O10" s="368">
        <f t="shared" si="1"/>
        <v>1065588</v>
      </c>
    </row>
    <row r="11" spans="1:20" ht="33.75" customHeight="1" x14ac:dyDescent="0.25">
      <c r="A11" s="353" t="s">
        <v>110</v>
      </c>
      <c r="B11" s="362" t="s">
        <v>460</v>
      </c>
      <c r="C11" s="358">
        <v>0</v>
      </c>
      <c r="D11" s="358">
        <v>0</v>
      </c>
      <c r="E11" s="358">
        <v>0</v>
      </c>
      <c r="F11" s="358">
        <v>0</v>
      </c>
      <c r="G11" s="358">
        <v>0</v>
      </c>
      <c r="H11" s="358">
        <v>0</v>
      </c>
      <c r="I11" s="358">
        <v>0</v>
      </c>
      <c r="J11" s="358">
        <v>0</v>
      </c>
      <c r="K11" s="358">
        <v>0</v>
      </c>
      <c r="L11" s="358">
        <v>0</v>
      </c>
      <c r="M11" s="358">
        <v>0</v>
      </c>
      <c r="N11" s="358">
        <v>0</v>
      </c>
      <c r="O11" s="368">
        <f t="shared" si="1"/>
        <v>0</v>
      </c>
    </row>
    <row r="12" spans="1:20" ht="15.75" x14ac:dyDescent="0.25">
      <c r="A12" s="353" t="s">
        <v>111</v>
      </c>
      <c r="B12" s="362" t="s">
        <v>465</v>
      </c>
      <c r="C12" s="358">
        <v>0</v>
      </c>
      <c r="D12" s="358">
        <v>0</v>
      </c>
      <c r="E12" s="358">
        <v>0</v>
      </c>
      <c r="F12" s="358">
        <v>24243386</v>
      </c>
      <c r="G12" s="358">
        <v>0</v>
      </c>
      <c r="H12" s="358">
        <v>0</v>
      </c>
      <c r="I12" s="358">
        <v>0</v>
      </c>
      <c r="J12" s="358">
        <v>0</v>
      </c>
      <c r="K12" s="358">
        <v>0</v>
      </c>
      <c r="L12" s="358">
        <v>0</v>
      </c>
      <c r="M12" s="358">
        <v>0</v>
      </c>
      <c r="N12" s="358">
        <v>0</v>
      </c>
      <c r="O12" s="368">
        <f>SUM(C12:N12)</f>
        <v>24243386</v>
      </c>
    </row>
    <row r="13" spans="1:20" ht="30" x14ac:dyDescent="0.25">
      <c r="A13" s="353" t="s">
        <v>112</v>
      </c>
      <c r="B13" s="491" t="s">
        <v>188</v>
      </c>
      <c r="C13" s="358">
        <v>0</v>
      </c>
      <c r="D13" s="358">
        <v>0</v>
      </c>
      <c r="E13" s="358">
        <v>0</v>
      </c>
      <c r="F13" s="358">
        <v>0</v>
      </c>
      <c r="G13" s="358">
        <v>0</v>
      </c>
      <c r="H13" s="358">
        <v>0</v>
      </c>
      <c r="I13" s="358">
        <v>0</v>
      </c>
      <c r="J13" s="358">
        <v>3477489</v>
      </c>
      <c r="K13" s="358">
        <v>0</v>
      </c>
      <c r="L13" s="358">
        <v>0</v>
      </c>
      <c r="M13" s="358">
        <v>0</v>
      </c>
      <c r="N13" s="358">
        <v>1647511</v>
      </c>
      <c r="O13" s="368">
        <f>SUM(C13:N13)</f>
        <v>5125000</v>
      </c>
    </row>
    <row r="14" spans="1:20" ht="33.75" customHeight="1" x14ac:dyDescent="0.25">
      <c r="A14" s="353" t="s">
        <v>113</v>
      </c>
      <c r="B14" s="491" t="s">
        <v>300</v>
      </c>
      <c r="C14" s="358">
        <v>0</v>
      </c>
      <c r="D14" s="358">
        <v>0</v>
      </c>
      <c r="E14" s="358">
        <v>0</v>
      </c>
      <c r="F14" s="358">
        <v>0</v>
      </c>
      <c r="G14" s="358">
        <v>0</v>
      </c>
      <c r="H14" s="358">
        <v>0</v>
      </c>
      <c r="I14" s="358">
        <v>0</v>
      </c>
      <c r="J14" s="358">
        <v>0</v>
      </c>
      <c r="K14" s="358">
        <v>0</v>
      </c>
      <c r="L14" s="358">
        <v>0</v>
      </c>
      <c r="M14" s="358">
        <v>0</v>
      </c>
      <c r="N14" s="776">
        <v>729990</v>
      </c>
      <c r="O14" s="484">
        <f>SUM(C14:N14)</f>
        <v>729990</v>
      </c>
    </row>
    <row r="15" spans="1:20" ht="28.35" customHeight="1" thickBot="1" x14ac:dyDescent="0.3">
      <c r="A15" s="353" t="s">
        <v>114</v>
      </c>
      <c r="B15" s="491" t="s">
        <v>403</v>
      </c>
      <c r="C15" s="358">
        <v>24921241</v>
      </c>
      <c r="D15" s="483">
        <v>0</v>
      </c>
      <c r="E15" s="483">
        <v>0</v>
      </c>
      <c r="F15" s="483">
        <v>0</v>
      </c>
      <c r="G15" s="483">
        <v>0</v>
      </c>
      <c r="H15" s="483">
        <v>0</v>
      </c>
      <c r="I15" s="483">
        <v>0</v>
      </c>
      <c r="J15" s="483">
        <v>0</v>
      </c>
      <c r="K15" s="483">
        <v>0</v>
      </c>
      <c r="L15" s="483">
        <v>0</v>
      </c>
      <c r="M15" s="483">
        <v>0</v>
      </c>
      <c r="N15" s="483">
        <v>-449664</v>
      </c>
      <c r="O15" s="484">
        <f t="shared" si="1"/>
        <v>24471577</v>
      </c>
    </row>
    <row r="16" spans="1:20" s="148" customFormat="1" ht="28.35" customHeight="1" thickBot="1" x14ac:dyDescent="0.3">
      <c r="A16" s="485"/>
      <c r="B16" s="486" t="s">
        <v>404</v>
      </c>
      <c r="C16" s="487">
        <f t="shared" ref="C16:O16" si="2">SUM(C7:C15)</f>
        <v>27005734</v>
      </c>
      <c r="D16" s="488">
        <f t="shared" si="2"/>
        <v>2084493</v>
      </c>
      <c r="E16" s="488">
        <f t="shared" si="2"/>
        <v>2084493</v>
      </c>
      <c r="F16" s="488">
        <f t="shared" si="2"/>
        <v>26327879</v>
      </c>
      <c r="G16" s="488">
        <f t="shared" si="2"/>
        <v>2084493</v>
      </c>
      <c r="H16" s="488">
        <f t="shared" si="2"/>
        <v>2084493</v>
      </c>
      <c r="I16" s="488">
        <f t="shared" si="2"/>
        <v>2084493</v>
      </c>
      <c r="J16" s="488">
        <f t="shared" si="2"/>
        <v>5561982</v>
      </c>
      <c r="K16" s="488">
        <f t="shared" si="2"/>
        <v>2084493</v>
      </c>
      <c r="L16" s="488">
        <f t="shared" si="2"/>
        <v>2084493</v>
      </c>
      <c r="M16" s="488">
        <f t="shared" si="2"/>
        <v>2084493</v>
      </c>
      <c r="N16" s="489">
        <f t="shared" si="2"/>
        <v>4012324</v>
      </c>
      <c r="O16" s="490">
        <f t="shared" si="2"/>
        <v>79583863</v>
      </c>
    </row>
    <row r="17" spans="1:15" ht="28.35" customHeight="1" x14ac:dyDescent="0.25">
      <c r="A17" s="492"/>
      <c r="B17" s="360" t="s">
        <v>105</v>
      </c>
      <c r="C17" s="493"/>
      <c r="D17" s="494"/>
      <c r="E17" s="494"/>
      <c r="F17" s="494"/>
      <c r="G17" s="494"/>
      <c r="H17" s="494"/>
      <c r="I17" s="494"/>
      <c r="J17" s="494"/>
      <c r="K17" s="494"/>
      <c r="L17" s="494"/>
      <c r="M17" s="494"/>
      <c r="N17" s="495"/>
      <c r="O17" s="367"/>
    </row>
    <row r="18" spans="1:15" ht="28.35" customHeight="1" x14ac:dyDescent="0.25">
      <c r="A18" s="353" t="s">
        <v>205</v>
      </c>
      <c r="B18" s="363" t="s">
        <v>56</v>
      </c>
      <c r="C18" s="358">
        <v>702966</v>
      </c>
      <c r="D18" s="358">
        <v>702966</v>
      </c>
      <c r="E18" s="358">
        <v>702966</v>
      </c>
      <c r="F18" s="358">
        <v>702966</v>
      </c>
      <c r="G18" s="358">
        <v>702966</v>
      </c>
      <c r="H18" s="358">
        <v>702966</v>
      </c>
      <c r="I18" s="358">
        <v>702966</v>
      </c>
      <c r="J18" s="358">
        <v>702966</v>
      </c>
      <c r="K18" s="358">
        <v>702966</v>
      </c>
      <c r="L18" s="358">
        <v>702966</v>
      </c>
      <c r="M18" s="358">
        <v>702966</v>
      </c>
      <c r="N18" s="358">
        <v>702962</v>
      </c>
      <c r="O18" s="368">
        <f t="shared" ref="O18:O24" si="3">SUM(C18:N18)</f>
        <v>8435588</v>
      </c>
    </row>
    <row r="19" spans="1:15" ht="28.35" customHeight="1" x14ac:dyDescent="0.25">
      <c r="A19" s="353" t="s">
        <v>206</v>
      </c>
      <c r="B19" s="363" t="s">
        <v>405</v>
      </c>
      <c r="C19" s="358">
        <v>102083</v>
      </c>
      <c r="D19" s="358">
        <v>102083</v>
      </c>
      <c r="E19" s="358">
        <v>102083</v>
      </c>
      <c r="F19" s="358">
        <v>102083</v>
      </c>
      <c r="G19" s="358">
        <v>102083</v>
      </c>
      <c r="H19" s="358">
        <v>102083</v>
      </c>
      <c r="I19" s="358">
        <v>102083</v>
      </c>
      <c r="J19" s="358">
        <v>102083</v>
      </c>
      <c r="K19" s="358">
        <v>102083</v>
      </c>
      <c r="L19" s="358">
        <v>102083</v>
      </c>
      <c r="M19" s="358">
        <v>102083</v>
      </c>
      <c r="N19" s="358">
        <v>102087</v>
      </c>
      <c r="O19" s="368">
        <f t="shared" si="3"/>
        <v>1225000</v>
      </c>
    </row>
    <row r="20" spans="1:15" ht="28.35" customHeight="1" x14ac:dyDescent="0.25">
      <c r="A20" s="353" t="s">
        <v>207</v>
      </c>
      <c r="B20" s="363" t="s">
        <v>71</v>
      </c>
      <c r="C20" s="358">
        <v>917422</v>
      </c>
      <c r="D20" s="358">
        <v>917422</v>
      </c>
      <c r="E20" s="358">
        <v>917422</v>
      </c>
      <c r="F20" s="358">
        <v>917422</v>
      </c>
      <c r="G20" s="358">
        <v>917422</v>
      </c>
      <c r="H20" s="358">
        <v>917422</v>
      </c>
      <c r="I20" s="358">
        <v>917422</v>
      </c>
      <c r="J20" s="358">
        <v>917422</v>
      </c>
      <c r="K20" s="358">
        <v>917422</v>
      </c>
      <c r="L20" s="358">
        <v>917422</v>
      </c>
      <c r="M20" s="358">
        <v>917422</v>
      </c>
      <c r="N20" s="358">
        <v>917419</v>
      </c>
      <c r="O20" s="368">
        <f t="shared" si="3"/>
        <v>11009061</v>
      </c>
    </row>
    <row r="21" spans="1:15" ht="28.35" customHeight="1" x14ac:dyDescent="0.25">
      <c r="A21" s="353" t="s">
        <v>208</v>
      </c>
      <c r="B21" s="363" t="s">
        <v>87</v>
      </c>
      <c r="C21" s="358">
        <v>28000</v>
      </c>
      <c r="D21" s="358">
        <v>28000</v>
      </c>
      <c r="E21" s="358">
        <v>28000</v>
      </c>
      <c r="F21" s="358">
        <v>28000</v>
      </c>
      <c r="G21" s="358">
        <v>68000</v>
      </c>
      <c r="H21" s="358">
        <v>28000</v>
      </c>
      <c r="I21" s="358">
        <v>40000</v>
      </c>
      <c r="J21" s="358">
        <v>230000</v>
      </c>
      <c r="K21" s="358">
        <v>28000</v>
      </c>
      <c r="L21" s="358">
        <v>28000</v>
      </c>
      <c r="M21" s="358">
        <v>253000</v>
      </c>
      <c r="N21" s="358">
        <v>1100926</v>
      </c>
      <c r="O21" s="368">
        <f t="shared" si="3"/>
        <v>1887926</v>
      </c>
    </row>
    <row r="22" spans="1:15" ht="31.5" customHeight="1" x14ac:dyDescent="0.25">
      <c r="A22" s="353" t="s">
        <v>211</v>
      </c>
      <c r="B22" s="363" t="s">
        <v>303</v>
      </c>
      <c r="C22" s="358">
        <v>145833</v>
      </c>
      <c r="D22" s="358">
        <v>145833</v>
      </c>
      <c r="E22" s="358">
        <v>145833</v>
      </c>
      <c r="F22" s="358">
        <v>145833</v>
      </c>
      <c r="G22" s="358">
        <v>145833</v>
      </c>
      <c r="H22" s="358">
        <v>145833</v>
      </c>
      <c r="I22" s="358">
        <v>145833</v>
      </c>
      <c r="J22" s="358">
        <v>0</v>
      </c>
      <c r="K22" s="358">
        <v>145833</v>
      </c>
      <c r="L22" s="358">
        <v>115605</v>
      </c>
      <c r="M22" s="358">
        <v>0</v>
      </c>
      <c r="N22" s="358">
        <v>520939</v>
      </c>
      <c r="O22" s="368">
        <f t="shared" si="3"/>
        <v>1803208</v>
      </c>
    </row>
    <row r="23" spans="1:15" ht="28.35" customHeight="1" x14ac:dyDescent="0.25">
      <c r="A23" s="353" t="s">
        <v>214</v>
      </c>
      <c r="B23" s="363" t="s">
        <v>406</v>
      </c>
      <c r="C23" s="358">
        <v>0</v>
      </c>
      <c r="D23" s="358">
        <v>0</v>
      </c>
      <c r="E23" s="358"/>
      <c r="F23" s="358">
        <v>0</v>
      </c>
      <c r="G23" s="358">
        <v>0</v>
      </c>
      <c r="H23" s="358">
        <v>14910000</v>
      </c>
      <c r="I23" s="358">
        <v>0</v>
      </c>
      <c r="J23" s="358">
        <v>0</v>
      </c>
      <c r="K23" s="358">
        <v>0</v>
      </c>
      <c r="L23" s="358">
        <v>1090000</v>
      </c>
      <c r="M23" s="358">
        <v>0</v>
      </c>
      <c r="N23" s="358">
        <v>0</v>
      </c>
      <c r="O23" s="368">
        <f t="shared" si="3"/>
        <v>16000000</v>
      </c>
    </row>
    <row r="24" spans="1:15" ht="28.35" customHeight="1" x14ac:dyDescent="0.25">
      <c r="A24" s="353" t="s">
        <v>217</v>
      </c>
      <c r="B24" s="363" t="s">
        <v>407</v>
      </c>
      <c r="C24" s="358">
        <v>0</v>
      </c>
      <c r="D24" s="358">
        <v>0</v>
      </c>
      <c r="E24" s="358">
        <v>0</v>
      </c>
      <c r="F24" s="358">
        <v>0</v>
      </c>
      <c r="G24" s="358">
        <v>0</v>
      </c>
      <c r="H24" s="358">
        <v>27225875</v>
      </c>
      <c r="I24" s="358">
        <v>0</v>
      </c>
      <c r="J24" s="358">
        <v>10390832</v>
      </c>
      <c r="K24" s="358">
        <v>0</v>
      </c>
      <c r="L24" s="358">
        <v>0</v>
      </c>
      <c r="M24" s="358">
        <v>879288</v>
      </c>
      <c r="N24" s="366">
        <v>0</v>
      </c>
      <c r="O24" s="368">
        <f t="shared" si="3"/>
        <v>38495995</v>
      </c>
    </row>
    <row r="25" spans="1:15" ht="28.35" customHeight="1" thickBot="1" x14ac:dyDescent="0.3">
      <c r="A25" s="353" t="s">
        <v>220</v>
      </c>
      <c r="B25" s="482" t="s">
        <v>488</v>
      </c>
      <c r="C25" s="358">
        <v>727085</v>
      </c>
      <c r="D25" s="483">
        <v>0</v>
      </c>
      <c r="E25" s="483">
        <v>0</v>
      </c>
      <c r="F25" s="483">
        <v>0</v>
      </c>
      <c r="G25" s="483">
        <v>0</v>
      </c>
      <c r="H25" s="483">
        <v>0</v>
      </c>
      <c r="I25" s="483">
        <v>0</v>
      </c>
      <c r="J25" s="483">
        <v>0</v>
      </c>
      <c r="K25" s="483">
        <v>0</v>
      </c>
      <c r="L25" s="483">
        <v>0</v>
      </c>
      <c r="M25" s="483">
        <v>0</v>
      </c>
      <c r="N25" s="366">
        <v>0</v>
      </c>
      <c r="O25" s="484">
        <f>SUM(C25:N25)</f>
        <v>727085</v>
      </c>
    </row>
    <row r="26" spans="1:15" s="148" customFormat="1" ht="28.35" customHeight="1" thickBot="1" x14ac:dyDescent="0.3">
      <c r="A26" s="485"/>
      <c r="B26" s="486" t="s">
        <v>408</v>
      </c>
      <c r="C26" s="487">
        <f t="shared" ref="C26:O26" si="4">SUM(C18:C25)</f>
        <v>2623389</v>
      </c>
      <c r="D26" s="488">
        <f t="shared" si="4"/>
        <v>1896304</v>
      </c>
      <c r="E26" s="488">
        <f t="shared" si="4"/>
        <v>1896304</v>
      </c>
      <c r="F26" s="488">
        <f t="shared" si="4"/>
        <v>1896304</v>
      </c>
      <c r="G26" s="488">
        <f t="shared" si="4"/>
        <v>1936304</v>
      </c>
      <c r="H26" s="488">
        <f t="shared" si="4"/>
        <v>44032179</v>
      </c>
      <c r="I26" s="488">
        <f t="shared" si="4"/>
        <v>1908304</v>
      </c>
      <c r="J26" s="488">
        <f t="shared" si="4"/>
        <v>12343303</v>
      </c>
      <c r="K26" s="488">
        <f t="shared" si="4"/>
        <v>1896304</v>
      </c>
      <c r="L26" s="488">
        <f t="shared" si="4"/>
        <v>2956076</v>
      </c>
      <c r="M26" s="488">
        <f t="shared" si="4"/>
        <v>2854759</v>
      </c>
      <c r="N26" s="489">
        <f t="shared" si="4"/>
        <v>3344333</v>
      </c>
      <c r="O26" s="490">
        <f t="shared" si="4"/>
        <v>79583863</v>
      </c>
    </row>
    <row r="27" spans="1:15" ht="16.5" thickBot="1" x14ac:dyDescent="0.3">
      <c r="A27" s="369"/>
      <c r="B27" s="370" t="s">
        <v>409</v>
      </c>
      <c r="C27" s="371">
        <f>C16-C26</f>
        <v>24382345</v>
      </c>
      <c r="D27" s="372">
        <f t="shared" ref="D27:N27" si="5">D6+D16-D26</f>
        <v>24570534</v>
      </c>
      <c r="E27" s="372">
        <f t="shared" si="5"/>
        <v>24758723</v>
      </c>
      <c r="F27" s="372">
        <f t="shared" si="5"/>
        <v>49190298</v>
      </c>
      <c r="G27" s="372">
        <f t="shared" si="5"/>
        <v>49338487</v>
      </c>
      <c r="H27" s="372">
        <f t="shared" si="5"/>
        <v>7390801</v>
      </c>
      <c r="I27" s="372">
        <f t="shared" si="5"/>
        <v>7566990</v>
      </c>
      <c r="J27" s="372">
        <f t="shared" si="5"/>
        <v>785669</v>
      </c>
      <c r="K27" s="372">
        <f t="shared" si="5"/>
        <v>973858</v>
      </c>
      <c r="L27" s="372">
        <f t="shared" si="5"/>
        <v>102275</v>
      </c>
      <c r="M27" s="372">
        <f t="shared" si="5"/>
        <v>-667991</v>
      </c>
      <c r="N27" s="373">
        <f t="shared" si="5"/>
        <v>0</v>
      </c>
      <c r="O27" s="374"/>
    </row>
    <row r="29" spans="1:15" x14ac:dyDescent="0.2">
      <c r="C29" s="149"/>
      <c r="E29" s="149"/>
      <c r="F29" s="149"/>
      <c r="I29" s="149"/>
      <c r="J29" s="149"/>
      <c r="K29" s="149"/>
      <c r="N29" s="149"/>
    </row>
    <row r="30" spans="1:15" x14ac:dyDescent="0.2">
      <c r="E30" s="149"/>
      <c r="F30" s="149"/>
      <c r="G30" s="149"/>
      <c r="H30" s="149"/>
      <c r="I30" s="149"/>
      <c r="K30" s="149"/>
      <c r="M30" s="149"/>
    </row>
    <row r="31" spans="1:15" ht="22.5" customHeight="1" x14ac:dyDescent="0.2">
      <c r="B31" s="111"/>
    </row>
  </sheetData>
  <mergeCells count="3">
    <mergeCell ref="A1:O1"/>
    <mergeCell ref="N4:O4"/>
    <mergeCell ref="A3:C3"/>
  </mergeCells>
  <phoneticPr fontId="86" type="noConversion"/>
  <printOptions horizontalCentered="1"/>
  <pageMargins left="0.17" right="0.17" top="0.87899305555555551" bottom="0.19685039370078741" header="0.35433070866141736" footer="0.19685039370078741"/>
  <pageSetup paperSize="9" scale="7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D33"/>
  <sheetViews>
    <sheetView topLeftCell="A2" zoomScaleNormal="100" workbookViewId="0">
      <selection activeCell="B13" sqref="B13"/>
    </sheetView>
  </sheetViews>
  <sheetFormatPr defaultColWidth="8" defaultRowHeight="12.75" x14ac:dyDescent="0.2"/>
  <cols>
    <col min="1" max="1" width="5" style="129" customWidth="1"/>
    <col min="2" max="2" width="54.140625" style="130" customWidth="1"/>
    <col min="3" max="4" width="15.140625" style="130" customWidth="1"/>
    <col min="5" max="16384" width="8" style="130"/>
  </cols>
  <sheetData>
    <row r="1" spans="1:4" ht="40.5" customHeight="1" x14ac:dyDescent="0.25">
      <c r="A1" s="136"/>
      <c r="B1" s="861" t="s">
        <v>481</v>
      </c>
      <c r="C1" s="861"/>
      <c r="D1" s="861"/>
    </row>
    <row r="2" spans="1:4" ht="15.75" customHeight="1" x14ac:dyDescent="0.15">
      <c r="A2" s="863" t="s">
        <v>625</v>
      </c>
      <c r="B2" s="863"/>
      <c r="C2" s="862"/>
      <c r="D2" s="862"/>
    </row>
    <row r="3" spans="1:4" s="131" customFormat="1" ht="15.75" thickBot="1" x14ac:dyDescent="0.25">
      <c r="A3" s="779" t="s">
        <v>581</v>
      </c>
      <c r="B3" s="780"/>
      <c r="C3" s="137"/>
      <c r="D3" s="172" t="s">
        <v>482</v>
      </c>
    </row>
    <row r="4" spans="1:4" s="132" customFormat="1" ht="48" customHeight="1" thickBot="1" x14ac:dyDescent="0.25">
      <c r="A4" s="375" t="s">
        <v>410</v>
      </c>
      <c r="B4" s="380" t="s">
        <v>438</v>
      </c>
      <c r="C4" s="380" t="s">
        <v>439</v>
      </c>
      <c r="D4" s="388" t="s">
        <v>440</v>
      </c>
    </row>
    <row r="5" spans="1:4" s="132" customFormat="1" ht="14.1" customHeight="1" thickBot="1" x14ac:dyDescent="0.25">
      <c r="A5" s="375" t="s">
        <v>99</v>
      </c>
      <c r="B5" s="380" t="s">
        <v>100</v>
      </c>
      <c r="C5" s="380" t="s">
        <v>101</v>
      </c>
      <c r="D5" s="388" t="s">
        <v>102</v>
      </c>
    </row>
    <row r="6" spans="1:4" ht="18" customHeight="1" x14ac:dyDescent="0.2">
      <c r="A6" s="376" t="s">
        <v>106</v>
      </c>
      <c r="B6" s="381" t="s">
        <v>441</v>
      </c>
      <c r="C6" s="394">
        <v>414520</v>
      </c>
      <c r="D6" s="389">
        <v>0</v>
      </c>
    </row>
    <row r="7" spans="1:4" ht="18" customHeight="1" x14ac:dyDescent="0.2">
      <c r="A7" s="377" t="s">
        <v>107</v>
      </c>
      <c r="B7" s="382" t="s">
        <v>442</v>
      </c>
      <c r="C7" s="394">
        <v>0</v>
      </c>
      <c r="D7" s="390">
        <v>0</v>
      </c>
    </row>
    <row r="8" spans="1:4" ht="18" customHeight="1" x14ac:dyDescent="0.2">
      <c r="A8" s="377" t="s">
        <v>108</v>
      </c>
      <c r="B8" s="382" t="s">
        <v>443</v>
      </c>
      <c r="C8" s="394">
        <v>0</v>
      </c>
      <c r="D8" s="390">
        <v>0</v>
      </c>
    </row>
    <row r="9" spans="1:4" ht="18" customHeight="1" x14ac:dyDescent="0.2">
      <c r="A9" s="377" t="s">
        <v>109</v>
      </c>
      <c r="B9" s="382" t="s">
        <v>444</v>
      </c>
      <c r="C9" s="394">
        <v>0</v>
      </c>
      <c r="D9" s="390">
        <v>0</v>
      </c>
    </row>
    <row r="10" spans="1:4" ht="18" customHeight="1" x14ac:dyDescent="0.2">
      <c r="A10" s="377" t="s">
        <v>110</v>
      </c>
      <c r="B10" s="382" t="s">
        <v>445</v>
      </c>
      <c r="C10" s="394">
        <v>4085270</v>
      </c>
      <c r="D10" s="390">
        <v>0</v>
      </c>
    </row>
    <row r="11" spans="1:4" ht="18" customHeight="1" x14ac:dyDescent="0.2">
      <c r="A11" s="377" t="s">
        <v>111</v>
      </c>
      <c r="B11" s="382" t="s">
        <v>446</v>
      </c>
      <c r="C11" s="394">
        <v>0</v>
      </c>
      <c r="D11" s="390">
        <v>0</v>
      </c>
    </row>
    <row r="12" spans="1:4" ht="18" customHeight="1" x14ac:dyDescent="0.2">
      <c r="A12" s="377" t="s">
        <v>112</v>
      </c>
      <c r="B12" s="383" t="s">
        <v>447</v>
      </c>
      <c r="C12" s="394">
        <v>0</v>
      </c>
      <c r="D12" s="390">
        <v>0</v>
      </c>
    </row>
    <row r="13" spans="1:4" ht="18" customHeight="1" x14ac:dyDescent="0.2">
      <c r="A13" s="377" t="s">
        <v>114</v>
      </c>
      <c r="B13" s="383" t="s">
        <v>448</v>
      </c>
      <c r="C13" s="394">
        <v>0</v>
      </c>
      <c r="D13" s="390">
        <v>0</v>
      </c>
    </row>
    <row r="14" spans="1:4" ht="18" customHeight="1" x14ac:dyDescent="0.2">
      <c r="A14" s="377" t="s">
        <v>205</v>
      </c>
      <c r="B14" s="383" t="s">
        <v>449</v>
      </c>
      <c r="C14" s="394">
        <v>0</v>
      </c>
      <c r="D14" s="390">
        <v>0</v>
      </c>
    </row>
    <row r="15" spans="1:4" ht="18" customHeight="1" x14ac:dyDescent="0.2">
      <c r="A15" s="377" t="s">
        <v>206</v>
      </c>
      <c r="B15" s="383" t="s">
        <v>450</v>
      </c>
      <c r="C15" s="394">
        <v>0</v>
      </c>
      <c r="D15" s="390">
        <v>0</v>
      </c>
    </row>
    <row r="16" spans="1:4" ht="22.5" customHeight="1" x14ac:dyDescent="0.2">
      <c r="A16" s="377" t="s">
        <v>207</v>
      </c>
      <c r="B16" s="383" t="s">
        <v>451</v>
      </c>
      <c r="C16" s="394">
        <v>4085270</v>
      </c>
      <c r="D16" s="390">
        <v>0</v>
      </c>
    </row>
    <row r="17" spans="1:4" ht="18" customHeight="1" x14ac:dyDescent="0.2">
      <c r="A17" s="377" t="s">
        <v>208</v>
      </c>
      <c r="B17" s="382" t="s">
        <v>452</v>
      </c>
      <c r="C17" s="394">
        <v>4269</v>
      </c>
      <c r="D17" s="390">
        <v>0</v>
      </c>
    </row>
    <row r="18" spans="1:4" ht="18" customHeight="1" x14ac:dyDescent="0.2">
      <c r="A18" s="377" t="s">
        <v>211</v>
      </c>
      <c r="B18" s="382" t="s">
        <v>453</v>
      </c>
      <c r="C18" s="394">
        <v>0</v>
      </c>
      <c r="D18" s="390">
        <v>0</v>
      </c>
    </row>
    <row r="19" spans="1:4" ht="18" customHeight="1" x14ac:dyDescent="0.2">
      <c r="A19" s="377" t="s">
        <v>214</v>
      </c>
      <c r="B19" s="382" t="s">
        <v>454</v>
      </c>
      <c r="C19" s="394">
        <v>0</v>
      </c>
      <c r="D19" s="390">
        <v>0</v>
      </c>
    </row>
    <row r="20" spans="1:4" ht="18" customHeight="1" x14ac:dyDescent="0.2">
      <c r="A20" s="377" t="s">
        <v>217</v>
      </c>
      <c r="B20" s="382" t="s">
        <v>455</v>
      </c>
      <c r="C20" s="394">
        <v>0</v>
      </c>
      <c r="D20" s="390">
        <v>0</v>
      </c>
    </row>
    <row r="21" spans="1:4" ht="18" customHeight="1" x14ac:dyDescent="0.2">
      <c r="A21" s="377" t="s">
        <v>220</v>
      </c>
      <c r="B21" s="382" t="s">
        <v>456</v>
      </c>
      <c r="C21" s="394">
        <v>0</v>
      </c>
      <c r="D21" s="390">
        <v>0</v>
      </c>
    </row>
    <row r="22" spans="1:4" ht="18" customHeight="1" x14ac:dyDescent="0.2">
      <c r="A22" s="377" t="s">
        <v>223</v>
      </c>
      <c r="B22" s="384"/>
      <c r="C22" s="395"/>
      <c r="D22" s="391"/>
    </row>
    <row r="23" spans="1:4" ht="18" customHeight="1" x14ac:dyDescent="0.2">
      <c r="A23" s="377" t="s">
        <v>226</v>
      </c>
      <c r="B23" s="385"/>
      <c r="C23" s="395"/>
      <c r="D23" s="391"/>
    </row>
    <row r="24" spans="1:4" ht="18" customHeight="1" x14ac:dyDescent="0.2">
      <c r="A24" s="377" t="s">
        <v>229</v>
      </c>
      <c r="B24" s="385"/>
      <c r="C24" s="395"/>
      <c r="D24" s="391"/>
    </row>
    <row r="25" spans="1:4" ht="18" customHeight="1" x14ac:dyDescent="0.2">
      <c r="A25" s="377" t="s">
        <v>232</v>
      </c>
      <c r="B25" s="385"/>
      <c r="C25" s="395"/>
      <c r="D25" s="391"/>
    </row>
    <row r="26" spans="1:4" ht="18" customHeight="1" x14ac:dyDescent="0.2">
      <c r="A26" s="377" t="s">
        <v>235</v>
      </c>
      <c r="B26" s="385"/>
      <c r="C26" s="395"/>
      <c r="D26" s="391"/>
    </row>
    <row r="27" spans="1:4" ht="18" customHeight="1" x14ac:dyDescent="0.2">
      <c r="A27" s="377" t="s">
        <v>238</v>
      </c>
      <c r="B27" s="385"/>
      <c r="C27" s="395"/>
      <c r="D27" s="391"/>
    </row>
    <row r="28" spans="1:4" ht="18" customHeight="1" x14ac:dyDescent="0.2">
      <c r="A28" s="377" t="s">
        <v>240</v>
      </c>
      <c r="B28" s="385"/>
      <c r="C28" s="395"/>
      <c r="D28" s="391"/>
    </row>
    <row r="29" spans="1:4" ht="18" customHeight="1" x14ac:dyDescent="0.2">
      <c r="A29" s="377" t="s">
        <v>243</v>
      </c>
      <c r="B29" s="385"/>
      <c r="C29" s="395"/>
      <c r="D29" s="391"/>
    </row>
    <row r="30" spans="1:4" ht="18" customHeight="1" thickBot="1" x14ac:dyDescent="0.25">
      <c r="A30" s="378" t="s">
        <v>246</v>
      </c>
      <c r="B30" s="386"/>
      <c r="C30" s="396"/>
      <c r="D30" s="392"/>
    </row>
    <row r="31" spans="1:4" ht="18" customHeight="1" thickBot="1" x14ac:dyDescent="0.25">
      <c r="A31" s="379" t="s">
        <v>249</v>
      </c>
      <c r="B31" s="387" t="s">
        <v>388</v>
      </c>
      <c r="C31" s="397">
        <f>+C6+C7+C8+C9+C10+C17+C18+C19+C20+C21+C22+C23+C24+C25+C26+C27+C28+C29+C30</f>
        <v>4504059</v>
      </c>
      <c r="D31" s="393">
        <f>SUM(D6:D21)</f>
        <v>0</v>
      </c>
    </row>
    <row r="32" spans="1:4" ht="8.25" customHeight="1" x14ac:dyDescent="0.2">
      <c r="A32" s="138"/>
      <c r="B32" s="860"/>
      <c r="C32" s="860"/>
      <c r="D32" s="860"/>
    </row>
    <row r="33" spans="1:4" x14ac:dyDescent="0.2">
      <c r="A33" s="136"/>
      <c r="B33" s="139"/>
      <c r="C33" s="139"/>
      <c r="D33" s="139"/>
    </row>
  </sheetData>
  <mergeCells count="4">
    <mergeCell ref="B32:D32"/>
    <mergeCell ref="B1:D1"/>
    <mergeCell ref="C2:D2"/>
    <mergeCell ref="A2:B2"/>
  </mergeCells>
  <phoneticPr fontId="71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>
    <oddHeader xml:space="preserve">&amp;R&amp;"Times New Roman CE,Dőlt"&amp;11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2:I14"/>
  <sheetViews>
    <sheetView zoomScaleNormal="100" workbookViewId="0">
      <selection activeCell="A3" sqref="A3:B4"/>
    </sheetView>
  </sheetViews>
  <sheetFormatPr defaultColWidth="8" defaultRowHeight="12.75" x14ac:dyDescent="0.2"/>
  <cols>
    <col min="1" max="1" width="5.85546875" style="12" customWidth="1"/>
    <col min="2" max="2" width="42.5703125" style="9" customWidth="1"/>
    <col min="3" max="4" width="11" style="9" customWidth="1"/>
    <col min="5" max="5" width="11.5703125" style="9" bestFit="1" customWidth="1"/>
    <col min="6" max="7" width="11" style="9" customWidth="1"/>
    <col min="8" max="8" width="12.28515625" style="9" customWidth="1"/>
    <col min="9" max="9" width="2.85546875" style="9" customWidth="1"/>
    <col min="10" max="16384" width="8" style="9"/>
  </cols>
  <sheetData>
    <row r="2" spans="1:9" ht="39.75" customHeight="1" x14ac:dyDescent="0.2">
      <c r="A2" s="870" t="s">
        <v>483</v>
      </c>
      <c r="B2" s="870"/>
      <c r="C2" s="870"/>
      <c r="D2" s="870"/>
      <c r="E2" s="870"/>
      <c r="F2" s="870"/>
      <c r="G2" s="870"/>
      <c r="H2" s="870"/>
    </row>
    <row r="3" spans="1:9" s="130" customFormat="1" ht="15.75" customHeight="1" x14ac:dyDescent="0.2">
      <c r="A3" s="863" t="s">
        <v>626</v>
      </c>
      <c r="B3" s="866"/>
      <c r="C3" s="862"/>
      <c r="D3" s="862"/>
      <c r="G3" s="868"/>
      <c r="H3" s="868"/>
      <c r="I3" s="158"/>
    </row>
    <row r="4" spans="1:9" s="131" customFormat="1" ht="15.75" thickBot="1" x14ac:dyDescent="0.25">
      <c r="A4" s="779" t="s">
        <v>582</v>
      </c>
      <c r="B4" s="780"/>
      <c r="C4" s="137"/>
      <c r="D4" s="157"/>
      <c r="G4" s="867" t="s">
        <v>482</v>
      </c>
      <c r="H4" s="867"/>
      <c r="I4" s="157"/>
    </row>
    <row r="5" spans="1:9" s="126" customFormat="1" ht="26.25" customHeight="1" thickBot="1" x14ac:dyDescent="0.25">
      <c r="A5" s="877" t="s">
        <v>196</v>
      </c>
      <c r="B5" s="879" t="s">
        <v>428</v>
      </c>
      <c r="C5" s="881" t="s">
        <v>429</v>
      </c>
      <c r="D5" s="864" t="s">
        <v>555</v>
      </c>
      <c r="E5" s="875" t="s">
        <v>430</v>
      </c>
      <c r="F5" s="876"/>
      <c r="G5" s="876"/>
      <c r="H5" s="873" t="s">
        <v>387</v>
      </c>
    </row>
    <row r="6" spans="1:9" s="127" customFormat="1" ht="32.25" customHeight="1" thickBot="1" x14ac:dyDescent="0.25">
      <c r="A6" s="878"/>
      <c r="B6" s="880"/>
      <c r="C6" s="882"/>
      <c r="D6" s="865"/>
      <c r="E6" s="555" t="s">
        <v>517</v>
      </c>
      <c r="F6" s="559" t="s">
        <v>518</v>
      </c>
      <c r="G6" s="556" t="s">
        <v>520</v>
      </c>
      <c r="H6" s="874"/>
    </row>
    <row r="7" spans="1:9" s="128" customFormat="1" ht="12.95" customHeight="1" thickBot="1" x14ac:dyDescent="0.25">
      <c r="A7" s="398" t="s">
        <v>99</v>
      </c>
      <c r="B7" s="400" t="s">
        <v>100</v>
      </c>
      <c r="C7" s="405" t="s">
        <v>101</v>
      </c>
      <c r="D7" s="400" t="s">
        <v>102</v>
      </c>
      <c r="E7" s="398" t="s">
        <v>103</v>
      </c>
      <c r="F7" s="400" t="s">
        <v>414</v>
      </c>
      <c r="G7" s="428" t="s">
        <v>431</v>
      </c>
      <c r="H7" s="428" t="s">
        <v>463</v>
      </c>
    </row>
    <row r="8" spans="1:9" ht="24.75" customHeight="1" x14ac:dyDescent="0.2">
      <c r="A8" s="399" t="s">
        <v>106</v>
      </c>
      <c r="B8" s="401" t="s">
        <v>432</v>
      </c>
      <c r="C8" s="406"/>
      <c r="D8" s="411">
        <v>0</v>
      </c>
      <c r="E8" s="416">
        <v>0</v>
      </c>
      <c r="F8" s="421">
        <v>0</v>
      </c>
      <c r="G8" s="557">
        <v>0</v>
      </c>
      <c r="H8" s="423">
        <v>0</v>
      </c>
    </row>
    <row r="9" spans="1:9" ht="26.1" customHeight="1" x14ac:dyDescent="0.2">
      <c r="A9" s="399" t="s">
        <v>107</v>
      </c>
      <c r="B9" s="402" t="s">
        <v>433</v>
      </c>
      <c r="C9" s="407"/>
      <c r="D9" s="412">
        <v>0</v>
      </c>
      <c r="E9" s="417">
        <v>0</v>
      </c>
      <c r="F9" s="412">
        <v>0</v>
      </c>
      <c r="G9" s="424">
        <v>0</v>
      </c>
      <c r="H9" s="424">
        <v>0</v>
      </c>
      <c r="I9" s="869"/>
    </row>
    <row r="10" spans="1:9" ht="20.100000000000001" customHeight="1" x14ac:dyDescent="0.2">
      <c r="A10" s="399" t="s">
        <v>108</v>
      </c>
      <c r="B10" s="402" t="s">
        <v>434</v>
      </c>
      <c r="C10" s="408" t="s">
        <v>517</v>
      </c>
      <c r="D10" s="413"/>
      <c r="E10" s="418">
        <v>38495995</v>
      </c>
      <c r="F10" s="412">
        <v>0</v>
      </c>
      <c r="G10" s="424">
        <v>0</v>
      </c>
      <c r="H10" s="425">
        <f>SUM(D10:G10)</f>
        <v>38495995</v>
      </c>
      <c r="I10" s="869"/>
    </row>
    <row r="11" spans="1:9" ht="20.100000000000001" customHeight="1" x14ac:dyDescent="0.2">
      <c r="A11" s="399" t="s">
        <v>109</v>
      </c>
      <c r="B11" s="402" t="s">
        <v>435</v>
      </c>
      <c r="C11" s="408" t="s">
        <v>517</v>
      </c>
      <c r="D11" s="413"/>
      <c r="E11" s="418">
        <v>16000000</v>
      </c>
      <c r="F11" s="412">
        <v>0</v>
      </c>
      <c r="G11" s="424">
        <v>0</v>
      </c>
      <c r="H11" s="425">
        <f>SUM(D11:G11)</f>
        <v>16000000</v>
      </c>
      <c r="I11" s="869"/>
    </row>
    <row r="12" spans="1:9" ht="20.100000000000001" customHeight="1" x14ac:dyDescent="0.2">
      <c r="A12" s="399" t="s">
        <v>110</v>
      </c>
      <c r="B12" s="403" t="s">
        <v>436</v>
      </c>
      <c r="C12" s="408" t="s">
        <v>617</v>
      </c>
      <c r="D12" s="413">
        <f>SUM(D13:D13)</f>
        <v>0</v>
      </c>
      <c r="E12" s="413">
        <f>+E13</f>
        <v>727085</v>
      </c>
      <c r="F12" s="413">
        <f>+F13</f>
        <v>729990</v>
      </c>
      <c r="G12" s="413">
        <f>+G13</f>
        <v>0</v>
      </c>
      <c r="H12" s="425">
        <f>SUM(D12:G12)</f>
        <v>1457075</v>
      </c>
      <c r="I12" s="869"/>
    </row>
    <row r="13" spans="1:9" ht="20.100000000000001" customHeight="1" thickBot="1" x14ac:dyDescent="0.25">
      <c r="A13" s="399" t="s">
        <v>111</v>
      </c>
      <c r="B13" s="548" t="s">
        <v>457</v>
      </c>
      <c r="C13" s="409" t="s">
        <v>617</v>
      </c>
      <c r="D13" s="414">
        <v>0</v>
      </c>
      <c r="E13" s="419">
        <v>727085</v>
      </c>
      <c r="F13" s="422">
        <v>729990</v>
      </c>
      <c r="G13" s="558"/>
      <c r="H13" s="426">
        <f>SUM(D13:G13)</f>
        <v>1457075</v>
      </c>
      <c r="I13" s="869"/>
    </row>
    <row r="14" spans="1:9" s="140" customFormat="1" ht="20.100000000000001" customHeight="1" thickBot="1" x14ac:dyDescent="0.25">
      <c r="A14" s="871" t="s">
        <v>437</v>
      </c>
      <c r="B14" s="872"/>
      <c r="C14" s="410"/>
      <c r="D14" s="415">
        <f>+D8+D9+D10+D11+D12</f>
        <v>0</v>
      </c>
      <c r="E14" s="420">
        <f>+E8+E9+E10+E11+E12</f>
        <v>55223080</v>
      </c>
      <c r="F14" s="415">
        <f>+F8+F9+F10+F11+F12</f>
        <v>729990</v>
      </c>
      <c r="G14" s="427">
        <f>+G8+G9+G10+G11+G12</f>
        <v>0</v>
      </c>
      <c r="H14" s="427">
        <f>+H8+H9+H10+H11+H12</f>
        <v>55953070</v>
      </c>
      <c r="I14" s="869"/>
    </row>
  </sheetData>
  <mergeCells count="13">
    <mergeCell ref="A2:H2"/>
    <mergeCell ref="A14:B14"/>
    <mergeCell ref="H5:H6"/>
    <mergeCell ref="E5:G5"/>
    <mergeCell ref="A5:A6"/>
    <mergeCell ref="B5:B6"/>
    <mergeCell ref="C5:C6"/>
    <mergeCell ref="D5:D6"/>
    <mergeCell ref="C3:D3"/>
    <mergeCell ref="A3:B3"/>
    <mergeCell ref="G4:H4"/>
    <mergeCell ref="G3:H3"/>
    <mergeCell ref="I9:I14"/>
  </mergeCells>
  <phoneticPr fontId="19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J36"/>
  <sheetViews>
    <sheetView zoomScale="120" zoomScaleNormal="120" workbookViewId="0">
      <selection activeCell="B8" sqref="B8:D8"/>
    </sheetView>
  </sheetViews>
  <sheetFormatPr defaultColWidth="8" defaultRowHeight="15" x14ac:dyDescent="0.25"/>
  <cols>
    <col min="1" max="1" width="4.85546875" style="112" customWidth="1"/>
    <col min="2" max="2" width="30.5703125" style="112" customWidth="1"/>
    <col min="3" max="4" width="12" style="112" customWidth="1"/>
    <col min="5" max="5" width="8.140625" style="112" customWidth="1"/>
    <col min="6" max="6" width="10" style="112" bestFit="1" customWidth="1"/>
    <col min="7" max="7" width="10" style="112" customWidth="1"/>
    <col min="8" max="9" width="10" style="112" bestFit="1" customWidth="1"/>
    <col min="10" max="16384" width="8" style="112"/>
  </cols>
  <sheetData>
    <row r="1" spans="1:10" s="161" customFormat="1" ht="48.75" customHeight="1" x14ac:dyDescent="0.25">
      <c r="A1" s="927" t="s">
        <v>556</v>
      </c>
      <c r="B1" s="927"/>
      <c r="C1" s="927"/>
      <c r="D1" s="927"/>
      <c r="E1" s="927"/>
      <c r="F1" s="927"/>
      <c r="G1" s="746"/>
    </row>
    <row r="2" spans="1:10" s="130" customFormat="1" ht="15.75" customHeight="1" x14ac:dyDescent="0.2">
      <c r="A2" s="863" t="s">
        <v>627</v>
      </c>
      <c r="B2" s="863"/>
      <c r="C2" s="863"/>
      <c r="D2" s="863"/>
      <c r="E2" s="928"/>
      <c r="F2" s="928"/>
      <c r="G2" s="747"/>
      <c r="H2" s="159"/>
      <c r="J2" s="158"/>
    </row>
    <row r="3" spans="1:10" s="131" customFormat="1" ht="15.75" customHeight="1" x14ac:dyDescent="0.2">
      <c r="A3" s="779" t="s">
        <v>583</v>
      </c>
      <c r="B3" s="780"/>
      <c r="C3" s="781"/>
      <c r="D3" s="782"/>
      <c r="E3" s="929" t="s">
        <v>482</v>
      </c>
      <c r="F3" s="929"/>
      <c r="G3" s="748"/>
      <c r="H3" s="160"/>
      <c r="J3" s="157"/>
    </row>
    <row r="4" spans="1:10" ht="15.95" customHeight="1" x14ac:dyDescent="0.25">
      <c r="A4" s="898" t="s">
        <v>557</v>
      </c>
      <c r="B4" s="898"/>
      <c r="C4" s="898"/>
      <c r="D4" s="898"/>
      <c r="E4" s="898"/>
      <c r="F4" s="115"/>
      <c r="G4" s="115"/>
      <c r="H4" s="115"/>
      <c r="I4" s="115"/>
    </row>
    <row r="5" spans="1:10" ht="15.95" customHeight="1" thickBot="1" x14ac:dyDescent="0.3">
      <c r="A5" s="113"/>
      <c r="B5" s="113"/>
      <c r="C5" s="114"/>
      <c r="D5" s="114"/>
      <c r="E5" s="115"/>
      <c r="F5" s="115"/>
      <c r="G5" s="115"/>
      <c r="H5" s="115"/>
      <c r="I5" s="115"/>
    </row>
    <row r="6" spans="1:10" ht="22.5" customHeight="1" thickBot="1" x14ac:dyDescent="0.3">
      <c r="A6" s="141" t="s">
        <v>410</v>
      </c>
      <c r="B6" s="913" t="s">
        <v>425</v>
      </c>
      <c r="C6" s="914"/>
      <c r="D6" s="915"/>
      <c r="E6" s="892" t="s">
        <v>426</v>
      </c>
      <c r="F6" s="894"/>
      <c r="G6" s="134"/>
      <c r="H6" s="116"/>
    </row>
    <row r="7" spans="1:10" ht="15.95" customHeight="1" thickBot="1" x14ac:dyDescent="0.3">
      <c r="A7" s="600" t="s">
        <v>99</v>
      </c>
      <c r="B7" s="910" t="s">
        <v>100</v>
      </c>
      <c r="C7" s="911"/>
      <c r="D7" s="912"/>
      <c r="E7" s="910" t="s">
        <v>101</v>
      </c>
      <c r="F7" s="912"/>
      <c r="G7" s="133"/>
      <c r="H7" s="116"/>
    </row>
    <row r="8" spans="1:10" ht="15.95" customHeight="1" x14ac:dyDescent="0.25">
      <c r="A8" s="429" t="s">
        <v>106</v>
      </c>
      <c r="B8" s="918"/>
      <c r="C8" s="919"/>
      <c r="D8" s="920"/>
      <c r="E8" s="916"/>
      <c r="F8" s="917"/>
      <c r="G8" s="750"/>
      <c r="H8" s="116"/>
    </row>
    <row r="9" spans="1:10" ht="15.95" customHeight="1" x14ac:dyDescent="0.25">
      <c r="A9" s="147" t="s">
        <v>107</v>
      </c>
      <c r="B9" s="921"/>
      <c r="C9" s="922"/>
      <c r="D9" s="923"/>
      <c r="E9" s="930"/>
      <c r="F9" s="931"/>
      <c r="G9" s="750"/>
      <c r="H9" s="116"/>
    </row>
    <row r="10" spans="1:10" ht="15.95" customHeight="1" thickBot="1" x14ac:dyDescent="0.3">
      <c r="A10" s="435" t="s">
        <v>108</v>
      </c>
      <c r="B10" s="887"/>
      <c r="C10" s="888"/>
      <c r="D10" s="889"/>
      <c r="E10" s="885"/>
      <c r="F10" s="886"/>
      <c r="G10" s="750"/>
      <c r="H10" s="116"/>
    </row>
    <row r="11" spans="1:10" ht="25.5" customHeight="1" thickBot="1" x14ac:dyDescent="0.3">
      <c r="A11" s="600" t="s">
        <v>109</v>
      </c>
      <c r="B11" s="892" t="s">
        <v>427</v>
      </c>
      <c r="C11" s="893"/>
      <c r="D11" s="894"/>
      <c r="E11" s="883">
        <f>SUM(E8:E10)</f>
        <v>0</v>
      </c>
      <c r="F11" s="884"/>
      <c r="G11" s="135"/>
      <c r="H11" s="116"/>
    </row>
    <row r="12" spans="1:10" ht="25.5" customHeight="1" x14ac:dyDescent="0.25">
      <c r="A12" s="133"/>
      <c r="B12" s="134"/>
      <c r="C12" s="134"/>
      <c r="D12" s="134"/>
      <c r="E12" s="135"/>
      <c r="F12" s="135"/>
      <c r="G12" s="135"/>
      <c r="H12" s="135"/>
      <c r="I12" s="135"/>
    </row>
    <row r="13" spans="1:10" ht="15.95" customHeight="1" x14ac:dyDescent="0.25">
      <c r="A13" s="898" t="s">
        <v>458</v>
      </c>
      <c r="B13" s="898"/>
      <c r="C13" s="898"/>
      <c r="D13" s="898"/>
      <c r="E13" s="898"/>
      <c r="F13" s="898"/>
      <c r="G13" s="742"/>
      <c r="H13" s="116"/>
    </row>
    <row r="14" spans="1:10" ht="15.95" customHeight="1" thickBot="1" x14ac:dyDescent="0.3">
      <c r="A14" s="113"/>
      <c r="B14" s="113"/>
      <c r="C14" s="114"/>
      <c r="D14" s="114"/>
      <c r="E14" s="115"/>
      <c r="F14" s="115"/>
      <c r="G14" s="115"/>
      <c r="H14" s="115"/>
      <c r="I14" s="115"/>
    </row>
    <row r="15" spans="1:10" ht="15" customHeight="1" x14ac:dyDescent="0.25">
      <c r="A15" s="890" t="s">
        <v>410</v>
      </c>
      <c r="B15" s="906" t="s">
        <v>411</v>
      </c>
      <c r="C15" s="895" t="s">
        <v>412</v>
      </c>
      <c r="D15" s="896"/>
      <c r="E15" s="897"/>
      <c r="F15" s="899" t="s">
        <v>413</v>
      </c>
      <c r="G15" s="743"/>
      <c r="H15" s="899" t="s">
        <v>413</v>
      </c>
      <c r="I15" s="899" t="s">
        <v>413</v>
      </c>
    </row>
    <row r="16" spans="1:10" ht="13.5" customHeight="1" thickBot="1" x14ac:dyDescent="0.3">
      <c r="A16" s="891"/>
      <c r="B16" s="907"/>
      <c r="C16" s="117" t="s">
        <v>518</v>
      </c>
      <c r="D16" s="117" t="s">
        <v>520</v>
      </c>
      <c r="E16" s="117" t="s">
        <v>558</v>
      </c>
      <c r="F16" s="900"/>
      <c r="G16" s="744"/>
      <c r="H16" s="900"/>
      <c r="I16" s="900"/>
    </row>
    <row r="17" spans="1:9" ht="15.75" thickBot="1" x14ac:dyDescent="0.3">
      <c r="A17" s="123" t="s">
        <v>99</v>
      </c>
      <c r="B17" s="601" t="s">
        <v>100</v>
      </c>
      <c r="C17" s="601" t="s">
        <v>101</v>
      </c>
      <c r="D17" s="601" t="s">
        <v>102</v>
      </c>
      <c r="E17" s="601" t="s">
        <v>103</v>
      </c>
      <c r="F17" s="602" t="s">
        <v>414</v>
      </c>
      <c r="G17" s="602"/>
      <c r="H17" s="602" t="s">
        <v>414</v>
      </c>
      <c r="I17" s="602" t="s">
        <v>414</v>
      </c>
    </row>
    <row r="18" spans="1:9" x14ac:dyDescent="0.25">
      <c r="A18" s="118" t="s">
        <v>106</v>
      </c>
      <c r="B18" s="174"/>
      <c r="C18" s="175"/>
      <c r="D18" s="175"/>
      <c r="E18" s="175"/>
      <c r="F18" s="176">
        <f>SUM(C18:E18)</f>
        <v>0</v>
      </c>
      <c r="G18" s="176"/>
      <c r="H18" s="176">
        <f>SUM(D18:F18)</f>
        <v>0</v>
      </c>
      <c r="I18" s="176">
        <f>SUM(E18:H18)</f>
        <v>0</v>
      </c>
    </row>
    <row r="19" spans="1:9" x14ac:dyDescent="0.25">
      <c r="A19" s="119" t="s">
        <v>107</v>
      </c>
      <c r="B19" s="173"/>
      <c r="C19" s="175"/>
      <c r="D19" s="175"/>
      <c r="E19" s="175"/>
      <c r="F19" s="177">
        <f>SUM(C19:E19)</f>
        <v>0</v>
      </c>
      <c r="G19" s="177"/>
      <c r="H19" s="177">
        <f>SUM(D19:F19)</f>
        <v>0</v>
      </c>
      <c r="I19" s="177">
        <f>SUM(E19:H19)</f>
        <v>0</v>
      </c>
    </row>
    <row r="20" spans="1:9" x14ac:dyDescent="0.25">
      <c r="A20" s="119" t="s">
        <v>108</v>
      </c>
      <c r="B20" s="120"/>
      <c r="C20" s="178"/>
      <c r="D20" s="178"/>
      <c r="E20" s="178"/>
      <c r="F20" s="177">
        <f>SUM(C20:E20)</f>
        <v>0</v>
      </c>
      <c r="G20" s="177"/>
      <c r="H20" s="177">
        <f>SUM(D20:F20)</f>
        <v>0</v>
      </c>
      <c r="I20" s="177">
        <f>SUM(E20:H20)</f>
        <v>0</v>
      </c>
    </row>
    <row r="21" spans="1:9" x14ac:dyDescent="0.25">
      <c r="A21" s="119" t="s">
        <v>109</v>
      </c>
      <c r="B21" s="120"/>
      <c r="C21" s="178"/>
      <c r="D21" s="178"/>
      <c r="E21" s="178"/>
      <c r="F21" s="177">
        <f>SUM(C21:E21)</f>
        <v>0</v>
      </c>
      <c r="G21" s="177"/>
      <c r="H21" s="177">
        <f>SUM(D21:F21)</f>
        <v>0</v>
      </c>
      <c r="I21" s="177">
        <f>SUM(E21:H21)</f>
        <v>0</v>
      </c>
    </row>
    <row r="22" spans="1:9" ht="15.75" thickBot="1" x14ac:dyDescent="0.3">
      <c r="A22" s="121" t="s">
        <v>110</v>
      </c>
      <c r="B22" s="122"/>
      <c r="C22" s="179"/>
      <c r="D22" s="179"/>
      <c r="E22" s="179"/>
      <c r="F22" s="177">
        <f>SUM(C22:E22)</f>
        <v>0</v>
      </c>
      <c r="G22" s="177"/>
      <c r="H22" s="177">
        <f>SUM(D22:F22)</f>
        <v>0</v>
      </c>
      <c r="I22" s="177">
        <f>SUM(E22:H22)</f>
        <v>0</v>
      </c>
    </row>
    <row r="23" spans="1:9" s="125" customFormat="1" thickBot="1" x14ac:dyDescent="0.25">
      <c r="A23" s="123" t="s">
        <v>111</v>
      </c>
      <c r="B23" s="124" t="s">
        <v>415</v>
      </c>
      <c r="C23" s="180">
        <f t="shared" ref="C23:I23" si="0">SUM(C18:C22)</f>
        <v>0</v>
      </c>
      <c r="D23" s="180">
        <f t="shared" si="0"/>
        <v>0</v>
      </c>
      <c r="E23" s="180">
        <f t="shared" si="0"/>
        <v>0</v>
      </c>
      <c r="F23" s="181">
        <f t="shared" si="0"/>
        <v>0</v>
      </c>
      <c r="G23" s="181"/>
      <c r="H23" s="181">
        <f t="shared" si="0"/>
        <v>0</v>
      </c>
      <c r="I23" s="181">
        <f t="shared" si="0"/>
        <v>0</v>
      </c>
    </row>
    <row r="24" spans="1:9" s="125" customFormat="1" ht="14.25" x14ac:dyDescent="0.2">
      <c r="A24" s="143"/>
      <c r="B24" s="144"/>
      <c r="C24" s="145"/>
      <c r="D24" s="145"/>
      <c r="E24" s="145"/>
      <c r="F24" s="145"/>
      <c r="G24" s="145"/>
      <c r="H24" s="145"/>
      <c r="I24" s="145"/>
    </row>
    <row r="25" spans="1:9" s="146" customFormat="1" ht="30.75" customHeight="1" x14ac:dyDescent="0.25">
      <c r="A25" s="908" t="s">
        <v>459</v>
      </c>
      <c r="B25" s="908"/>
      <c r="C25" s="908"/>
      <c r="D25" s="908"/>
      <c r="E25" s="908"/>
      <c r="F25" s="908"/>
      <c r="G25" s="745"/>
    </row>
    <row r="26" spans="1:9" ht="15.75" thickBot="1" x14ac:dyDescent="0.3"/>
    <row r="27" spans="1:9" ht="32.25" thickBot="1" x14ac:dyDescent="0.3">
      <c r="A27" s="141" t="s">
        <v>410</v>
      </c>
      <c r="B27" s="909" t="s">
        <v>416</v>
      </c>
      <c r="C27" s="909"/>
      <c r="D27" s="909"/>
      <c r="E27" s="909"/>
      <c r="F27" s="141" t="s">
        <v>594</v>
      </c>
      <c r="G27" s="141" t="s">
        <v>601</v>
      </c>
      <c r="H27" s="141" t="s">
        <v>613</v>
      </c>
      <c r="I27" s="141" t="s">
        <v>612</v>
      </c>
    </row>
    <row r="28" spans="1:9" ht="15.75" thickBot="1" x14ac:dyDescent="0.3">
      <c r="A28" s="432" t="s">
        <v>99</v>
      </c>
      <c r="B28" s="902" t="s">
        <v>100</v>
      </c>
      <c r="C28" s="902"/>
      <c r="D28" s="902"/>
      <c r="E28" s="902"/>
      <c r="F28" s="432" t="s">
        <v>101</v>
      </c>
      <c r="G28" s="432"/>
      <c r="H28" s="432" t="s">
        <v>102</v>
      </c>
      <c r="I28" s="432" t="s">
        <v>103</v>
      </c>
    </row>
    <row r="29" spans="1:9" x14ac:dyDescent="0.25">
      <c r="A29" s="429" t="s">
        <v>106</v>
      </c>
      <c r="B29" s="433" t="s">
        <v>417</v>
      </c>
      <c r="C29" s="430"/>
      <c r="D29" s="431"/>
      <c r="E29" s="434"/>
      <c r="F29" s="142">
        <v>4072000</v>
      </c>
      <c r="G29" s="142">
        <v>4000000</v>
      </c>
      <c r="H29" s="142">
        <v>89539</v>
      </c>
      <c r="I29" s="142">
        <v>4089539</v>
      </c>
    </row>
    <row r="30" spans="1:9" ht="23.25" customHeight="1" x14ac:dyDescent="0.25">
      <c r="A30" s="147" t="s">
        <v>107</v>
      </c>
      <c r="B30" s="903" t="s">
        <v>418</v>
      </c>
      <c r="C30" s="904"/>
      <c r="D30" s="904"/>
      <c r="E30" s="905"/>
      <c r="F30" s="142">
        <v>0</v>
      </c>
      <c r="G30" s="142">
        <v>0</v>
      </c>
      <c r="H30" s="142">
        <v>14520</v>
      </c>
      <c r="I30" s="142">
        <v>14520</v>
      </c>
    </row>
    <row r="31" spans="1:9" x14ac:dyDescent="0.25">
      <c r="A31" s="147" t="s">
        <v>108</v>
      </c>
      <c r="B31" s="903" t="s">
        <v>419</v>
      </c>
      <c r="C31" s="904"/>
      <c r="D31" s="904"/>
      <c r="E31" s="905"/>
      <c r="F31" s="142">
        <v>0</v>
      </c>
      <c r="G31" s="142">
        <v>0</v>
      </c>
      <c r="H31" s="142">
        <v>0</v>
      </c>
      <c r="I31" s="142">
        <v>0</v>
      </c>
    </row>
    <row r="32" spans="1:9" ht="30" customHeight="1" x14ac:dyDescent="0.25">
      <c r="A32" s="147" t="s">
        <v>109</v>
      </c>
      <c r="B32" s="903" t="s">
        <v>420</v>
      </c>
      <c r="C32" s="904"/>
      <c r="D32" s="904"/>
      <c r="E32" s="905"/>
      <c r="F32" s="142">
        <v>0</v>
      </c>
      <c r="G32" s="142">
        <v>0</v>
      </c>
      <c r="H32" s="142">
        <v>0</v>
      </c>
      <c r="I32" s="142">
        <v>0</v>
      </c>
    </row>
    <row r="33" spans="1:9" x14ac:dyDescent="0.25">
      <c r="A33" s="147" t="s">
        <v>110</v>
      </c>
      <c r="B33" s="903" t="s">
        <v>421</v>
      </c>
      <c r="C33" s="904"/>
      <c r="D33" s="904"/>
      <c r="E33" s="905"/>
      <c r="F33" s="142">
        <v>18000</v>
      </c>
      <c r="G33" s="142">
        <v>18000</v>
      </c>
      <c r="H33" s="142">
        <v>72330</v>
      </c>
      <c r="I33" s="142">
        <v>90330</v>
      </c>
    </row>
    <row r="34" spans="1:9" ht="17.25" customHeight="1" thickBot="1" x14ac:dyDescent="0.3">
      <c r="A34" s="435" t="s">
        <v>111</v>
      </c>
      <c r="B34" s="924" t="s">
        <v>422</v>
      </c>
      <c r="C34" s="925"/>
      <c r="D34" s="925"/>
      <c r="E34" s="926"/>
      <c r="F34" s="436">
        <v>0</v>
      </c>
      <c r="G34" s="436">
        <v>0</v>
      </c>
      <c r="H34" s="436">
        <v>0</v>
      </c>
      <c r="I34" s="436">
        <v>0</v>
      </c>
    </row>
    <row r="35" spans="1:9" ht="29.25" customHeight="1" thickBot="1" x14ac:dyDescent="0.3">
      <c r="A35" s="437" t="s">
        <v>423</v>
      </c>
      <c r="B35" s="438"/>
      <c r="C35" s="439"/>
      <c r="D35" s="439"/>
      <c r="E35" s="439"/>
      <c r="F35" s="440">
        <f>SUM(F29:F34)</f>
        <v>4090000</v>
      </c>
      <c r="G35" s="440">
        <f>SUM(G29:G34)</f>
        <v>4018000</v>
      </c>
      <c r="H35" s="440">
        <f>SUM(H29:H34)</f>
        <v>176389</v>
      </c>
      <c r="I35" s="440">
        <f>SUM(I29:I34)</f>
        <v>4194389</v>
      </c>
    </row>
    <row r="36" spans="1:9" ht="27" customHeight="1" x14ac:dyDescent="0.25">
      <c r="A36" s="901" t="s">
        <v>424</v>
      </c>
      <c r="B36" s="901"/>
      <c r="C36" s="901"/>
      <c r="D36" s="901"/>
      <c r="E36" s="901"/>
    </row>
  </sheetData>
  <mergeCells count="33">
    <mergeCell ref="H15:H16"/>
    <mergeCell ref="I15:I16"/>
    <mergeCell ref="B34:E34"/>
    <mergeCell ref="A1:F1"/>
    <mergeCell ref="E6:F6"/>
    <mergeCell ref="E2:F2"/>
    <mergeCell ref="E3:F3"/>
    <mergeCell ref="E9:F9"/>
    <mergeCell ref="B6:D6"/>
    <mergeCell ref="E7:F7"/>
    <mergeCell ref="E8:F8"/>
    <mergeCell ref="B8:D8"/>
    <mergeCell ref="B9:D9"/>
    <mergeCell ref="A4:E4"/>
    <mergeCell ref="A36:E36"/>
    <mergeCell ref="B28:E28"/>
    <mergeCell ref="B30:E30"/>
    <mergeCell ref="B31:E31"/>
    <mergeCell ref="B32:E32"/>
    <mergeCell ref="B15:B16"/>
    <mergeCell ref="A25:F25"/>
    <mergeCell ref="B33:E33"/>
    <mergeCell ref="B27:E27"/>
    <mergeCell ref="A2:D2"/>
    <mergeCell ref="E11:F11"/>
    <mergeCell ref="E10:F10"/>
    <mergeCell ref="B10:D10"/>
    <mergeCell ref="A15:A16"/>
    <mergeCell ref="B11:D11"/>
    <mergeCell ref="C15:E15"/>
    <mergeCell ref="A13:F13"/>
    <mergeCell ref="F15:F16"/>
    <mergeCell ref="B7:D7"/>
  </mergeCells>
  <phoneticPr fontId="19" type="noConversion"/>
  <pageMargins left="0.78740157480314965" right="0.78740157480314965" top="1.3779527559055118" bottom="0.98425196850393704" header="0.78740157480314965" footer="0.78740157480314965"/>
  <pageSetup paperSize="9" scale="81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opLeftCell="C1" zoomScaleNormal="100" workbookViewId="0">
      <selection activeCell="C6" sqref="C6"/>
    </sheetView>
  </sheetViews>
  <sheetFormatPr defaultColWidth="8" defaultRowHeight="12.75" x14ac:dyDescent="0.2"/>
  <cols>
    <col min="1" max="1" width="9.85546875" style="217" hidden="1" customWidth="1"/>
    <col min="2" max="2" width="3.28515625" style="217" hidden="1" customWidth="1"/>
    <col min="3" max="3" width="54.28515625" style="217" customWidth="1"/>
    <col min="4" max="7" width="13.5703125" style="217" customWidth="1"/>
    <col min="8" max="8" width="53.42578125" style="217" bestFit="1" customWidth="1"/>
    <col min="9" max="12" width="12.7109375" style="217" customWidth="1"/>
    <col min="13" max="16384" width="8" style="217"/>
  </cols>
  <sheetData>
    <row r="1" spans="1:12" ht="30" customHeight="1" x14ac:dyDescent="0.3">
      <c r="C1" s="932" t="s">
        <v>515</v>
      </c>
      <c r="D1" s="932"/>
      <c r="E1" s="932"/>
      <c r="F1" s="932"/>
      <c r="G1" s="932"/>
      <c r="H1" s="932"/>
      <c r="I1" s="932"/>
      <c r="J1" s="933"/>
      <c r="K1" s="933"/>
      <c r="L1" s="933"/>
    </row>
    <row r="2" spans="1:12" ht="30" customHeight="1" x14ac:dyDescent="0.3">
      <c r="C2" s="932" t="s">
        <v>489</v>
      </c>
      <c r="D2" s="932"/>
      <c r="E2" s="932"/>
      <c r="F2" s="932"/>
      <c r="G2" s="932"/>
      <c r="H2" s="932"/>
      <c r="I2" s="932"/>
      <c r="J2" s="933"/>
      <c r="K2" s="933"/>
      <c r="L2" s="933"/>
    </row>
    <row r="3" spans="1:12" ht="17.25" customHeight="1" x14ac:dyDescent="0.3">
      <c r="C3" s="932" t="s">
        <v>517</v>
      </c>
      <c r="D3" s="932"/>
      <c r="E3" s="932"/>
      <c r="F3" s="932"/>
      <c r="G3" s="932"/>
      <c r="H3" s="932"/>
      <c r="I3" s="932"/>
      <c r="J3" s="933"/>
      <c r="K3" s="933"/>
      <c r="L3" s="933"/>
    </row>
    <row r="4" spans="1:12" ht="17.25" customHeight="1" x14ac:dyDescent="0.3">
      <c r="C4" s="783" t="s">
        <v>628</v>
      </c>
      <c r="D4" s="218"/>
      <c r="E4" s="218"/>
      <c r="F4" s="218"/>
      <c r="G4" s="218"/>
      <c r="H4" s="218"/>
      <c r="I4" s="219"/>
      <c r="J4" s="219"/>
      <c r="K4" s="219"/>
      <c r="L4" s="219"/>
    </row>
    <row r="5" spans="1:12" s="629" customFormat="1" ht="19.5" customHeight="1" thickBot="1" x14ac:dyDescent="0.25">
      <c r="C5" s="627" t="s">
        <v>584</v>
      </c>
      <c r="H5" s="630"/>
      <c r="I5" s="631"/>
      <c r="J5" s="631"/>
      <c r="K5" s="631"/>
      <c r="L5" s="631" t="s">
        <v>490</v>
      </c>
    </row>
    <row r="6" spans="1:12" ht="42" customHeight="1" thickBot="1" x14ac:dyDescent="0.25">
      <c r="A6" s="220" t="s">
        <v>491</v>
      </c>
      <c r="B6" s="441" t="s">
        <v>492</v>
      </c>
      <c r="C6" s="603" t="s">
        <v>493</v>
      </c>
      <c r="D6" s="452" t="s">
        <v>588</v>
      </c>
      <c r="E6" s="452" t="s">
        <v>601</v>
      </c>
      <c r="F6" s="452" t="s">
        <v>613</v>
      </c>
      <c r="G6" s="452" t="s">
        <v>614</v>
      </c>
      <c r="H6" s="452" t="s">
        <v>494</v>
      </c>
      <c r="I6" s="452" t="s">
        <v>588</v>
      </c>
      <c r="J6" s="452" t="s">
        <v>601</v>
      </c>
      <c r="K6" s="452" t="s">
        <v>613</v>
      </c>
      <c r="L6" s="452" t="s">
        <v>614</v>
      </c>
    </row>
    <row r="7" spans="1:12" s="222" customFormat="1" ht="11.25" thickBot="1" x14ac:dyDescent="0.2">
      <c r="A7" s="221">
        <v>1</v>
      </c>
      <c r="B7" s="442">
        <v>2</v>
      </c>
      <c r="C7" s="604" t="s">
        <v>99</v>
      </c>
      <c r="D7" s="455" t="s">
        <v>100</v>
      </c>
      <c r="E7" s="455" t="s">
        <v>101</v>
      </c>
      <c r="F7" s="455" t="s">
        <v>102</v>
      </c>
      <c r="G7" s="455" t="s">
        <v>103</v>
      </c>
      <c r="H7" s="455" t="s">
        <v>414</v>
      </c>
      <c r="I7" s="456" t="s">
        <v>431</v>
      </c>
      <c r="J7" s="456" t="s">
        <v>530</v>
      </c>
      <c r="K7" s="456" t="s">
        <v>593</v>
      </c>
      <c r="L7" s="456" t="s">
        <v>599</v>
      </c>
    </row>
    <row r="8" spans="1:12" x14ac:dyDescent="0.2">
      <c r="A8" s="223" t="s">
        <v>495</v>
      </c>
      <c r="B8" s="443" t="s">
        <v>496</v>
      </c>
      <c r="C8" s="605" t="s">
        <v>568</v>
      </c>
      <c r="D8" s="611">
        <v>4200000</v>
      </c>
      <c r="E8" s="611">
        <v>4200000</v>
      </c>
      <c r="F8" s="611">
        <v>225950</v>
      </c>
      <c r="G8" s="611">
        <v>4425950</v>
      </c>
      <c r="H8" s="453" t="s">
        <v>403</v>
      </c>
      <c r="I8" s="454">
        <v>14303754</v>
      </c>
      <c r="J8" s="454">
        <v>14303754</v>
      </c>
      <c r="K8" s="454">
        <v>0</v>
      </c>
      <c r="L8" s="454">
        <v>14303754</v>
      </c>
    </row>
    <row r="9" spans="1:12" ht="29.1" customHeight="1" x14ac:dyDescent="0.2">
      <c r="A9" s="223" t="s">
        <v>497</v>
      </c>
      <c r="B9" s="443" t="s">
        <v>498</v>
      </c>
      <c r="C9" s="741" t="s">
        <v>569</v>
      </c>
      <c r="D9" s="612">
        <v>254000</v>
      </c>
      <c r="E9" s="612">
        <v>254000</v>
      </c>
      <c r="F9" s="612">
        <v>246000</v>
      </c>
      <c r="G9" s="612">
        <v>500000</v>
      </c>
      <c r="H9" s="685" t="s">
        <v>595</v>
      </c>
      <c r="I9" s="446">
        <v>0</v>
      </c>
      <c r="J9" s="446">
        <v>51338937</v>
      </c>
      <c r="K9" s="446">
        <v>-27095551</v>
      </c>
      <c r="L9" s="446">
        <v>24243386</v>
      </c>
    </row>
    <row r="10" spans="1:12" ht="17.25" customHeight="1" x14ac:dyDescent="0.2">
      <c r="A10" s="223" t="s">
        <v>499</v>
      </c>
      <c r="B10" s="443" t="s">
        <v>500</v>
      </c>
      <c r="C10" s="741" t="s">
        <v>566</v>
      </c>
      <c r="D10" s="613">
        <v>1800000</v>
      </c>
      <c r="E10" s="613">
        <v>1800000</v>
      </c>
      <c r="F10" s="613">
        <v>-1800000</v>
      </c>
      <c r="G10" s="613">
        <v>0</v>
      </c>
      <c r="H10" s="448" t="s">
        <v>602</v>
      </c>
      <c r="I10" s="446">
        <v>0</v>
      </c>
      <c r="J10" s="446">
        <v>3477489</v>
      </c>
      <c r="K10" s="446">
        <v>1647511</v>
      </c>
      <c r="L10" s="446">
        <v>5125000</v>
      </c>
    </row>
    <row r="11" spans="1:12" ht="15" customHeight="1" x14ac:dyDescent="0.2">
      <c r="A11" s="223" t="s">
        <v>495</v>
      </c>
      <c r="B11" s="443" t="s">
        <v>501</v>
      </c>
      <c r="C11" s="606" t="s">
        <v>565</v>
      </c>
      <c r="D11" s="613">
        <v>1600000</v>
      </c>
      <c r="E11" s="613">
        <v>1600000</v>
      </c>
      <c r="F11" s="613">
        <v>-1600000</v>
      </c>
      <c r="G11" s="613">
        <v>0</v>
      </c>
      <c r="H11" s="448"/>
      <c r="I11" s="446"/>
      <c r="J11" s="446"/>
      <c r="K11" s="446"/>
      <c r="L11" s="446"/>
    </row>
    <row r="12" spans="1:12" ht="63.75" x14ac:dyDescent="0.2">
      <c r="A12" s="223" t="s">
        <v>499</v>
      </c>
      <c r="B12" s="443" t="s">
        <v>500</v>
      </c>
      <c r="C12" s="617" t="s">
        <v>615</v>
      </c>
      <c r="D12" s="614">
        <v>1075288</v>
      </c>
      <c r="E12" s="614">
        <v>1075288</v>
      </c>
      <c r="F12" s="614">
        <v>-175288</v>
      </c>
      <c r="G12" s="614">
        <v>900000</v>
      </c>
      <c r="H12" s="448"/>
      <c r="I12" s="446"/>
      <c r="J12" s="446"/>
      <c r="K12" s="446"/>
      <c r="L12" s="446"/>
    </row>
    <row r="13" spans="1:12" ht="16.5" customHeight="1" x14ac:dyDescent="0.2">
      <c r="A13" s="224">
        <v>999000</v>
      </c>
      <c r="B13" s="443" t="s">
        <v>501</v>
      </c>
      <c r="C13" s="607" t="s">
        <v>567</v>
      </c>
      <c r="D13" s="614">
        <v>16000000</v>
      </c>
      <c r="E13" s="614">
        <v>16000000</v>
      </c>
      <c r="F13" s="614">
        <v>0</v>
      </c>
      <c r="G13" s="614">
        <v>16000000</v>
      </c>
      <c r="H13" s="449"/>
      <c r="I13" s="446"/>
      <c r="J13" s="446"/>
      <c r="K13" s="446"/>
      <c r="L13" s="446"/>
    </row>
    <row r="14" spans="1:12" x14ac:dyDescent="0.2">
      <c r="A14" s="223" t="s">
        <v>502</v>
      </c>
      <c r="B14" s="443" t="s">
        <v>503</v>
      </c>
      <c r="C14" s="607" t="s">
        <v>596</v>
      </c>
      <c r="D14" s="614">
        <v>0</v>
      </c>
      <c r="E14" s="614">
        <v>54816426</v>
      </c>
      <c r="F14" s="614">
        <v>-22146381</v>
      </c>
      <c r="G14" s="614">
        <v>32670045</v>
      </c>
      <c r="H14" s="448"/>
      <c r="I14" s="445"/>
      <c r="J14" s="445"/>
      <c r="K14" s="445"/>
      <c r="L14" s="445"/>
    </row>
    <row r="15" spans="1:12" x14ac:dyDescent="0.2">
      <c r="A15" s="223" t="s">
        <v>504</v>
      </c>
      <c r="B15" s="443" t="s">
        <v>505</v>
      </c>
      <c r="C15" s="607"/>
      <c r="D15" s="614"/>
      <c r="E15" s="614"/>
      <c r="F15" s="614"/>
      <c r="G15" s="614"/>
      <c r="H15" s="448"/>
      <c r="I15" s="445"/>
      <c r="J15" s="445"/>
      <c r="K15" s="445"/>
      <c r="L15" s="445"/>
    </row>
    <row r="16" spans="1:12" ht="15" customHeight="1" x14ac:dyDescent="0.2">
      <c r="A16" s="223" t="s">
        <v>495</v>
      </c>
      <c r="B16" s="443" t="s">
        <v>506</v>
      </c>
      <c r="C16" s="608"/>
      <c r="D16" s="613"/>
      <c r="E16" s="684"/>
      <c r="F16" s="684"/>
      <c r="G16" s="684"/>
      <c r="H16" s="450"/>
      <c r="I16" s="445"/>
      <c r="J16" s="445"/>
      <c r="K16" s="445"/>
      <c r="L16" s="445"/>
    </row>
    <row r="17" spans="1:12" ht="15" customHeight="1" thickBot="1" x14ac:dyDescent="0.25">
      <c r="A17" s="225"/>
      <c r="B17" s="444"/>
      <c r="C17" s="609"/>
      <c r="D17" s="615"/>
      <c r="E17" s="615"/>
      <c r="F17" s="615"/>
      <c r="G17" s="615"/>
      <c r="H17" s="451"/>
      <c r="I17" s="447"/>
      <c r="J17" s="447"/>
      <c r="K17" s="447"/>
      <c r="L17" s="447"/>
    </row>
    <row r="18" spans="1:12" ht="13.5" thickBot="1" x14ac:dyDescent="0.25">
      <c r="A18" s="226"/>
      <c r="B18" s="496"/>
      <c r="C18" s="610" t="s">
        <v>487</v>
      </c>
      <c r="D18" s="616">
        <f>SUM(D8:D16)</f>
        <v>24929288</v>
      </c>
      <c r="E18" s="616">
        <f>SUM(E8:E16)</f>
        <v>79745714</v>
      </c>
      <c r="F18" s="616">
        <f>SUM(F8:F16)</f>
        <v>-25249719</v>
      </c>
      <c r="G18" s="616">
        <f>SUM(G8:G16)</f>
        <v>54495995</v>
      </c>
      <c r="H18" s="457" t="s">
        <v>487</v>
      </c>
      <c r="I18" s="497">
        <f>SUM(I8:I16)</f>
        <v>14303754</v>
      </c>
      <c r="J18" s="497">
        <f>SUM(J8:J16)</f>
        <v>69120180</v>
      </c>
      <c r="K18" s="497">
        <f>SUM(K8:K16)</f>
        <v>-25448040</v>
      </c>
      <c r="L18" s="497">
        <f>SUM(L8:L16)</f>
        <v>43672140</v>
      </c>
    </row>
    <row r="19" spans="1:12" x14ac:dyDescent="0.2">
      <c r="A19" s="226"/>
      <c r="B19" s="227"/>
    </row>
    <row r="20" spans="1:12" x14ac:dyDescent="0.2">
      <c r="A20" s="226"/>
      <c r="B20" s="227"/>
    </row>
    <row r="21" spans="1:12" ht="13.5" thickBot="1" x14ac:dyDescent="0.25">
      <c r="A21" s="229" t="s">
        <v>487</v>
      </c>
      <c r="B21" s="228"/>
    </row>
  </sheetData>
  <mergeCells count="3">
    <mergeCell ref="C1:L1"/>
    <mergeCell ref="C2:L2"/>
    <mergeCell ref="C3:L3"/>
  </mergeCells>
  <phoneticPr fontId="48" type="noConversion"/>
  <printOptions horizontalCentered="1"/>
  <pageMargins left="0.39370078740157483" right="0.39370078740157483" top="0.59055118110236227" bottom="0.59055118110236227" header="0" footer="0"/>
  <pageSetup paperSize="9" scale="66" orientation="landscape" r:id="rId1"/>
  <headerFooter alignWithMargins="0">
    <oddHeader xml:space="preserve">&amp;C&amp;"Times New Roman CE,Félkövér"&amp;12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E14"/>
  <sheetViews>
    <sheetView zoomScaleNormal="100" zoomScaleSheetLayoutView="80" workbookViewId="0">
      <selection activeCell="A5" sqref="A5"/>
    </sheetView>
  </sheetViews>
  <sheetFormatPr defaultRowHeight="12.75" x14ac:dyDescent="0.2"/>
  <cols>
    <col min="1" max="1" width="8.42578125" style="231" customWidth="1"/>
    <col min="2" max="2" width="44.42578125" style="231" customWidth="1"/>
    <col min="3" max="3" width="5.5703125" style="231" hidden="1" customWidth="1"/>
    <col min="4" max="4" width="14.7109375" style="231" customWidth="1"/>
    <col min="5" max="5" width="21.140625" style="231" customWidth="1"/>
    <col min="6" max="16384" width="9.140625" style="231"/>
  </cols>
  <sheetData>
    <row r="1" spans="1:5" ht="15.75" x14ac:dyDescent="0.25">
      <c r="A1" s="934" t="s">
        <v>559</v>
      </c>
      <c r="B1" s="934"/>
      <c r="C1" s="934"/>
      <c r="D1" s="934"/>
      <c r="E1" s="934"/>
    </row>
    <row r="2" spans="1:5" ht="15.75" x14ac:dyDescent="0.25">
      <c r="A2" s="230"/>
      <c r="B2" s="230"/>
      <c r="C2" s="230"/>
      <c r="D2" s="230"/>
      <c r="E2" s="230"/>
    </row>
    <row r="3" spans="1:5" ht="15.75" x14ac:dyDescent="0.25">
      <c r="A3" s="230"/>
      <c r="B3" s="230"/>
      <c r="C3" s="230"/>
      <c r="D3" s="230"/>
      <c r="E3" s="230"/>
    </row>
    <row r="4" spans="1:5" ht="12.75" customHeight="1" x14ac:dyDescent="0.2">
      <c r="A4" s="232"/>
      <c r="B4" s="232"/>
      <c r="C4" s="232"/>
      <c r="D4" s="232"/>
      <c r="E4" s="549"/>
    </row>
    <row r="5" spans="1:5" s="634" customFormat="1" ht="15.75" thickBot="1" x14ac:dyDescent="0.3">
      <c r="A5" s="618" t="s">
        <v>585</v>
      </c>
      <c r="B5" s="632"/>
      <c r="C5" s="632"/>
      <c r="D5" s="632"/>
      <c r="E5" s="633" t="s">
        <v>466</v>
      </c>
    </row>
    <row r="6" spans="1:5" ht="15.75" thickBot="1" x14ac:dyDescent="0.3">
      <c r="A6" s="233"/>
      <c r="B6" s="465"/>
      <c r="C6" s="233"/>
      <c r="D6" s="233"/>
      <c r="E6" s="233"/>
    </row>
    <row r="7" spans="1:5" ht="15.75" customHeight="1" thickBot="1" x14ac:dyDescent="0.25">
      <c r="A7" s="935" t="s">
        <v>507</v>
      </c>
      <c r="B7" s="936" t="s">
        <v>508</v>
      </c>
      <c r="C7" s="937"/>
      <c r="D7" s="938" t="s">
        <v>560</v>
      </c>
      <c r="E7" s="936" t="s">
        <v>509</v>
      </c>
    </row>
    <row r="8" spans="1:5" ht="15.75" customHeight="1" thickBot="1" x14ac:dyDescent="0.25">
      <c r="A8" s="935"/>
      <c r="B8" s="936"/>
      <c r="C8" s="937"/>
      <c r="D8" s="939"/>
      <c r="E8" s="936"/>
    </row>
    <row r="9" spans="1:5" ht="15.75" customHeight="1" thickBot="1" x14ac:dyDescent="0.25">
      <c r="A9" s="935"/>
      <c r="B9" s="936"/>
      <c r="C9" s="937"/>
      <c r="D9" s="939"/>
      <c r="E9" s="936"/>
    </row>
    <row r="10" spans="1:5" ht="15.75" customHeight="1" thickBot="1" x14ac:dyDescent="0.25">
      <c r="A10" s="935"/>
      <c r="B10" s="936"/>
      <c r="C10" s="937"/>
      <c r="D10" s="940"/>
      <c r="E10" s="936"/>
    </row>
    <row r="11" spans="1:5" s="235" customFormat="1" ht="28.35" customHeight="1" x14ac:dyDescent="0.25">
      <c r="A11" s="461" t="s">
        <v>510</v>
      </c>
      <c r="B11" s="466" t="s">
        <v>511</v>
      </c>
      <c r="C11" s="464"/>
      <c r="D11" s="234">
        <v>0</v>
      </c>
      <c r="E11" s="469" t="s">
        <v>305</v>
      </c>
    </row>
    <row r="12" spans="1:5" s="235" customFormat="1" ht="28.35" customHeight="1" thickBot="1" x14ac:dyDescent="0.3">
      <c r="A12" s="462" t="s">
        <v>512</v>
      </c>
      <c r="B12" s="467" t="s">
        <v>513</v>
      </c>
      <c r="C12" s="236"/>
      <c r="D12" s="458">
        <v>0</v>
      </c>
      <c r="E12" s="470" t="s">
        <v>305</v>
      </c>
    </row>
    <row r="13" spans="1:5" ht="28.35" customHeight="1" thickBot="1" x14ac:dyDescent="0.3">
      <c r="A13" s="463"/>
      <c r="B13" s="468" t="s">
        <v>514</v>
      </c>
      <c r="C13" s="459"/>
      <c r="D13" s="460">
        <f>D11+D12</f>
        <v>0</v>
      </c>
      <c r="E13" s="471"/>
    </row>
    <row r="14" spans="1:5" ht="16.5" customHeight="1" x14ac:dyDescent="0.25">
      <c r="A14" s="237"/>
      <c r="B14" s="237"/>
      <c r="C14" s="237"/>
      <c r="D14" s="237"/>
      <c r="E14" s="237"/>
    </row>
  </sheetData>
  <mergeCells count="6">
    <mergeCell ref="A1:E1"/>
    <mergeCell ref="A7:A10"/>
    <mergeCell ref="B7:B10"/>
    <mergeCell ref="C7:C10"/>
    <mergeCell ref="D7:D10"/>
    <mergeCell ref="E7:E10"/>
  </mergeCells>
  <phoneticPr fontId="48" type="noConversion"/>
  <printOptions horizontalCentered="1"/>
  <pageMargins left="0.23622047244094491" right="0.23622047244094491" top="1.51" bottom="0.19685039370078741" header="0.94" footer="0.19685039370078741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zoomScaleNormal="100" workbookViewId="0">
      <selection activeCell="B10" sqref="B10"/>
    </sheetView>
  </sheetViews>
  <sheetFormatPr defaultRowHeight="12.75" x14ac:dyDescent="0.2"/>
  <cols>
    <col min="1" max="1" width="8.7109375" style="581" customWidth="1"/>
    <col min="2" max="2" width="51.85546875" style="581" customWidth="1"/>
    <col min="3" max="3" width="14.42578125" style="581" customWidth="1"/>
    <col min="4" max="5" width="15.28515625" style="581" customWidth="1"/>
    <col min="6" max="6" width="13.28515625" style="581" customWidth="1"/>
    <col min="7" max="8" width="14.7109375" style="581" customWidth="1"/>
    <col min="9" max="9" width="13.28515625" style="581" customWidth="1"/>
    <col min="10" max="10" width="13.85546875" style="581" customWidth="1"/>
    <col min="11" max="16384" width="9.140625" style="581"/>
  </cols>
  <sheetData>
    <row r="1" spans="1:10" ht="15.75" x14ac:dyDescent="0.25">
      <c r="A1" s="945" t="s">
        <v>561</v>
      </c>
      <c r="B1" s="945"/>
      <c r="C1" s="945"/>
      <c r="D1" s="945"/>
      <c r="E1" s="945"/>
      <c r="F1" s="945"/>
      <c r="G1" s="945"/>
      <c r="H1" s="945"/>
      <c r="I1" s="945"/>
      <c r="J1" s="945"/>
    </row>
    <row r="2" spans="1:10" ht="15.75" x14ac:dyDescent="0.25">
      <c r="A2" s="580"/>
      <c r="B2" s="580"/>
      <c r="C2" s="580"/>
      <c r="D2" s="580"/>
      <c r="E2" s="580"/>
      <c r="F2" s="580"/>
      <c r="G2" s="580"/>
      <c r="H2" s="580"/>
      <c r="I2" s="580"/>
      <c r="J2" s="580"/>
    </row>
    <row r="3" spans="1:10" x14ac:dyDescent="0.2">
      <c r="A3" s="582"/>
      <c r="B3" s="582"/>
      <c r="C3" s="582"/>
      <c r="D3" s="582"/>
      <c r="E3" s="582"/>
      <c r="F3" s="582"/>
      <c r="G3" s="582"/>
      <c r="H3" s="582"/>
      <c r="I3" s="582"/>
      <c r="J3" s="583"/>
    </row>
    <row r="4" spans="1:10" ht="15" x14ac:dyDescent="0.25">
      <c r="A4" s="839" t="s">
        <v>629</v>
      </c>
      <c r="B4" s="839"/>
      <c r="C4" s="785"/>
      <c r="D4" s="582"/>
      <c r="E4" s="582"/>
      <c r="F4" s="582"/>
      <c r="G4" s="582"/>
      <c r="H4" s="582"/>
      <c r="I4" s="582"/>
      <c r="J4" s="583"/>
    </row>
    <row r="5" spans="1:10" ht="15.75" thickBot="1" x14ac:dyDescent="0.3">
      <c r="A5" s="946" t="s">
        <v>586</v>
      </c>
      <c r="B5" s="946"/>
      <c r="C5" s="947"/>
      <c r="D5" s="582"/>
      <c r="E5" s="584"/>
      <c r="F5" s="584"/>
      <c r="G5" s="584"/>
      <c r="H5" s="584"/>
      <c r="I5" s="948" t="s">
        <v>466</v>
      </c>
      <c r="J5" s="948"/>
    </row>
    <row r="6" spans="1:10" ht="23.25" customHeight="1" x14ac:dyDescent="0.2">
      <c r="A6" s="949" t="s">
        <v>534</v>
      </c>
      <c r="B6" s="952" t="s">
        <v>535</v>
      </c>
      <c r="C6" s="953" t="s">
        <v>536</v>
      </c>
      <c r="D6" s="954"/>
      <c r="E6" s="954"/>
      <c r="F6" s="955"/>
      <c r="G6" s="953" t="s">
        <v>537</v>
      </c>
      <c r="H6" s="954"/>
      <c r="I6" s="954"/>
      <c r="J6" s="956"/>
    </row>
    <row r="7" spans="1:10" ht="15" customHeight="1" x14ac:dyDescent="0.2">
      <c r="A7" s="950"/>
      <c r="B7" s="941"/>
      <c r="C7" s="941" t="s">
        <v>538</v>
      </c>
      <c r="D7" s="941" t="s">
        <v>539</v>
      </c>
      <c r="E7" s="941" t="s">
        <v>562</v>
      </c>
      <c r="F7" s="941" t="s">
        <v>540</v>
      </c>
      <c r="G7" s="941" t="s">
        <v>387</v>
      </c>
      <c r="H7" s="585" t="s">
        <v>541</v>
      </c>
      <c r="I7" s="941" t="s">
        <v>563</v>
      </c>
      <c r="J7" s="943" t="s">
        <v>540</v>
      </c>
    </row>
    <row r="8" spans="1:10" ht="15" customHeight="1" x14ac:dyDescent="0.2">
      <c r="A8" s="950"/>
      <c r="B8" s="941"/>
      <c r="C8" s="941"/>
      <c r="D8" s="941"/>
      <c r="E8" s="941"/>
      <c r="F8" s="941"/>
      <c r="G8" s="941"/>
      <c r="H8" s="585" t="s">
        <v>542</v>
      </c>
      <c r="I8" s="941"/>
      <c r="J8" s="943"/>
    </row>
    <row r="9" spans="1:10" ht="15" customHeight="1" thickBot="1" x14ac:dyDescent="0.25">
      <c r="A9" s="951"/>
      <c r="B9" s="942"/>
      <c r="C9" s="942"/>
      <c r="D9" s="942"/>
      <c r="E9" s="942"/>
      <c r="F9" s="942"/>
      <c r="G9" s="942"/>
      <c r="H9" s="586" t="s">
        <v>543</v>
      </c>
      <c r="I9" s="942"/>
      <c r="J9" s="944"/>
    </row>
    <row r="10" spans="1:10" ht="47.25" x14ac:dyDescent="0.2">
      <c r="A10" s="587" t="s">
        <v>106</v>
      </c>
      <c r="B10" s="588" t="s">
        <v>595</v>
      </c>
      <c r="C10" s="589">
        <v>51338937</v>
      </c>
      <c r="D10" s="590">
        <v>0</v>
      </c>
      <c r="E10" s="591">
        <v>24243386</v>
      </c>
      <c r="F10" s="591">
        <v>27095551</v>
      </c>
      <c r="G10" s="592">
        <v>57092618</v>
      </c>
      <c r="H10" s="591">
        <v>0</v>
      </c>
      <c r="I10" s="591">
        <v>27720875</v>
      </c>
      <c r="J10" s="591">
        <v>29371743</v>
      </c>
    </row>
    <row r="11" spans="1:10" ht="39.950000000000003" customHeight="1" x14ac:dyDescent="0.25">
      <c r="A11" s="593"/>
      <c r="B11" s="594" t="s">
        <v>388</v>
      </c>
      <c r="C11" s="35">
        <f t="shared" ref="C11:J11" si="0">SUM(C10:C10)</f>
        <v>51338937</v>
      </c>
      <c r="D11" s="35">
        <f t="shared" si="0"/>
        <v>0</v>
      </c>
      <c r="E11" s="35">
        <f t="shared" si="0"/>
        <v>24243386</v>
      </c>
      <c r="F11" s="35">
        <f t="shared" si="0"/>
        <v>27095551</v>
      </c>
      <c r="G11" s="35">
        <f t="shared" si="0"/>
        <v>57092618</v>
      </c>
      <c r="H11" s="35">
        <f t="shared" si="0"/>
        <v>0</v>
      </c>
      <c r="I11" s="35">
        <f t="shared" si="0"/>
        <v>27720875</v>
      </c>
      <c r="J11" s="35">
        <f t="shared" si="0"/>
        <v>29371743</v>
      </c>
    </row>
    <row r="12" spans="1:10" ht="39.950000000000003" customHeight="1" x14ac:dyDescent="0.2">
      <c r="B12" s="595"/>
      <c r="C12" s="595"/>
      <c r="D12" s="595"/>
      <c r="E12" s="595"/>
      <c r="F12" s="595"/>
      <c r="G12" s="595"/>
      <c r="H12" s="595"/>
    </row>
    <row r="13" spans="1:10" ht="39.950000000000003" customHeight="1" x14ac:dyDescent="0.2"/>
    <row r="44" spans="11:11" x14ac:dyDescent="0.2">
      <c r="K44" s="596"/>
    </row>
  </sheetData>
  <mergeCells count="15">
    <mergeCell ref="B6:B9"/>
    <mergeCell ref="C6:F6"/>
    <mergeCell ref="G6:J6"/>
    <mergeCell ref="C7:C9"/>
    <mergeCell ref="D7:D9"/>
    <mergeCell ref="E7:E9"/>
    <mergeCell ref="F7:F9"/>
    <mergeCell ref="G7:G9"/>
    <mergeCell ref="I7:I9"/>
    <mergeCell ref="J7:J9"/>
    <mergeCell ref="A1:J1"/>
    <mergeCell ref="A4:C4"/>
    <mergeCell ref="A5:C5"/>
    <mergeCell ref="I5:J5"/>
    <mergeCell ref="A6:A9"/>
  </mergeCells>
  <printOptions horizontalCentered="1"/>
  <pageMargins left="0.23622047244094491" right="0.23622047244094491" top="1.3385826771653544" bottom="0.19685039370078741" header="0.59055118110236227" footer="0.19685039370078741"/>
  <pageSetup paperSize="9" scale="83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zoomScaleNormal="100" zoomScaleSheetLayoutView="90" workbookViewId="0">
      <selection activeCell="B15" sqref="B15"/>
    </sheetView>
  </sheetViews>
  <sheetFormatPr defaultColWidth="10.7109375" defaultRowHeight="12.75" x14ac:dyDescent="0.2"/>
  <cols>
    <col min="1" max="1" width="8.28515625" style="597" customWidth="1"/>
    <col min="2" max="2" width="58" style="597" bestFit="1" customWidth="1"/>
    <col min="3" max="5" width="16.28515625" style="597" customWidth="1"/>
    <col min="6" max="6" width="13" style="597" customWidth="1"/>
    <col min="7" max="16384" width="10.7109375" style="597"/>
  </cols>
  <sheetData>
    <row r="1" spans="1:6" ht="56.25" customHeight="1" x14ac:dyDescent="0.25">
      <c r="A1" s="963" t="s">
        <v>564</v>
      </c>
      <c r="B1" s="963"/>
      <c r="C1" s="963"/>
      <c r="D1" s="963"/>
      <c r="E1" s="963"/>
      <c r="F1" s="963"/>
    </row>
    <row r="2" spans="1:6" ht="19.5" customHeight="1" x14ac:dyDescent="0.2">
      <c r="E2" s="964"/>
      <c r="F2" s="964"/>
    </row>
    <row r="3" spans="1:6" ht="19.5" customHeight="1" x14ac:dyDescent="0.25">
      <c r="A3" s="839" t="s">
        <v>630</v>
      </c>
      <c r="B3" s="839"/>
      <c r="C3" s="785"/>
      <c r="D3"/>
      <c r="E3" s="598"/>
      <c r="F3" s="598"/>
    </row>
    <row r="4" spans="1:6" s="635" customFormat="1" ht="19.5" customHeight="1" thickBot="1" x14ac:dyDescent="0.3">
      <c r="A4" s="793" t="s">
        <v>587</v>
      </c>
      <c r="B4" s="793"/>
      <c r="C4" s="965"/>
      <c r="D4" s="751"/>
      <c r="E4" s="966" t="s">
        <v>466</v>
      </c>
      <c r="F4" s="966"/>
    </row>
    <row r="5" spans="1:6" ht="15" customHeight="1" x14ac:dyDescent="0.2">
      <c r="A5" s="967" t="s">
        <v>534</v>
      </c>
      <c r="B5" s="970" t="s">
        <v>197</v>
      </c>
      <c r="C5" s="973" t="s">
        <v>588</v>
      </c>
      <c r="D5" s="957" t="s">
        <v>603</v>
      </c>
      <c r="E5" s="957" t="s">
        <v>605</v>
      </c>
      <c r="F5" s="960" t="s">
        <v>616</v>
      </c>
    </row>
    <row r="6" spans="1:6" ht="15" customHeight="1" x14ac:dyDescent="0.2">
      <c r="A6" s="968"/>
      <c r="B6" s="971"/>
      <c r="C6" s="974"/>
      <c r="D6" s="958"/>
      <c r="E6" s="958"/>
      <c r="F6" s="961"/>
    </row>
    <row r="7" spans="1:6" ht="15" customHeight="1" x14ac:dyDescent="0.2">
      <c r="A7" s="968"/>
      <c r="B7" s="971"/>
      <c r="C7" s="974"/>
      <c r="D7" s="958"/>
      <c r="E7" s="958"/>
      <c r="F7" s="961"/>
    </row>
    <row r="8" spans="1:6" ht="3.75" customHeight="1" thickBot="1" x14ac:dyDescent="0.25">
      <c r="A8" s="969"/>
      <c r="B8" s="972"/>
      <c r="C8" s="975"/>
      <c r="D8" s="959"/>
      <c r="E8" s="959"/>
      <c r="F8" s="962"/>
    </row>
    <row r="9" spans="1:6" ht="24.95" customHeight="1" x14ac:dyDescent="0.25">
      <c r="A9" s="752"/>
      <c r="B9" s="756" t="s">
        <v>544</v>
      </c>
      <c r="C9" s="760">
        <v>0</v>
      </c>
      <c r="D9" s="765"/>
      <c r="E9" s="765">
        <v>0</v>
      </c>
      <c r="F9" s="770">
        <v>0</v>
      </c>
    </row>
    <row r="10" spans="1:6" ht="24.95" customHeight="1" x14ac:dyDescent="0.25">
      <c r="A10" s="753"/>
      <c r="B10" s="757" t="s">
        <v>545</v>
      </c>
      <c r="C10" s="761">
        <v>0</v>
      </c>
      <c r="D10" s="766"/>
      <c r="E10" s="766">
        <v>0</v>
      </c>
      <c r="F10" s="771">
        <v>0</v>
      </c>
    </row>
    <row r="11" spans="1:6" ht="24.95" customHeight="1" x14ac:dyDescent="0.25">
      <c r="A11" s="753" t="s">
        <v>106</v>
      </c>
      <c r="B11" s="758" t="s">
        <v>546</v>
      </c>
      <c r="C11" s="762">
        <f>SUM(C9:C10)</f>
        <v>0</v>
      </c>
      <c r="D11" s="767">
        <f>SUM(D9:D10)</f>
        <v>0</v>
      </c>
      <c r="E11" s="767">
        <f>SUM(E9:E10)</f>
        <v>0</v>
      </c>
      <c r="F11" s="772">
        <f>SUM(F9:F10)</f>
        <v>0</v>
      </c>
    </row>
    <row r="12" spans="1:6" ht="24.95" customHeight="1" x14ac:dyDescent="0.25">
      <c r="A12" s="754"/>
      <c r="B12" s="757" t="s">
        <v>547</v>
      </c>
      <c r="C12" s="761">
        <v>800000</v>
      </c>
      <c r="D12" s="766">
        <v>1000000</v>
      </c>
      <c r="E12" s="766">
        <v>-312074</v>
      </c>
      <c r="F12" s="773">
        <v>687926</v>
      </c>
    </row>
    <row r="13" spans="1:6" ht="27.75" customHeight="1" x14ac:dyDescent="0.25">
      <c r="A13" s="754"/>
      <c r="B13" s="757" t="s">
        <v>548</v>
      </c>
      <c r="C13" s="761">
        <v>100000</v>
      </c>
      <c r="D13" s="766">
        <v>100000</v>
      </c>
      <c r="E13" s="766">
        <v>600000</v>
      </c>
      <c r="F13" s="773">
        <v>700000</v>
      </c>
    </row>
    <row r="14" spans="1:6" ht="27.75" customHeight="1" x14ac:dyDescent="0.25">
      <c r="A14" s="754"/>
      <c r="B14" s="757" t="s">
        <v>549</v>
      </c>
      <c r="C14" s="761">
        <v>0</v>
      </c>
      <c r="D14" s="766">
        <v>0</v>
      </c>
      <c r="E14" s="766">
        <v>500000</v>
      </c>
      <c r="F14" s="773">
        <v>500000</v>
      </c>
    </row>
    <row r="15" spans="1:6" ht="24.95" customHeight="1" x14ac:dyDescent="0.25">
      <c r="A15" s="754" t="s">
        <v>107</v>
      </c>
      <c r="B15" s="758" t="s">
        <v>550</v>
      </c>
      <c r="C15" s="763">
        <f>SUM(C12:C14)</f>
        <v>900000</v>
      </c>
      <c r="D15" s="768">
        <f>SUM(D12:D14)</f>
        <v>1100000</v>
      </c>
      <c r="E15" s="768">
        <f>SUM(E12:E14)</f>
        <v>787926</v>
      </c>
      <c r="F15" s="774">
        <f>SUM(F12:F14)</f>
        <v>1887926</v>
      </c>
    </row>
    <row r="16" spans="1:6" ht="36" customHeight="1" thickBot="1" x14ac:dyDescent="0.3">
      <c r="A16" s="755"/>
      <c r="B16" s="759" t="s">
        <v>551</v>
      </c>
      <c r="C16" s="764">
        <f>C11+C15</f>
        <v>900000</v>
      </c>
      <c r="D16" s="769">
        <f>D11+D15</f>
        <v>1100000</v>
      </c>
      <c r="E16" s="769">
        <f>E11+E15</f>
        <v>787926</v>
      </c>
      <c r="F16" s="775">
        <f>F11+F15</f>
        <v>1887926</v>
      </c>
    </row>
  </sheetData>
  <mergeCells count="11">
    <mergeCell ref="C5:C8"/>
    <mergeCell ref="E5:E8"/>
    <mergeCell ref="F5:F8"/>
    <mergeCell ref="D5:D8"/>
    <mergeCell ref="A1:F1"/>
    <mergeCell ref="E2:F2"/>
    <mergeCell ref="A3:C3"/>
    <mergeCell ref="A4:C4"/>
    <mergeCell ref="E4:F4"/>
    <mergeCell ref="A5:A8"/>
    <mergeCell ref="B5:B8"/>
  </mergeCells>
  <printOptions horizontalCentered="1"/>
  <pageMargins left="0.23622047244094491" right="0.23622047244094491" top="1.0900000000000001" bottom="0.19" header="0.36" footer="0.19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A1:IV226"/>
  <sheetViews>
    <sheetView view="pageLayout" topLeftCell="A4" zoomScale="80" zoomScaleNormal="100" zoomScaleSheetLayoutView="100" zoomScalePageLayoutView="80" workbookViewId="0">
      <selection activeCell="E10" sqref="E10"/>
    </sheetView>
  </sheetViews>
  <sheetFormatPr defaultRowHeight="12.75" x14ac:dyDescent="0.2"/>
  <cols>
    <col min="1" max="1" width="4.5703125" style="23" customWidth="1"/>
    <col min="2" max="2" width="43.42578125" style="23" customWidth="1"/>
    <col min="3" max="3" width="13.85546875" style="23" customWidth="1"/>
    <col min="4" max="4" width="14.140625" style="23" customWidth="1"/>
    <col min="5" max="5" width="14.42578125" style="23" customWidth="1"/>
    <col min="6" max="6" width="5.7109375" style="23" customWidth="1"/>
    <col min="7" max="7" width="42.85546875" style="23" customWidth="1"/>
    <col min="8" max="8" width="14.28515625" style="23" customWidth="1"/>
    <col min="9" max="9" width="14.7109375" style="23" customWidth="1"/>
    <col min="10" max="10" width="15.28515625" style="23" customWidth="1"/>
    <col min="11" max="16384" width="9.140625" style="23"/>
  </cols>
  <sheetData>
    <row r="1" spans="1:10" ht="18.75" x14ac:dyDescent="0.3">
      <c r="A1" s="784" t="s">
        <v>476</v>
      </c>
      <c r="B1" s="784"/>
      <c r="C1" s="784"/>
      <c r="D1" s="784"/>
      <c r="E1" s="784"/>
      <c r="F1" s="784"/>
      <c r="G1" s="784"/>
      <c r="H1" s="784"/>
      <c r="I1" s="784"/>
      <c r="J1" s="784"/>
    </row>
    <row r="2" spans="1:10" ht="18.75" x14ac:dyDescent="0.3">
      <c r="A2" s="784" t="s">
        <v>527</v>
      </c>
      <c r="B2" s="784"/>
      <c r="C2" s="784"/>
      <c r="D2" s="784"/>
      <c r="E2" s="784"/>
      <c r="F2" s="784"/>
      <c r="G2" s="784"/>
      <c r="H2" s="784"/>
      <c r="I2" s="784"/>
      <c r="J2" s="784"/>
    </row>
    <row r="3" spans="1:10" ht="18.75" x14ac:dyDescent="0.3">
      <c r="A3" s="152"/>
      <c r="B3" s="152"/>
      <c r="C3" s="152"/>
      <c r="D3" s="152"/>
      <c r="E3" s="152"/>
      <c r="F3" s="152"/>
      <c r="G3" s="152"/>
      <c r="H3" s="153"/>
      <c r="I3" s="153"/>
      <c r="J3" s="151"/>
    </row>
    <row r="4" spans="1:10" s="618" customFormat="1" ht="13.5" thickBot="1" x14ac:dyDescent="0.25">
      <c r="A4" s="618" t="s">
        <v>574</v>
      </c>
      <c r="H4" s="619"/>
      <c r="I4" s="819" t="s">
        <v>466</v>
      </c>
      <c r="J4" s="819"/>
    </row>
    <row r="5" spans="1:10" ht="74.25" customHeight="1" thickBot="1" x14ac:dyDescent="0.25">
      <c r="A5" s="238"/>
      <c r="B5" s="239" t="s">
        <v>306</v>
      </c>
      <c r="C5" s="240" t="s">
        <v>588</v>
      </c>
      <c r="D5" s="240" t="s">
        <v>589</v>
      </c>
      <c r="E5" s="241" t="s">
        <v>590</v>
      </c>
      <c r="F5" s="242"/>
      <c r="G5" s="239" t="s">
        <v>306</v>
      </c>
      <c r="H5" s="240" t="s">
        <v>588</v>
      </c>
      <c r="I5" s="240" t="s">
        <v>589</v>
      </c>
      <c r="J5" s="241" t="s">
        <v>590</v>
      </c>
    </row>
    <row r="6" spans="1:10" ht="15" customHeight="1" x14ac:dyDescent="0.2">
      <c r="A6" s="820" t="s">
        <v>307</v>
      </c>
      <c r="B6" s="821"/>
      <c r="C6" s="821"/>
      <c r="D6" s="821"/>
      <c r="E6" s="822"/>
      <c r="F6" s="821" t="s">
        <v>308</v>
      </c>
      <c r="G6" s="821"/>
      <c r="H6" s="821"/>
      <c r="I6" s="821"/>
      <c r="J6" s="822"/>
    </row>
    <row r="7" spans="1:10" ht="15" customHeight="1" x14ac:dyDescent="0.25">
      <c r="A7" s="77" t="s">
        <v>99</v>
      </c>
      <c r="B7" s="29" t="s">
        <v>309</v>
      </c>
      <c r="C7" s="30"/>
      <c r="D7" s="30"/>
      <c r="E7" s="58"/>
      <c r="F7" s="54" t="s">
        <v>99</v>
      </c>
      <c r="G7" s="31" t="s">
        <v>309</v>
      </c>
      <c r="H7" s="30"/>
      <c r="I7" s="30"/>
      <c r="J7" s="58"/>
    </row>
    <row r="8" spans="1:10" ht="15" customHeight="1" x14ac:dyDescent="0.25">
      <c r="A8" s="77"/>
      <c r="B8" s="38" t="s">
        <v>310</v>
      </c>
      <c r="C8" s="47">
        <v>18354132</v>
      </c>
      <c r="D8" s="47">
        <v>0</v>
      </c>
      <c r="E8" s="59">
        <v>18354132</v>
      </c>
      <c r="F8" s="32"/>
      <c r="G8" s="38" t="s">
        <v>344</v>
      </c>
      <c r="H8" s="30">
        <v>7572000</v>
      </c>
      <c r="I8" s="30">
        <v>0</v>
      </c>
      <c r="J8" s="58">
        <v>7572000</v>
      </c>
    </row>
    <row r="9" spans="1:10" ht="35.25" customHeight="1" x14ac:dyDescent="0.25">
      <c r="A9" s="77"/>
      <c r="B9" s="48" t="s">
        <v>311</v>
      </c>
      <c r="C9" s="37">
        <v>4490000</v>
      </c>
      <c r="D9" s="37">
        <v>-467731</v>
      </c>
      <c r="E9" s="60">
        <v>4022269</v>
      </c>
      <c r="F9" s="54"/>
      <c r="G9" s="73" t="s">
        <v>345</v>
      </c>
      <c r="H9" s="30">
        <v>1150000</v>
      </c>
      <c r="I9" s="30">
        <v>0</v>
      </c>
      <c r="J9" s="58">
        <v>1150000</v>
      </c>
    </row>
    <row r="10" spans="1:10" ht="15" customHeight="1" x14ac:dyDescent="0.25">
      <c r="A10" s="77"/>
      <c r="B10" s="38" t="s">
        <v>312</v>
      </c>
      <c r="C10" s="37">
        <v>563000</v>
      </c>
      <c r="D10" s="37">
        <v>0</v>
      </c>
      <c r="E10" s="60">
        <v>563000</v>
      </c>
      <c r="F10" s="54"/>
      <c r="G10" s="38" t="s">
        <v>346</v>
      </c>
      <c r="H10" s="30">
        <v>11300000</v>
      </c>
      <c r="I10" s="30">
        <v>0</v>
      </c>
      <c r="J10" s="58">
        <v>11300000</v>
      </c>
    </row>
    <row r="11" spans="1:10" ht="15" customHeight="1" x14ac:dyDescent="0.25">
      <c r="A11" s="77"/>
      <c r="B11" s="38" t="s">
        <v>313</v>
      </c>
      <c r="C11" s="37">
        <v>0</v>
      </c>
      <c r="D11" s="37">
        <v>0</v>
      </c>
      <c r="E11" s="60">
        <v>0</v>
      </c>
      <c r="F11" s="54"/>
      <c r="G11" s="38" t="s">
        <v>347</v>
      </c>
      <c r="H11" s="30">
        <v>900000</v>
      </c>
      <c r="I11" s="30">
        <v>0</v>
      </c>
      <c r="J11" s="58">
        <v>900000</v>
      </c>
    </row>
    <row r="12" spans="1:10" ht="15" customHeight="1" x14ac:dyDescent="0.25">
      <c r="A12" s="77"/>
      <c r="B12" s="50"/>
      <c r="C12" s="49"/>
      <c r="D12" s="49"/>
      <c r="E12" s="61"/>
      <c r="F12" s="54"/>
      <c r="G12" s="38" t="s">
        <v>348</v>
      </c>
      <c r="H12" s="30">
        <v>1750000</v>
      </c>
      <c r="I12" s="30">
        <v>-467731</v>
      </c>
      <c r="J12" s="58">
        <v>1282269</v>
      </c>
    </row>
    <row r="13" spans="1:10" ht="15" customHeight="1" x14ac:dyDescent="0.25">
      <c r="A13" s="77"/>
      <c r="B13" s="36"/>
      <c r="C13" s="37"/>
      <c r="D13" s="37"/>
      <c r="E13" s="60"/>
      <c r="F13" s="54"/>
      <c r="G13" s="38" t="s">
        <v>314</v>
      </c>
      <c r="H13" s="30">
        <v>0</v>
      </c>
      <c r="I13" s="30">
        <v>0</v>
      </c>
      <c r="J13" s="58"/>
    </row>
    <row r="14" spans="1:10" ht="15" customHeight="1" x14ac:dyDescent="0.25">
      <c r="A14" s="789" t="s">
        <v>315</v>
      </c>
      <c r="B14" s="790"/>
      <c r="C14" s="49">
        <f>SUM(C8:C13)</f>
        <v>23407132</v>
      </c>
      <c r="D14" s="49">
        <f>SUM(D8:D13)</f>
        <v>-467731</v>
      </c>
      <c r="E14" s="49">
        <f>SUM(E8:E13)</f>
        <v>22939401</v>
      </c>
      <c r="F14" s="809" t="s">
        <v>316</v>
      </c>
      <c r="G14" s="792"/>
      <c r="H14" s="53">
        <f>SUM(H8:H13)</f>
        <v>22672000</v>
      </c>
      <c r="I14" s="53">
        <f>SUM(I8:I13)</f>
        <v>-467731</v>
      </c>
      <c r="J14" s="66">
        <f>SUM(J8:J13)</f>
        <v>22204269</v>
      </c>
    </row>
    <row r="15" spans="1:10" ht="15" customHeight="1" x14ac:dyDescent="0.25">
      <c r="A15" s="78"/>
      <c r="B15" s="40"/>
      <c r="C15" s="35"/>
      <c r="D15" s="35"/>
      <c r="E15" s="62"/>
      <c r="F15" s="55"/>
      <c r="G15" s="51"/>
      <c r="H15" s="39"/>
      <c r="I15" s="39"/>
      <c r="J15" s="65"/>
    </row>
    <row r="16" spans="1:10" ht="15" customHeight="1" x14ac:dyDescent="0.2">
      <c r="A16" s="789" t="s">
        <v>339</v>
      </c>
      <c r="B16" s="790"/>
      <c r="C16" s="49">
        <v>0</v>
      </c>
      <c r="D16" s="49">
        <v>0</v>
      </c>
      <c r="E16" s="49">
        <v>0</v>
      </c>
      <c r="F16" s="818" t="s">
        <v>343</v>
      </c>
      <c r="G16" s="790"/>
      <c r="H16" s="53">
        <v>727085</v>
      </c>
      <c r="I16" s="53">
        <v>0</v>
      </c>
      <c r="J16" s="66">
        <v>727085</v>
      </c>
    </row>
    <row r="17" spans="1:10" ht="15" customHeight="1" x14ac:dyDescent="0.2">
      <c r="A17" s="79"/>
      <c r="B17" s="36"/>
      <c r="C17" s="37"/>
      <c r="D17" s="37"/>
      <c r="E17" s="60"/>
      <c r="F17" s="56"/>
      <c r="G17" s="36"/>
      <c r="H17" s="39"/>
      <c r="I17" s="39"/>
      <c r="J17" s="65"/>
    </row>
    <row r="18" spans="1:10" ht="15" customHeight="1" x14ac:dyDescent="0.3">
      <c r="A18" s="794" t="s">
        <v>317</v>
      </c>
      <c r="B18" s="795"/>
      <c r="C18" s="165">
        <f>C14+C16</f>
        <v>23407132</v>
      </c>
      <c r="D18" s="165">
        <f>D14+D16</f>
        <v>-467731</v>
      </c>
      <c r="E18" s="165">
        <f>E14+E16</f>
        <v>22939401</v>
      </c>
      <c r="F18" s="806" t="s">
        <v>318</v>
      </c>
      <c r="G18" s="795" t="s">
        <v>318</v>
      </c>
      <c r="H18" s="166">
        <f>H14+H16</f>
        <v>23399085</v>
      </c>
      <c r="I18" s="166">
        <f>I14+I16</f>
        <v>-467731</v>
      </c>
      <c r="J18" s="167">
        <f>J14+J16</f>
        <v>22931354</v>
      </c>
    </row>
    <row r="19" spans="1:10" ht="15" customHeight="1" x14ac:dyDescent="0.3">
      <c r="A19" s="163"/>
      <c r="B19" s="164"/>
      <c r="C19" s="165"/>
      <c r="D19" s="165"/>
      <c r="E19" s="169"/>
      <c r="F19" s="162"/>
      <c r="G19" s="164"/>
      <c r="H19" s="166"/>
      <c r="I19" s="166"/>
      <c r="J19" s="167"/>
    </row>
    <row r="20" spans="1:10" ht="15" customHeight="1" x14ac:dyDescent="0.25">
      <c r="A20" s="810" t="s">
        <v>319</v>
      </c>
      <c r="B20" s="808"/>
      <c r="C20" s="41"/>
      <c r="D20" s="41"/>
      <c r="E20" s="63"/>
      <c r="F20" s="807" t="s">
        <v>338</v>
      </c>
      <c r="G20" s="808"/>
      <c r="H20" s="42"/>
      <c r="I20" s="42"/>
      <c r="J20" s="80"/>
    </row>
    <row r="21" spans="1:10" ht="15" customHeight="1" x14ac:dyDescent="0.25">
      <c r="A21" s="810" t="s">
        <v>320</v>
      </c>
      <c r="B21" s="813"/>
      <c r="C21" s="41"/>
      <c r="D21" s="41"/>
      <c r="E21" s="63"/>
      <c r="F21" s="807" t="s">
        <v>321</v>
      </c>
      <c r="G21" s="813"/>
      <c r="H21" s="42"/>
      <c r="I21" s="42"/>
      <c r="J21" s="80"/>
    </row>
    <row r="22" spans="1:10" ht="15" customHeight="1" x14ac:dyDescent="0.25">
      <c r="A22" s="77" t="s">
        <v>99</v>
      </c>
      <c r="B22" s="43" t="s">
        <v>309</v>
      </c>
      <c r="C22" s="30"/>
      <c r="D22" s="30"/>
      <c r="E22" s="58"/>
      <c r="F22" s="57" t="s">
        <v>99</v>
      </c>
      <c r="G22" s="31" t="s">
        <v>309</v>
      </c>
      <c r="H22" s="30"/>
      <c r="I22" s="30"/>
      <c r="J22" s="58"/>
    </row>
    <row r="23" spans="1:10" ht="15" customHeight="1" x14ac:dyDescent="0.2">
      <c r="A23" s="81"/>
      <c r="B23" s="34" t="s">
        <v>322</v>
      </c>
      <c r="C23" s="30">
        <v>0</v>
      </c>
      <c r="D23" s="30">
        <v>51338937</v>
      </c>
      <c r="E23" s="58">
        <v>51338937</v>
      </c>
      <c r="F23" s="57"/>
      <c r="G23" s="38" t="s">
        <v>323</v>
      </c>
      <c r="H23" s="30">
        <v>8929288</v>
      </c>
      <c r="I23" s="30">
        <v>51338937</v>
      </c>
      <c r="J23" s="58">
        <v>60268225</v>
      </c>
    </row>
    <row r="24" spans="1:10" ht="15" customHeight="1" x14ac:dyDescent="0.2">
      <c r="A24" s="81"/>
      <c r="B24" s="34" t="s">
        <v>324</v>
      </c>
      <c r="C24" s="30">
        <v>0</v>
      </c>
      <c r="D24" s="30">
        <v>0</v>
      </c>
      <c r="E24" s="58">
        <v>0</v>
      </c>
      <c r="F24" s="57"/>
      <c r="G24" s="44" t="s">
        <v>325</v>
      </c>
      <c r="H24" s="30">
        <v>16000000</v>
      </c>
      <c r="I24" s="30">
        <v>0</v>
      </c>
      <c r="J24" s="58">
        <v>16000000</v>
      </c>
    </row>
    <row r="25" spans="1:10" ht="15" customHeight="1" x14ac:dyDescent="0.2">
      <c r="A25" s="81"/>
      <c r="B25" s="34" t="s">
        <v>326</v>
      </c>
      <c r="C25" s="30">
        <v>0</v>
      </c>
      <c r="D25" s="30">
        <v>0</v>
      </c>
      <c r="E25" s="58">
        <v>0</v>
      </c>
      <c r="F25" s="57"/>
      <c r="G25" s="44" t="s">
        <v>327</v>
      </c>
      <c r="H25" s="30">
        <v>0</v>
      </c>
      <c r="I25" s="30">
        <v>0</v>
      </c>
      <c r="J25" s="58">
        <v>0</v>
      </c>
    </row>
    <row r="26" spans="1:10" ht="15" customHeight="1" x14ac:dyDescent="0.2">
      <c r="A26" s="81"/>
      <c r="B26" s="34" t="s">
        <v>328</v>
      </c>
      <c r="C26" s="30">
        <v>0</v>
      </c>
      <c r="D26" s="30">
        <v>0</v>
      </c>
      <c r="E26" s="58">
        <v>0</v>
      </c>
      <c r="F26" s="57"/>
      <c r="G26" s="38" t="s">
        <v>329</v>
      </c>
      <c r="H26" s="30">
        <v>0</v>
      </c>
      <c r="I26" s="30">
        <v>0</v>
      </c>
      <c r="J26" s="58">
        <v>0</v>
      </c>
    </row>
    <row r="27" spans="1:10" s="168" customFormat="1" ht="15" customHeight="1" x14ac:dyDescent="0.25">
      <c r="A27" s="81"/>
      <c r="B27" s="52"/>
      <c r="C27" s="71"/>
      <c r="D27" s="71"/>
      <c r="E27" s="72"/>
      <c r="F27" s="57"/>
      <c r="G27" s="38" t="s">
        <v>462</v>
      </c>
      <c r="H27" s="30">
        <v>0</v>
      </c>
      <c r="I27" s="30">
        <v>0</v>
      </c>
      <c r="J27" s="58"/>
    </row>
    <row r="28" spans="1:10" s="168" customFormat="1" ht="15" customHeight="1" x14ac:dyDescent="0.2">
      <c r="A28" s="82" t="s">
        <v>330</v>
      </c>
      <c r="B28" s="76"/>
      <c r="C28" s="49">
        <f>SUM(C23:C27)</f>
        <v>0</v>
      </c>
      <c r="D28" s="49">
        <f>SUM(D23:D27)</f>
        <v>51338937</v>
      </c>
      <c r="E28" s="49">
        <f>SUM(E23:E27)</f>
        <v>51338937</v>
      </c>
      <c r="F28" s="814" t="s">
        <v>331</v>
      </c>
      <c r="G28" s="815"/>
      <c r="H28" s="53">
        <f>SUM(H23:H27)</f>
        <v>24929288</v>
      </c>
      <c r="I28" s="53">
        <f>SUM(I23:I27)</f>
        <v>51338937</v>
      </c>
      <c r="J28" s="66">
        <f>SUM(J23:J27)</f>
        <v>76268225</v>
      </c>
    </row>
    <row r="29" spans="1:10" ht="15" customHeight="1" x14ac:dyDescent="0.2">
      <c r="A29" s="83"/>
      <c r="B29" s="45"/>
      <c r="C29" s="35"/>
      <c r="D29" s="35"/>
      <c r="E29" s="62"/>
      <c r="F29" s="27"/>
      <c r="G29" s="28"/>
      <c r="H29" s="39"/>
      <c r="I29" s="39"/>
      <c r="J29" s="65"/>
    </row>
    <row r="30" spans="1:10" ht="15" customHeight="1" x14ac:dyDescent="0.2">
      <c r="A30" s="82" t="s">
        <v>340</v>
      </c>
      <c r="B30" s="45"/>
      <c r="C30" s="35"/>
      <c r="D30" s="35"/>
      <c r="E30" s="62"/>
      <c r="F30" s="816" t="s">
        <v>332</v>
      </c>
      <c r="G30" s="807"/>
      <c r="H30" s="39"/>
      <c r="I30" s="39"/>
      <c r="J30" s="65"/>
    </row>
    <row r="31" spans="1:10" ht="15" customHeight="1" x14ac:dyDescent="0.2">
      <c r="A31" s="77" t="s">
        <v>99</v>
      </c>
      <c r="B31" s="43" t="s">
        <v>309</v>
      </c>
      <c r="C31" s="35"/>
      <c r="D31" s="35"/>
      <c r="E31" s="62"/>
      <c r="F31" s="77" t="s">
        <v>99</v>
      </c>
      <c r="G31" s="43" t="s">
        <v>309</v>
      </c>
      <c r="H31" s="30"/>
      <c r="I31" s="30"/>
      <c r="J31" s="58"/>
    </row>
    <row r="32" spans="1:10" ht="15" customHeight="1" x14ac:dyDescent="0.2">
      <c r="A32" s="81"/>
      <c r="B32" s="67" t="s">
        <v>341</v>
      </c>
      <c r="C32" s="68">
        <v>24921241</v>
      </c>
      <c r="D32" s="68">
        <v>0</v>
      </c>
      <c r="E32" s="69">
        <v>24921241</v>
      </c>
      <c r="F32" s="57"/>
      <c r="G32" s="38"/>
      <c r="H32" s="33"/>
      <c r="I32" s="33"/>
      <c r="J32" s="64"/>
    </row>
    <row r="33" spans="1:10" ht="36.75" customHeight="1" x14ac:dyDescent="0.2">
      <c r="A33" s="77"/>
      <c r="B33" s="171" t="s">
        <v>470</v>
      </c>
      <c r="C33" s="30">
        <v>0</v>
      </c>
      <c r="D33" s="30">
        <v>0</v>
      </c>
      <c r="E33" s="58">
        <v>0</v>
      </c>
      <c r="F33" s="57"/>
      <c r="G33" s="171" t="s">
        <v>471</v>
      </c>
      <c r="H33" s="30">
        <v>0</v>
      </c>
      <c r="I33" s="30">
        <v>0</v>
      </c>
      <c r="J33" s="58">
        <v>0</v>
      </c>
    </row>
    <row r="34" spans="1:10" ht="15" customHeight="1" x14ac:dyDescent="0.2">
      <c r="A34" s="81"/>
      <c r="B34" s="46"/>
      <c r="C34" s="37"/>
      <c r="D34" s="37"/>
      <c r="E34" s="60"/>
      <c r="F34" s="57"/>
      <c r="G34" s="36"/>
      <c r="H34" s="30"/>
      <c r="I34" s="30"/>
      <c r="J34" s="58"/>
    </row>
    <row r="35" spans="1:10" ht="15" customHeight="1" x14ac:dyDescent="0.2">
      <c r="A35" s="789" t="s">
        <v>333</v>
      </c>
      <c r="B35" s="790"/>
      <c r="C35" s="49">
        <f>SUM(C32:C34)</f>
        <v>24921241</v>
      </c>
      <c r="D35" s="49">
        <f>SUM(D32:D34)</f>
        <v>0</v>
      </c>
      <c r="E35" s="49">
        <f>SUM(E32:E34)</f>
        <v>24921241</v>
      </c>
      <c r="F35" s="789" t="s">
        <v>332</v>
      </c>
      <c r="G35" s="790"/>
      <c r="H35" s="53">
        <f>SUM(H33:H34)</f>
        <v>0</v>
      </c>
      <c r="I35" s="53">
        <f>SUM(I33:I34)</f>
        <v>0</v>
      </c>
      <c r="J35" s="66">
        <f>SUM(J33:J34)</f>
        <v>0</v>
      </c>
    </row>
    <row r="36" spans="1:10" ht="15" customHeight="1" x14ac:dyDescent="0.2">
      <c r="A36" s="84"/>
      <c r="B36" s="57"/>
      <c r="C36" s="35"/>
      <c r="D36" s="35"/>
      <c r="E36" s="62"/>
      <c r="F36" s="70"/>
      <c r="G36" s="70"/>
      <c r="H36" s="39"/>
      <c r="I36" s="39"/>
      <c r="J36" s="65"/>
    </row>
    <row r="37" spans="1:10" s="24" customFormat="1" ht="17.25" x14ac:dyDescent="0.3">
      <c r="A37" s="805" t="s">
        <v>334</v>
      </c>
      <c r="B37" s="806"/>
      <c r="C37" s="170">
        <f>C28+C35</f>
        <v>24921241</v>
      </c>
      <c r="D37" s="170">
        <f>D28+D35</f>
        <v>51338937</v>
      </c>
      <c r="E37" s="170">
        <f>E28+E35</f>
        <v>76260178</v>
      </c>
      <c r="F37" s="817" t="s">
        <v>342</v>
      </c>
      <c r="G37" s="806"/>
      <c r="H37" s="166">
        <f>H28+H35</f>
        <v>24929288</v>
      </c>
      <c r="I37" s="166">
        <f>I28+I35</f>
        <v>51338937</v>
      </c>
      <c r="J37" s="167">
        <f>J28+J35</f>
        <v>76268225</v>
      </c>
    </row>
    <row r="38" spans="1:10" s="24" customFormat="1" ht="15.75" x14ac:dyDescent="0.2">
      <c r="A38" s="84"/>
      <c r="B38" s="57"/>
      <c r="C38" s="35"/>
      <c r="D38" s="35"/>
      <c r="E38" s="62"/>
      <c r="F38" s="70"/>
      <c r="G38" s="70"/>
      <c r="H38" s="39"/>
      <c r="I38" s="39"/>
      <c r="J38" s="65"/>
    </row>
    <row r="39" spans="1:10" s="24" customFormat="1" ht="19.5" thickBot="1" x14ac:dyDescent="0.25">
      <c r="A39" s="811" t="s">
        <v>335</v>
      </c>
      <c r="B39" s="812"/>
      <c r="C39" s="86">
        <f>C18+C37</f>
        <v>48328373</v>
      </c>
      <c r="D39" s="86">
        <f>D18+D37</f>
        <v>50871206</v>
      </c>
      <c r="E39" s="86">
        <f>E18+E37</f>
        <v>99199579</v>
      </c>
      <c r="F39" s="87"/>
      <c r="G39" s="85" t="s">
        <v>336</v>
      </c>
      <c r="H39" s="86">
        <f>H18+H37</f>
        <v>48328373</v>
      </c>
      <c r="I39" s="86">
        <f>I18+I37</f>
        <v>50871206</v>
      </c>
      <c r="J39" s="533">
        <f>J18+J37</f>
        <v>99199579</v>
      </c>
    </row>
    <row r="40" spans="1:10" s="24" customFormat="1" ht="14.25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</row>
    <row r="41" spans="1:10" s="24" customFormat="1" ht="14.25" x14ac:dyDescent="0.2">
      <c r="A41" s="74"/>
      <c r="B41" s="75"/>
      <c r="C41" s="74"/>
      <c r="D41" s="74"/>
      <c r="E41" s="74"/>
      <c r="F41" s="74"/>
      <c r="G41" s="74"/>
      <c r="H41" s="74"/>
      <c r="I41" s="74"/>
      <c r="J41" s="74"/>
    </row>
    <row r="42" spans="1:10" s="24" customFormat="1" ht="14.25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</row>
    <row r="43" spans="1:10" ht="15" customHeight="1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</row>
    <row r="44" spans="1:10" ht="15" customHeight="1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5" customHeight="1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" customHeight="1" x14ac:dyDescent="0.2">
      <c r="A46" s="25"/>
      <c r="B46" s="25"/>
      <c r="C46" s="25"/>
      <c r="D46" s="25"/>
      <c r="E46" s="25"/>
      <c r="F46" s="25"/>
      <c r="G46" s="26"/>
      <c r="H46" s="25"/>
      <c r="I46" s="25"/>
      <c r="J46" s="25"/>
    </row>
    <row r="47" spans="1:10" ht="15" customHeight="1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</row>
    <row r="48" spans="1:10" ht="15" customHeight="1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</row>
    <row r="49" spans="1:256" ht="15" customHeight="1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</row>
    <row r="50" spans="1:256" ht="15" customHeight="1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</row>
    <row r="51" spans="1:256" ht="15" customHeight="1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</row>
    <row r="52" spans="1:256" s="168" customFormat="1" ht="15" customHeight="1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</row>
    <row r="53" spans="1:256" ht="15" customHeight="1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</row>
    <row r="54" spans="1:256" s="168" customFormat="1" ht="15" customHeight="1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256" s="25" customFormat="1" x14ac:dyDescent="0.2"/>
    <row r="56" spans="1:256" ht="15" customHeight="1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74"/>
      <c r="L56" s="74"/>
      <c r="M56" s="74"/>
      <c r="N56" s="74"/>
      <c r="O56" s="74"/>
      <c r="P56" s="74" t="s">
        <v>337</v>
      </c>
      <c r="Q56" s="74" t="s">
        <v>337</v>
      </c>
      <c r="R56" s="74" t="s">
        <v>337</v>
      </c>
      <c r="S56" s="74" t="s">
        <v>337</v>
      </c>
      <c r="T56" s="74" t="s">
        <v>337</v>
      </c>
      <c r="U56" s="74" t="s">
        <v>337</v>
      </c>
      <c r="V56" s="74" t="s">
        <v>337</v>
      </c>
      <c r="W56" s="74" t="s">
        <v>337</v>
      </c>
      <c r="X56" s="74" t="s">
        <v>337</v>
      </c>
      <c r="Y56" s="74" t="s">
        <v>337</v>
      </c>
      <c r="Z56" s="74" t="s">
        <v>337</v>
      </c>
      <c r="AA56" s="74" t="s">
        <v>337</v>
      </c>
      <c r="AB56" s="74" t="s">
        <v>337</v>
      </c>
      <c r="AC56" s="74" t="s">
        <v>337</v>
      </c>
      <c r="AD56" s="74" t="s">
        <v>337</v>
      </c>
      <c r="AE56" s="74" t="s">
        <v>337</v>
      </c>
      <c r="AF56" s="74" t="s">
        <v>337</v>
      </c>
      <c r="AG56" s="74" t="s">
        <v>337</v>
      </c>
      <c r="AH56" s="74" t="s">
        <v>337</v>
      </c>
      <c r="AI56" s="74" t="s">
        <v>337</v>
      </c>
      <c r="AJ56" s="74" t="s">
        <v>337</v>
      </c>
      <c r="AK56" s="74" t="s">
        <v>337</v>
      </c>
      <c r="AL56" s="74" t="s">
        <v>337</v>
      </c>
      <c r="AM56" s="74" t="s">
        <v>337</v>
      </c>
      <c r="AN56" s="74" t="s">
        <v>337</v>
      </c>
      <c r="AO56" s="74" t="s">
        <v>337</v>
      </c>
      <c r="AP56" s="74" t="s">
        <v>337</v>
      </c>
      <c r="AQ56" s="74" t="s">
        <v>337</v>
      </c>
      <c r="AR56" s="74" t="s">
        <v>337</v>
      </c>
      <c r="AS56" s="74" t="s">
        <v>337</v>
      </c>
      <c r="AT56" s="74" t="s">
        <v>337</v>
      </c>
      <c r="AU56" s="74" t="s">
        <v>337</v>
      </c>
      <c r="AV56" s="74" t="s">
        <v>337</v>
      </c>
      <c r="AW56" s="74" t="s">
        <v>337</v>
      </c>
      <c r="AX56" s="74" t="s">
        <v>337</v>
      </c>
      <c r="AY56" s="74" t="s">
        <v>337</v>
      </c>
      <c r="AZ56" s="74" t="s">
        <v>337</v>
      </c>
      <c r="BA56" s="74" t="s">
        <v>337</v>
      </c>
      <c r="BB56" s="74" t="s">
        <v>337</v>
      </c>
      <c r="BC56" s="74" t="s">
        <v>337</v>
      </c>
      <c r="BD56" s="74" t="s">
        <v>337</v>
      </c>
      <c r="BE56" s="74" t="s">
        <v>337</v>
      </c>
      <c r="BF56" s="74" t="s">
        <v>337</v>
      </c>
      <c r="BG56" s="74" t="s">
        <v>337</v>
      </c>
      <c r="BH56" s="74" t="s">
        <v>337</v>
      </c>
      <c r="BI56" s="74" t="s">
        <v>337</v>
      </c>
      <c r="BJ56" s="74" t="s">
        <v>337</v>
      </c>
      <c r="BK56" s="74" t="s">
        <v>337</v>
      </c>
      <c r="BL56" s="74" t="s">
        <v>337</v>
      </c>
      <c r="BM56" s="74" t="s">
        <v>337</v>
      </c>
      <c r="BN56" s="74" t="s">
        <v>337</v>
      </c>
      <c r="BO56" s="74" t="s">
        <v>337</v>
      </c>
      <c r="BP56" s="74" t="s">
        <v>337</v>
      </c>
      <c r="BQ56" s="74" t="s">
        <v>337</v>
      </c>
      <c r="BR56" s="74" t="s">
        <v>337</v>
      </c>
      <c r="BS56" s="74" t="s">
        <v>337</v>
      </c>
      <c r="BT56" s="74" t="s">
        <v>337</v>
      </c>
      <c r="BU56" s="74" t="s">
        <v>337</v>
      </c>
      <c r="BV56" s="74" t="s">
        <v>337</v>
      </c>
      <c r="BW56" s="74" t="s">
        <v>337</v>
      </c>
      <c r="BX56" s="74" t="s">
        <v>337</v>
      </c>
      <c r="BY56" s="74" t="s">
        <v>337</v>
      </c>
      <c r="BZ56" s="74" t="s">
        <v>337</v>
      </c>
      <c r="CA56" s="74" t="s">
        <v>337</v>
      </c>
      <c r="CB56" s="74" t="s">
        <v>337</v>
      </c>
      <c r="CC56" s="74" t="s">
        <v>337</v>
      </c>
      <c r="CD56" s="74" t="s">
        <v>337</v>
      </c>
      <c r="CE56" s="74" t="s">
        <v>337</v>
      </c>
      <c r="CF56" s="74" t="s">
        <v>337</v>
      </c>
      <c r="CG56" s="74" t="s">
        <v>337</v>
      </c>
      <c r="CH56" s="74" t="s">
        <v>337</v>
      </c>
      <c r="CI56" s="74" t="s">
        <v>337</v>
      </c>
      <c r="CJ56" s="74" t="s">
        <v>337</v>
      </c>
      <c r="CK56" s="74" t="s">
        <v>337</v>
      </c>
      <c r="CL56" s="74" t="s">
        <v>337</v>
      </c>
      <c r="CM56" s="74" t="s">
        <v>337</v>
      </c>
      <c r="CN56" s="74" t="s">
        <v>337</v>
      </c>
      <c r="CO56" s="74" t="s">
        <v>337</v>
      </c>
      <c r="CP56" s="74" t="s">
        <v>337</v>
      </c>
      <c r="CQ56" s="74" t="s">
        <v>337</v>
      </c>
      <c r="CR56" s="74" t="s">
        <v>337</v>
      </c>
      <c r="CS56" s="74" t="s">
        <v>337</v>
      </c>
      <c r="CT56" s="74" t="s">
        <v>337</v>
      </c>
      <c r="CU56" s="74" t="s">
        <v>337</v>
      </c>
      <c r="CV56" s="74" t="s">
        <v>337</v>
      </c>
      <c r="CW56" s="74" t="s">
        <v>337</v>
      </c>
      <c r="CX56" s="74" t="s">
        <v>337</v>
      </c>
      <c r="CY56" s="74" t="s">
        <v>337</v>
      </c>
      <c r="CZ56" s="74" t="s">
        <v>337</v>
      </c>
      <c r="DA56" s="74" t="s">
        <v>337</v>
      </c>
      <c r="DB56" s="74" t="s">
        <v>337</v>
      </c>
      <c r="DC56" s="74" t="s">
        <v>337</v>
      </c>
      <c r="DD56" s="74" t="s">
        <v>337</v>
      </c>
      <c r="DE56" s="74" t="s">
        <v>337</v>
      </c>
      <c r="DF56" s="74" t="s">
        <v>337</v>
      </c>
      <c r="DG56" s="74" t="s">
        <v>337</v>
      </c>
      <c r="DH56" s="74" t="s">
        <v>337</v>
      </c>
      <c r="DI56" s="74" t="s">
        <v>337</v>
      </c>
      <c r="DJ56" s="74" t="s">
        <v>337</v>
      </c>
      <c r="DK56" s="74" t="s">
        <v>337</v>
      </c>
      <c r="DL56" s="74" t="s">
        <v>337</v>
      </c>
      <c r="DM56" s="74" t="s">
        <v>337</v>
      </c>
      <c r="DN56" s="74" t="s">
        <v>337</v>
      </c>
      <c r="DO56" s="74" t="s">
        <v>337</v>
      </c>
      <c r="DP56" s="74" t="s">
        <v>337</v>
      </c>
      <c r="DQ56" s="74" t="s">
        <v>337</v>
      </c>
      <c r="DR56" s="74" t="s">
        <v>337</v>
      </c>
      <c r="DS56" s="74" t="s">
        <v>337</v>
      </c>
      <c r="DT56" s="74" t="s">
        <v>337</v>
      </c>
      <c r="DU56" s="74" t="s">
        <v>337</v>
      </c>
      <c r="DV56" s="74" t="s">
        <v>337</v>
      </c>
      <c r="DW56" s="74" t="s">
        <v>337</v>
      </c>
      <c r="DX56" s="74" t="s">
        <v>337</v>
      </c>
      <c r="DY56" s="74" t="s">
        <v>337</v>
      </c>
      <c r="DZ56" s="74" t="s">
        <v>337</v>
      </c>
      <c r="EA56" s="74" t="s">
        <v>337</v>
      </c>
      <c r="EB56" s="74" t="s">
        <v>337</v>
      </c>
      <c r="EC56" s="74" t="s">
        <v>337</v>
      </c>
      <c r="ED56" s="74" t="s">
        <v>337</v>
      </c>
      <c r="EE56" s="74" t="s">
        <v>337</v>
      </c>
      <c r="EF56" s="74" t="s">
        <v>337</v>
      </c>
      <c r="EG56" s="74" t="s">
        <v>337</v>
      </c>
      <c r="EH56" s="74" t="s">
        <v>337</v>
      </c>
      <c r="EI56" s="74" t="s">
        <v>337</v>
      </c>
      <c r="EJ56" s="74" t="s">
        <v>337</v>
      </c>
      <c r="EK56" s="74" t="s">
        <v>337</v>
      </c>
      <c r="EL56" s="74" t="s">
        <v>337</v>
      </c>
      <c r="EM56" s="74" t="s">
        <v>337</v>
      </c>
      <c r="EN56" s="74" t="s">
        <v>337</v>
      </c>
      <c r="EO56" s="74" t="s">
        <v>337</v>
      </c>
      <c r="EP56" s="74" t="s">
        <v>337</v>
      </c>
      <c r="EQ56" s="74" t="s">
        <v>337</v>
      </c>
      <c r="ER56" s="74" t="s">
        <v>337</v>
      </c>
      <c r="ES56" s="74" t="s">
        <v>337</v>
      </c>
      <c r="ET56" s="74" t="s">
        <v>337</v>
      </c>
      <c r="EU56" s="74" t="s">
        <v>337</v>
      </c>
      <c r="EV56" s="74" t="s">
        <v>337</v>
      </c>
      <c r="EW56" s="74" t="s">
        <v>337</v>
      </c>
      <c r="EX56" s="74" t="s">
        <v>337</v>
      </c>
      <c r="EY56" s="74" t="s">
        <v>337</v>
      </c>
      <c r="EZ56" s="74" t="s">
        <v>337</v>
      </c>
      <c r="FA56" s="74" t="s">
        <v>337</v>
      </c>
      <c r="FB56" s="74" t="s">
        <v>337</v>
      </c>
      <c r="FC56" s="74" t="s">
        <v>337</v>
      </c>
      <c r="FD56" s="74" t="s">
        <v>337</v>
      </c>
      <c r="FE56" s="74" t="s">
        <v>337</v>
      </c>
      <c r="FF56" s="74" t="s">
        <v>337</v>
      </c>
      <c r="FG56" s="74" t="s">
        <v>337</v>
      </c>
      <c r="FH56" s="74" t="s">
        <v>337</v>
      </c>
      <c r="FI56" s="74" t="s">
        <v>337</v>
      </c>
      <c r="FJ56" s="74" t="s">
        <v>337</v>
      </c>
      <c r="FK56" s="74" t="s">
        <v>337</v>
      </c>
      <c r="FL56" s="74" t="s">
        <v>337</v>
      </c>
      <c r="FM56" s="74" t="s">
        <v>337</v>
      </c>
      <c r="FN56" s="74" t="s">
        <v>337</v>
      </c>
      <c r="FO56" s="74" t="s">
        <v>337</v>
      </c>
      <c r="FP56" s="74" t="s">
        <v>337</v>
      </c>
      <c r="FQ56" s="74" t="s">
        <v>337</v>
      </c>
      <c r="FR56" s="74" t="s">
        <v>337</v>
      </c>
      <c r="FS56" s="74" t="s">
        <v>337</v>
      </c>
      <c r="FT56" s="74" t="s">
        <v>337</v>
      </c>
      <c r="FU56" s="74" t="s">
        <v>337</v>
      </c>
      <c r="FV56" s="74" t="s">
        <v>337</v>
      </c>
      <c r="FW56" s="74" t="s">
        <v>337</v>
      </c>
      <c r="FX56" s="74" t="s">
        <v>337</v>
      </c>
      <c r="FY56" s="74" t="s">
        <v>337</v>
      </c>
      <c r="FZ56" s="74" t="s">
        <v>337</v>
      </c>
      <c r="GA56" s="74" t="s">
        <v>337</v>
      </c>
      <c r="GB56" s="74" t="s">
        <v>337</v>
      </c>
      <c r="GC56" s="74" t="s">
        <v>337</v>
      </c>
      <c r="GD56" s="74" t="s">
        <v>337</v>
      </c>
      <c r="GE56" s="74" t="s">
        <v>337</v>
      </c>
      <c r="GF56" s="74" t="s">
        <v>337</v>
      </c>
      <c r="GG56" s="74" t="s">
        <v>337</v>
      </c>
      <c r="GH56" s="74" t="s">
        <v>337</v>
      </c>
      <c r="GI56" s="74" t="s">
        <v>337</v>
      </c>
      <c r="GJ56" s="74" t="s">
        <v>337</v>
      </c>
      <c r="GK56" s="74" t="s">
        <v>337</v>
      </c>
      <c r="GL56" s="74" t="s">
        <v>337</v>
      </c>
      <c r="GM56" s="74" t="s">
        <v>337</v>
      </c>
      <c r="GN56" s="74" t="s">
        <v>337</v>
      </c>
      <c r="GO56" s="74" t="s">
        <v>337</v>
      </c>
      <c r="GP56" s="74" t="s">
        <v>337</v>
      </c>
      <c r="GQ56" s="74" t="s">
        <v>337</v>
      </c>
      <c r="GR56" s="74" t="s">
        <v>337</v>
      </c>
      <c r="GS56" s="74" t="s">
        <v>337</v>
      </c>
      <c r="GT56" s="74" t="s">
        <v>337</v>
      </c>
      <c r="GU56" s="74" t="s">
        <v>337</v>
      </c>
      <c r="GV56" s="74" t="s">
        <v>337</v>
      </c>
      <c r="GW56" s="74" t="s">
        <v>337</v>
      </c>
      <c r="GX56" s="74" t="s">
        <v>337</v>
      </c>
      <c r="GY56" s="74" t="s">
        <v>337</v>
      </c>
      <c r="GZ56" s="74" t="s">
        <v>337</v>
      </c>
      <c r="HA56" s="74" t="s">
        <v>337</v>
      </c>
      <c r="HB56" s="74" t="s">
        <v>337</v>
      </c>
      <c r="HC56" s="74" t="s">
        <v>337</v>
      </c>
      <c r="HD56" s="74" t="s">
        <v>337</v>
      </c>
      <c r="HE56" s="74" t="s">
        <v>337</v>
      </c>
      <c r="HF56" s="74" t="s">
        <v>337</v>
      </c>
      <c r="HG56" s="74" t="s">
        <v>337</v>
      </c>
      <c r="HH56" s="74" t="s">
        <v>337</v>
      </c>
      <c r="HI56" s="74" t="s">
        <v>337</v>
      </c>
      <c r="HJ56" s="74" t="s">
        <v>337</v>
      </c>
      <c r="HK56" s="74" t="s">
        <v>337</v>
      </c>
      <c r="HL56" s="74" t="s">
        <v>337</v>
      </c>
      <c r="HM56" s="74" t="s">
        <v>337</v>
      </c>
      <c r="HN56" s="74" t="s">
        <v>337</v>
      </c>
      <c r="HO56" s="74" t="s">
        <v>337</v>
      </c>
      <c r="HP56" s="74" t="s">
        <v>337</v>
      </c>
      <c r="HQ56" s="74" t="s">
        <v>337</v>
      </c>
      <c r="HR56" s="74" t="s">
        <v>337</v>
      </c>
      <c r="HS56" s="74" t="s">
        <v>337</v>
      </c>
      <c r="HT56" s="74" t="s">
        <v>337</v>
      </c>
      <c r="HU56" s="74" t="s">
        <v>337</v>
      </c>
      <c r="HV56" s="74" t="s">
        <v>337</v>
      </c>
      <c r="HW56" s="74" t="s">
        <v>337</v>
      </c>
      <c r="HX56" s="74" t="s">
        <v>337</v>
      </c>
      <c r="HY56" s="74" t="s">
        <v>337</v>
      </c>
      <c r="HZ56" s="74" t="s">
        <v>337</v>
      </c>
      <c r="IA56" s="74" t="s">
        <v>337</v>
      </c>
      <c r="IB56" s="74" t="s">
        <v>337</v>
      </c>
      <c r="IC56" s="74" t="s">
        <v>337</v>
      </c>
      <c r="ID56" s="74" t="s">
        <v>337</v>
      </c>
      <c r="IE56" s="74" t="s">
        <v>337</v>
      </c>
      <c r="IF56" s="74" t="s">
        <v>337</v>
      </c>
      <c r="IG56" s="74" t="s">
        <v>337</v>
      </c>
      <c r="IH56" s="74" t="s">
        <v>337</v>
      </c>
      <c r="II56" s="74" t="s">
        <v>337</v>
      </c>
      <c r="IJ56" s="74" t="s">
        <v>337</v>
      </c>
      <c r="IK56" s="74" t="s">
        <v>337</v>
      </c>
      <c r="IL56" s="74" t="s">
        <v>337</v>
      </c>
      <c r="IM56" s="74" t="s">
        <v>337</v>
      </c>
      <c r="IN56" s="74" t="s">
        <v>337</v>
      </c>
      <c r="IO56" s="74" t="s">
        <v>337</v>
      </c>
      <c r="IP56" s="74" t="s">
        <v>337</v>
      </c>
      <c r="IQ56" s="74" t="s">
        <v>337</v>
      </c>
      <c r="IR56" s="74" t="s">
        <v>337</v>
      </c>
      <c r="IS56" s="74" t="s">
        <v>337</v>
      </c>
      <c r="IT56" s="74" t="s">
        <v>337</v>
      </c>
      <c r="IU56" s="74" t="s">
        <v>337</v>
      </c>
      <c r="IV56" s="74" t="s">
        <v>337</v>
      </c>
    </row>
    <row r="57" spans="1:256" s="25" customFormat="1" x14ac:dyDescent="0.2"/>
    <row r="58" spans="1:256" s="25" customFormat="1" x14ac:dyDescent="0.2"/>
    <row r="59" spans="1:256" s="25" customFormat="1" x14ac:dyDescent="0.2"/>
    <row r="60" spans="1:256" s="25" customFormat="1" x14ac:dyDescent="0.2"/>
    <row r="61" spans="1:256" s="25" customFormat="1" x14ac:dyDescent="0.2"/>
    <row r="62" spans="1:256" s="25" customFormat="1" x14ac:dyDescent="0.2"/>
    <row r="63" spans="1:256" s="25" customFormat="1" x14ac:dyDescent="0.2"/>
    <row r="64" spans="1:256" s="25" customFormat="1" x14ac:dyDescent="0.2"/>
    <row r="65" s="25" customFormat="1" x14ac:dyDescent="0.2"/>
    <row r="66" s="25" customFormat="1" x14ac:dyDescent="0.2"/>
    <row r="67" s="25" customFormat="1" x14ac:dyDescent="0.2"/>
    <row r="68" s="25" customFormat="1" x14ac:dyDescent="0.2"/>
    <row r="69" s="25" customFormat="1" x14ac:dyDescent="0.2"/>
    <row r="70" s="25" customFormat="1" x14ac:dyDescent="0.2"/>
    <row r="71" s="25" customFormat="1" x14ac:dyDescent="0.2"/>
    <row r="72" s="25" customFormat="1" x14ac:dyDescent="0.2"/>
    <row r="73" s="25" customFormat="1" x14ac:dyDescent="0.2"/>
    <row r="74" s="25" customFormat="1" x14ac:dyDescent="0.2"/>
    <row r="75" s="25" customFormat="1" x14ac:dyDescent="0.2"/>
    <row r="76" s="25" customFormat="1" x14ac:dyDescent="0.2"/>
    <row r="77" s="25" customFormat="1" x14ac:dyDescent="0.2"/>
    <row r="78" s="25" customFormat="1" x14ac:dyDescent="0.2"/>
    <row r="79" s="25" customFormat="1" x14ac:dyDescent="0.2"/>
    <row r="80" s="25" customFormat="1" x14ac:dyDescent="0.2"/>
    <row r="81" s="25" customFormat="1" x14ac:dyDescent="0.2"/>
    <row r="82" s="25" customFormat="1" x14ac:dyDescent="0.2"/>
    <row r="83" s="25" customFormat="1" x14ac:dyDescent="0.2"/>
    <row r="84" s="25" customFormat="1" x14ac:dyDescent="0.2"/>
    <row r="85" s="25" customFormat="1" x14ac:dyDescent="0.2"/>
    <row r="86" s="25" customFormat="1" x14ac:dyDescent="0.2"/>
    <row r="87" s="25" customFormat="1" x14ac:dyDescent="0.2"/>
    <row r="88" s="25" customFormat="1" x14ac:dyDescent="0.2"/>
    <row r="89" s="25" customFormat="1" x14ac:dyDescent="0.2"/>
    <row r="90" s="25" customFormat="1" x14ac:dyDescent="0.2"/>
    <row r="91" s="25" customFormat="1" x14ac:dyDescent="0.2"/>
    <row r="92" s="25" customFormat="1" x14ac:dyDescent="0.2"/>
    <row r="93" s="25" customFormat="1" x14ac:dyDescent="0.2"/>
    <row r="94" s="25" customFormat="1" x14ac:dyDescent="0.2"/>
    <row r="95" s="25" customFormat="1" x14ac:dyDescent="0.2"/>
    <row r="96" s="25" customFormat="1" x14ac:dyDescent="0.2"/>
    <row r="97" s="25" customFormat="1" x14ac:dyDescent="0.2"/>
    <row r="98" s="25" customFormat="1" x14ac:dyDescent="0.2"/>
    <row r="99" s="25" customFormat="1" x14ac:dyDescent="0.2"/>
    <row r="100" s="25" customFormat="1" x14ac:dyDescent="0.2"/>
    <row r="101" s="25" customFormat="1" x14ac:dyDescent="0.2"/>
    <row r="102" s="25" customFormat="1" x14ac:dyDescent="0.2"/>
    <row r="103" s="25" customFormat="1" x14ac:dyDescent="0.2"/>
    <row r="104" s="25" customFormat="1" x14ac:dyDescent="0.2"/>
    <row r="105" s="25" customFormat="1" x14ac:dyDescent="0.2"/>
    <row r="106" s="25" customFormat="1" x14ac:dyDescent="0.2"/>
    <row r="107" s="25" customFormat="1" x14ac:dyDescent="0.2"/>
    <row r="108" s="25" customFormat="1" x14ac:dyDescent="0.2"/>
    <row r="109" s="25" customFormat="1" x14ac:dyDescent="0.2"/>
    <row r="110" s="25" customFormat="1" x14ac:dyDescent="0.2"/>
    <row r="111" s="25" customFormat="1" x14ac:dyDescent="0.2"/>
    <row r="112" s="25" customFormat="1" x14ac:dyDescent="0.2"/>
    <row r="113" s="25" customFormat="1" x14ac:dyDescent="0.2"/>
    <row r="114" s="25" customFormat="1" x14ac:dyDescent="0.2"/>
    <row r="115" s="25" customFormat="1" x14ac:dyDescent="0.2"/>
    <row r="116" s="25" customFormat="1" x14ac:dyDescent="0.2"/>
    <row r="117" s="25" customFormat="1" x14ac:dyDescent="0.2"/>
    <row r="118" s="25" customFormat="1" x14ac:dyDescent="0.2"/>
    <row r="119" s="25" customFormat="1" x14ac:dyDescent="0.2"/>
    <row r="120" s="25" customFormat="1" x14ac:dyDescent="0.2"/>
    <row r="121" s="25" customFormat="1" x14ac:dyDescent="0.2"/>
    <row r="122" s="25" customFormat="1" x14ac:dyDescent="0.2"/>
    <row r="123" s="25" customFormat="1" x14ac:dyDescent="0.2"/>
    <row r="124" s="25" customFormat="1" x14ac:dyDescent="0.2"/>
    <row r="125" s="25" customFormat="1" x14ac:dyDescent="0.2"/>
    <row r="126" s="25" customFormat="1" x14ac:dyDescent="0.2"/>
    <row r="127" s="25" customFormat="1" x14ac:dyDescent="0.2"/>
    <row r="128" s="25" customFormat="1" x14ac:dyDescent="0.2"/>
    <row r="129" s="25" customFormat="1" x14ac:dyDescent="0.2"/>
    <row r="130" s="25" customFormat="1" x14ac:dyDescent="0.2"/>
    <row r="131" s="25" customFormat="1" x14ac:dyDescent="0.2"/>
    <row r="132" s="25" customFormat="1" x14ac:dyDescent="0.2"/>
    <row r="133" s="25" customFormat="1" x14ac:dyDescent="0.2"/>
    <row r="134" s="25" customFormat="1" x14ac:dyDescent="0.2"/>
    <row r="135" s="25" customFormat="1" x14ac:dyDescent="0.2"/>
    <row r="136" s="25" customFormat="1" x14ac:dyDescent="0.2"/>
    <row r="137" s="25" customFormat="1" x14ac:dyDescent="0.2"/>
    <row r="138" s="25" customFormat="1" x14ac:dyDescent="0.2"/>
    <row r="139" s="25" customFormat="1" x14ac:dyDescent="0.2"/>
    <row r="140" s="25" customFormat="1" x14ac:dyDescent="0.2"/>
    <row r="141" s="25" customFormat="1" x14ac:dyDescent="0.2"/>
    <row r="142" s="25" customFormat="1" x14ac:dyDescent="0.2"/>
    <row r="143" s="25" customFormat="1" x14ac:dyDescent="0.2"/>
    <row r="144" s="25" customFormat="1" x14ac:dyDescent="0.2"/>
    <row r="145" s="25" customFormat="1" x14ac:dyDescent="0.2"/>
    <row r="146" s="25" customFormat="1" x14ac:dyDescent="0.2"/>
    <row r="147" s="25" customFormat="1" x14ac:dyDescent="0.2"/>
    <row r="148" s="25" customFormat="1" x14ac:dyDescent="0.2"/>
    <row r="149" s="25" customFormat="1" x14ac:dyDescent="0.2"/>
    <row r="150" s="25" customFormat="1" x14ac:dyDescent="0.2"/>
    <row r="151" s="25" customFormat="1" x14ac:dyDescent="0.2"/>
    <row r="152" s="25" customFormat="1" x14ac:dyDescent="0.2"/>
    <row r="153" s="25" customFormat="1" x14ac:dyDescent="0.2"/>
    <row r="154" s="25" customFormat="1" x14ac:dyDescent="0.2"/>
    <row r="155" s="25" customFormat="1" x14ac:dyDescent="0.2"/>
    <row r="156" s="25" customFormat="1" x14ac:dyDescent="0.2"/>
    <row r="157" s="25" customFormat="1" x14ac:dyDescent="0.2"/>
    <row r="158" s="25" customFormat="1" x14ac:dyDescent="0.2"/>
    <row r="159" s="25" customFormat="1" x14ac:dyDescent="0.2"/>
    <row r="160" s="25" customFormat="1" x14ac:dyDescent="0.2"/>
    <row r="161" s="25" customFormat="1" x14ac:dyDescent="0.2"/>
    <row r="162" s="25" customFormat="1" x14ac:dyDescent="0.2"/>
    <row r="163" s="25" customFormat="1" x14ac:dyDescent="0.2"/>
    <row r="164" s="25" customFormat="1" x14ac:dyDescent="0.2"/>
    <row r="165" s="25" customFormat="1" x14ac:dyDescent="0.2"/>
    <row r="166" s="25" customFormat="1" x14ac:dyDescent="0.2"/>
    <row r="167" s="25" customFormat="1" x14ac:dyDescent="0.2"/>
    <row r="168" s="25" customFormat="1" x14ac:dyDescent="0.2"/>
    <row r="169" s="25" customFormat="1" x14ac:dyDescent="0.2"/>
    <row r="170" s="25" customFormat="1" x14ac:dyDescent="0.2"/>
    <row r="171" s="25" customFormat="1" x14ac:dyDescent="0.2"/>
    <row r="172" s="25" customFormat="1" x14ac:dyDescent="0.2"/>
    <row r="173" s="25" customFormat="1" x14ac:dyDescent="0.2"/>
    <row r="174" s="25" customFormat="1" x14ac:dyDescent="0.2"/>
    <row r="175" s="25" customFormat="1" x14ac:dyDescent="0.2"/>
    <row r="176" s="25" customFormat="1" x14ac:dyDescent="0.2"/>
    <row r="177" s="25" customFormat="1" x14ac:dyDescent="0.2"/>
    <row r="178" s="25" customFormat="1" x14ac:dyDescent="0.2"/>
    <row r="179" s="25" customFormat="1" x14ac:dyDescent="0.2"/>
    <row r="180" s="25" customFormat="1" x14ac:dyDescent="0.2"/>
    <row r="181" s="25" customFormat="1" x14ac:dyDescent="0.2"/>
    <row r="182" s="25" customFormat="1" x14ac:dyDescent="0.2"/>
    <row r="183" s="25" customFormat="1" x14ac:dyDescent="0.2"/>
    <row r="184" s="25" customFormat="1" x14ac:dyDescent="0.2"/>
    <row r="185" s="25" customFormat="1" x14ac:dyDescent="0.2"/>
    <row r="186" s="25" customFormat="1" x14ac:dyDescent="0.2"/>
    <row r="187" s="25" customFormat="1" x14ac:dyDescent="0.2"/>
    <row r="188" s="25" customFormat="1" x14ac:dyDescent="0.2"/>
    <row r="189" s="25" customFormat="1" x14ac:dyDescent="0.2"/>
    <row r="190" s="25" customFormat="1" x14ac:dyDescent="0.2"/>
    <row r="191" s="25" customFormat="1" x14ac:dyDescent="0.2"/>
    <row r="192" s="25" customFormat="1" x14ac:dyDescent="0.2"/>
    <row r="193" s="25" customFormat="1" x14ac:dyDescent="0.2"/>
    <row r="194" s="25" customFormat="1" x14ac:dyDescent="0.2"/>
    <row r="195" s="25" customFormat="1" x14ac:dyDescent="0.2"/>
    <row r="196" s="25" customFormat="1" x14ac:dyDescent="0.2"/>
    <row r="197" s="25" customFormat="1" x14ac:dyDescent="0.2"/>
    <row r="198" s="25" customFormat="1" x14ac:dyDescent="0.2"/>
    <row r="199" s="25" customFormat="1" x14ac:dyDescent="0.2"/>
    <row r="200" s="25" customFormat="1" x14ac:dyDescent="0.2"/>
    <row r="201" s="25" customFormat="1" x14ac:dyDescent="0.2"/>
    <row r="202" s="25" customFormat="1" x14ac:dyDescent="0.2"/>
    <row r="203" s="25" customFormat="1" x14ac:dyDescent="0.2"/>
    <row r="204" s="25" customFormat="1" x14ac:dyDescent="0.2"/>
    <row r="205" s="25" customFormat="1" x14ac:dyDescent="0.2"/>
    <row r="206" s="25" customFormat="1" x14ac:dyDescent="0.2"/>
    <row r="207" s="25" customFormat="1" x14ac:dyDescent="0.2"/>
    <row r="208" s="25" customFormat="1" x14ac:dyDescent="0.2"/>
    <row r="209" spans="1:10" s="25" customFormat="1" x14ac:dyDescent="0.2"/>
    <row r="210" spans="1:10" s="25" customFormat="1" x14ac:dyDescent="0.2"/>
    <row r="211" spans="1:10" s="25" customFormat="1" x14ac:dyDescent="0.2"/>
    <row r="212" spans="1:10" s="25" customFormat="1" x14ac:dyDescent="0.2">
      <c r="A212" s="23"/>
      <c r="B212" s="23"/>
      <c r="C212" s="23"/>
      <c r="D212" s="23"/>
      <c r="E212" s="23"/>
      <c r="F212" s="23"/>
      <c r="G212" s="23"/>
      <c r="H212" s="23"/>
      <c r="I212" s="23"/>
      <c r="J212" s="23"/>
    </row>
    <row r="213" spans="1:10" s="25" customFormat="1" x14ac:dyDescent="0.2">
      <c r="A213" s="23"/>
      <c r="B213" s="23"/>
      <c r="C213" s="23"/>
      <c r="D213" s="23"/>
      <c r="E213" s="23"/>
      <c r="F213" s="23"/>
      <c r="G213" s="23"/>
      <c r="H213" s="23"/>
      <c r="I213" s="23"/>
      <c r="J213" s="23"/>
    </row>
    <row r="214" spans="1:10" s="25" customFormat="1" x14ac:dyDescent="0.2">
      <c r="A214" s="23"/>
      <c r="B214" s="23"/>
      <c r="C214" s="23"/>
      <c r="D214" s="23"/>
      <c r="E214" s="23"/>
      <c r="F214" s="23"/>
      <c r="G214" s="23"/>
      <c r="H214" s="23"/>
      <c r="I214" s="23"/>
      <c r="J214" s="23"/>
    </row>
    <row r="215" spans="1:10" s="25" customFormat="1" x14ac:dyDescent="0.2">
      <c r="A215" s="23"/>
      <c r="B215" s="23"/>
      <c r="C215" s="23"/>
      <c r="D215" s="23"/>
      <c r="E215" s="23"/>
      <c r="F215" s="23"/>
      <c r="G215" s="23"/>
      <c r="H215" s="23"/>
      <c r="I215" s="23"/>
      <c r="J215" s="23"/>
    </row>
    <row r="216" spans="1:10" s="25" customFormat="1" x14ac:dyDescent="0.2">
      <c r="A216" s="23"/>
      <c r="B216" s="23"/>
      <c r="C216" s="23"/>
      <c r="D216" s="23"/>
      <c r="E216" s="23"/>
      <c r="F216" s="23"/>
      <c r="G216" s="23"/>
      <c r="H216" s="23"/>
      <c r="I216" s="23"/>
      <c r="J216" s="23"/>
    </row>
    <row r="217" spans="1:10" s="25" customFormat="1" x14ac:dyDescent="0.2">
      <c r="A217" s="23"/>
      <c r="B217" s="23"/>
      <c r="C217" s="23"/>
      <c r="D217" s="23"/>
      <c r="E217" s="23"/>
      <c r="F217" s="23"/>
      <c r="G217" s="23"/>
      <c r="H217" s="23"/>
      <c r="I217" s="23"/>
      <c r="J217" s="23"/>
    </row>
    <row r="218" spans="1:10" s="25" customFormat="1" x14ac:dyDescent="0.2">
      <c r="A218" s="23"/>
      <c r="B218" s="23"/>
      <c r="C218" s="23"/>
      <c r="D218" s="23"/>
      <c r="E218" s="23"/>
      <c r="F218" s="23"/>
      <c r="G218" s="23"/>
      <c r="H218" s="23"/>
      <c r="I218" s="23"/>
      <c r="J218" s="23"/>
    </row>
    <row r="219" spans="1:10" s="25" customFormat="1" x14ac:dyDescent="0.2">
      <c r="A219" s="23"/>
      <c r="B219" s="23"/>
      <c r="C219" s="23"/>
      <c r="D219" s="23"/>
      <c r="E219" s="23"/>
      <c r="F219" s="23"/>
      <c r="G219" s="23"/>
      <c r="H219" s="23"/>
      <c r="I219" s="23"/>
      <c r="J219" s="23"/>
    </row>
    <row r="220" spans="1:10" s="25" customFormat="1" x14ac:dyDescent="0.2">
      <c r="A220" s="23"/>
      <c r="B220" s="23"/>
      <c r="C220" s="23"/>
      <c r="D220" s="23"/>
      <c r="E220" s="23"/>
      <c r="F220" s="23"/>
      <c r="G220" s="23"/>
      <c r="H220" s="23"/>
      <c r="I220" s="23"/>
      <c r="J220" s="23"/>
    </row>
    <row r="221" spans="1:10" s="25" customFormat="1" x14ac:dyDescent="0.2">
      <c r="A221" s="23"/>
      <c r="B221" s="23"/>
      <c r="C221" s="23"/>
      <c r="D221" s="23"/>
      <c r="E221" s="23"/>
      <c r="F221" s="23"/>
      <c r="G221" s="23"/>
      <c r="H221" s="23"/>
      <c r="I221" s="23"/>
      <c r="J221" s="23"/>
    </row>
    <row r="222" spans="1:10" s="25" customFormat="1" x14ac:dyDescent="0.2">
      <c r="A222" s="23"/>
      <c r="B222" s="23"/>
      <c r="C222" s="23"/>
      <c r="D222" s="23"/>
      <c r="E222" s="23"/>
      <c r="F222" s="23"/>
      <c r="G222" s="23"/>
      <c r="H222" s="23"/>
      <c r="I222" s="23"/>
      <c r="J222" s="23"/>
    </row>
    <row r="223" spans="1:10" s="25" customFormat="1" x14ac:dyDescent="0.2">
      <c r="A223" s="23"/>
      <c r="B223" s="23"/>
      <c r="C223" s="23"/>
      <c r="D223" s="23"/>
      <c r="E223" s="23"/>
      <c r="F223" s="23"/>
      <c r="G223" s="23"/>
      <c r="H223" s="23"/>
      <c r="I223" s="23"/>
      <c r="J223" s="23"/>
    </row>
    <row r="224" spans="1:10" s="25" customFormat="1" x14ac:dyDescent="0.2">
      <c r="A224" s="23"/>
      <c r="B224" s="23"/>
      <c r="C224" s="23"/>
      <c r="D224" s="23"/>
      <c r="E224" s="23"/>
      <c r="F224" s="23"/>
      <c r="G224" s="23"/>
      <c r="H224" s="23"/>
      <c r="I224" s="23"/>
      <c r="J224" s="23"/>
    </row>
    <row r="225" spans="1:10" s="25" customFormat="1" x14ac:dyDescent="0.2">
      <c r="A225" s="23"/>
      <c r="B225" s="23"/>
      <c r="C225" s="23"/>
      <c r="D225" s="23"/>
      <c r="E225" s="23"/>
      <c r="F225" s="23"/>
      <c r="G225" s="23"/>
      <c r="H225" s="23"/>
      <c r="I225" s="23"/>
      <c r="J225" s="23"/>
    </row>
    <row r="226" spans="1:10" s="25" customFormat="1" x14ac:dyDescent="0.2">
      <c r="A226" s="23"/>
      <c r="B226" s="23"/>
      <c r="C226" s="23"/>
      <c r="D226" s="23"/>
      <c r="E226" s="23"/>
      <c r="F226" s="23"/>
      <c r="G226" s="23"/>
      <c r="H226" s="23"/>
      <c r="I226" s="23"/>
      <c r="J226" s="23"/>
    </row>
  </sheetData>
  <mergeCells count="22">
    <mergeCell ref="A1:J1"/>
    <mergeCell ref="A2:J2"/>
    <mergeCell ref="F16:G16"/>
    <mergeCell ref="I4:J4"/>
    <mergeCell ref="A6:E6"/>
    <mergeCell ref="F6:J6"/>
    <mergeCell ref="A39:B39"/>
    <mergeCell ref="A37:B37"/>
    <mergeCell ref="A18:B18"/>
    <mergeCell ref="F18:G18"/>
    <mergeCell ref="A21:B21"/>
    <mergeCell ref="F21:G21"/>
    <mergeCell ref="A35:B35"/>
    <mergeCell ref="F28:G28"/>
    <mergeCell ref="F30:G30"/>
    <mergeCell ref="F37:G37"/>
    <mergeCell ref="F35:G35"/>
    <mergeCell ref="F20:G20"/>
    <mergeCell ref="A14:B14"/>
    <mergeCell ref="A16:B16"/>
    <mergeCell ref="F14:G14"/>
    <mergeCell ref="A20:B20"/>
  </mergeCells>
  <phoneticPr fontId="18" type="noConversion"/>
  <printOptions horizontalCentered="1"/>
  <pageMargins left="0.23622047244094491" right="0.23622047244094491" top="0" bottom="0" header="0.27559055118110237" footer="0.19685039370078741"/>
  <pageSetup paperSize="9" scale="10" orientation="landscape" r:id="rId1"/>
  <headerFooter alignWithMargins="0"/>
  <rowBreaks count="1" manualBreakCount="1">
    <brk id="1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view="pageBreakPreview" topLeftCell="A2" zoomScaleNormal="100" zoomScaleSheetLayoutView="100" workbookViewId="0">
      <selection activeCell="C5" sqref="C5:E5"/>
    </sheetView>
  </sheetViews>
  <sheetFormatPr defaultRowHeight="12.75" x14ac:dyDescent="0.2"/>
  <cols>
    <col min="1" max="1" width="7.42578125" customWidth="1"/>
    <col min="2" max="2" width="46.42578125" customWidth="1"/>
    <col min="3" max="3" width="13.28515625" customWidth="1"/>
    <col min="4" max="4" width="13.140625" customWidth="1"/>
    <col min="5" max="5" width="13.42578125" customWidth="1"/>
  </cols>
  <sheetData>
    <row r="1" spans="1:6" ht="30" customHeight="1" x14ac:dyDescent="0.3">
      <c r="A1" s="823" t="s">
        <v>477</v>
      </c>
      <c r="B1" s="823"/>
      <c r="C1" s="823"/>
      <c r="D1" s="823"/>
      <c r="E1" s="823"/>
    </row>
    <row r="2" spans="1:6" ht="18" customHeight="1" x14ac:dyDescent="0.2">
      <c r="A2" s="824" t="s">
        <v>517</v>
      </c>
      <c r="B2" s="824"/>
      <c r="C2" s="824"/>
      <c r="D2" s="824"/>
      <c r="E2" s="824"/>
    </row>
    <row r="3" spans="1:6" ht="17.25" customHeight="1" x14ac:dyDescent="0.25">
      <c r="A3" s="3"/>
      <c r="B3" s="2"/>
      <c r="C3" s="183"/>
      <c r="D3" s="825"/>
      <c r="E3" s="825"/>
    </row>
    <row r="4" spans="1:6" ht="13.5" thickBot="1" x14ac:dyDescent="0.25">
      <c r="A4" s="569" t="s">
        <v>526</v>
      </c>
      <c r="B4" s="570"/>
      <c r="C4" s="184"/>
      <c r="D4" s="826" t="s">
        <v>466</v>
      </c>
      <c r="E4" s="826"/>
    </row>
    <row r="5" spans="1:6" ht="44.25" customHeight="1" thickBot="1" x14ac:dyDescent="0.25">
      <c r="A5" s="243" t="s">
        <v>0</v>
      </c>
      <c r="B5" s="263" t="s">
        <v>1</v>
      </c>
      <c r="C5" s="563" t="s">
        <v>519</v>
      </c>
      <c r="D5" s="564" t="s">
        <v>529</v>
      </c>
      <c r="E5" s="563" t="s">
        <v>528</v>
      </c>
    </row>
    <row r="6" spans="1:6" ht="12.75" customHeight="1" thickBot="1" x14ac:dyDescent="0.25">
      <c r="A6" s="244" t="s">
        <v>99</v>
      </c>
      <c r="B6" s="264" t="s">
        <v>100</v>
      </c>
      <c r="C6" s="251" t="s">
        <v>101</v>
      </c>
      <c r="D6" s="264" t="s">
        <v>102</v>
      </c>
      <c r="E6" s="251" t="s">
        <v>103</v>
      </c>
    </row>
    <row r="7" spans="1:6" ht="21.95" customHeight="1" x14ac:dyDescent="0.2">
      <c r="A7" s="245" t="s">
        <v>2</v>
      </c>
      <c r="B7" s="265" t="s">
        <v>3</v>
      </c>
      <c r="C7" s="252">
        <f>C8+C15</f>
        <v>17951373</v>
      </c>
      <c r="D7" s="252">
        <f>D8+D15</f>
        <v>20422266</v>
      </c>
      <c r="E7" s="252">
        <f>E8+E15</f>
        <v>0</v>
      </c>
    </row>
    <row r="8" spans="1:6" s="8" customFormat="1" ht="21.95" customHeight="1" x14ac:dyDescent="0.2">
      <c r="A8" s="246" t="s">
        <v>4</v>
      </c>
      <c r="B8" s="266" t="s">
        <v>5</v>
      </c>
      <c r="C8" s="253">
        <v>17901373</v>
      </c>
      <c r="D8" s="274">
        <v>19532505</v>
      </c>
      <c r="E8" s="253">
        <v>0</v>
      </c>
      <c r="F8" s="562"/>
    </row>
    <row r="9" spans="1:6" s="8" customFormat="1" ht="21.95" hidden="1" customHeight="1" x14ac:dyDescent="0.2">
      <c r="A9" s="246" t="s">
        <v>124</v>
      </c>
      <c r="B9" s="266" t="s">
        <v>6</v>
      </c>
      <c r="C9" s="253"/>
      <c r="D9" s="274"/>
      <c r="E9" s="253"/>
    </row>
    <row r="10" spans="1:6" s="8" customFormat="1" ht="21.95" hidden="1" customHeight="1" x14ac:dyDescent="0.2">
      <c r="A10" s="246" t="s">
        <v>125</v>
      </c>
      <c r="B10" s="266" t="s">
        <v>7</v>
      </c>
      <c r="C10" s="253"/>
      <c r="D10" s="274"/>
      <c r="E10" s="253"/>
    </row>
    <row r="11" spans="1:6" s="8" customFormat="1" ht="21.95" hidden="1" customHeight="1" x14ac:dyDescent="0.2">
      <c r="A11" s="246" t="s">
        <v>126</v>
      </c>
      <c r="B11" s="266" t="s">
        <v>8</v>
      </c>
      <c r="C11" s="253"/>
      <c r="D11" s="274"/>
      <c r="E11" s="253"/>
    </row>
    <row r="12" spans="1:6" s="8" customFormat="1" ht="21.95" hidden="1" customHeight="1" x14ac:dyDescent="0.2">
      <c r="A12" s="246" t="s">
        <v>127</v>
      </c>
      <c r="B12" s="266" t="s">
        <v>9</v>
      </c>
      <c r="C12" s="253"/>
      <c r="D12" s="274"/>
      <c r="E12" s="253"/>
    </row>
    <row r="13" spans="1:6" s="8" customFormat="1" ht="21.95" hidden="1" customHeight="1" x14ac:dyDescent="0.2">
      <c r="A13" s="246" t="s">
        <v>128</v>
      </c>
      <c r="B13" s="267" t="s">
        <v>10</v>
      </c>
      <c r="C13" s="254"/>
      <c r="D13" s="274"/>
      <c r="E13" s="254"/>
    </row>
    <row r="14" spans="1:6" s="8" customFormat="1" ht="21.95" hidden="1" customHeight="1" x14ac:dyDescent="0.2">
      <c r="A14" s="246" t="s">
        <v>129</v>
      </c>
      <c r="B14" s="267" t="s">
        <v>11</v>
      </c>
      <c r="C14" s="255"/>
      <c r="D14" s="274"/>
      <c r="E14" s="255"/>
    </row>
    <row r="15" spans="1:6" s="8" customFormat="1" ht="21.95" customHeight="1" x14ac:dyDescent="0.2">
      <c r="A15" s="246" t="s">
        <v>12</v>
      </c>
      <c r="B15" s="266" t="s">
        <v>13</v>
      </c>
      <c r="C15" s="253">
        <v>50000</v>
      </c>
      <c r="D15" s="274">
        <v>889761</v>
      </c>
      <c r="E15" s="253">
        <v>0</v>
      </c>
    </row>
    <row r="16" spans="1:6" ht="21.95" customHeight="1" x14ac:dyDescent="0.2">
      <c r="A16" s="247" t="s">
        <v>14</v>
      </c>
      <c r="B16" s="268" t="s">
        <v>15</v>
      </c>
      <c r="C16" s="256">
        <v>0</v>
      </c>
      <c r="D16" s="275">
        <v>14303754</v>
      </c>
      <c r="E16" s="256">
        <v>0</v>
      </c>
    </row>
    <row r="17" spans="1:5" ht="21.95" hidden="1" customHeight="1" x14ac:dyDescent="0.2">
      <c r="A17" s="246" t="s">
        <v>158</v>
      </c>
      <c r="B17" s="267" t="s">
        <v>294</v>
      </c>
      <c r="C17" s="254">
        <v>0</v>
      </c>
      <c r="D17" s="274"/>
      <c r="E17" s="254"/>
    </row>
    <row r="18" spans="1:5" ht="21.95" hidden="1" customHeight="1" x14ac:dyDescent="0.2">
      <c r="A18" s="246" t="s">
        <v>159</v>
      </c>
      <c r="B18" s="266" t="s">
        <v>187</v>
      </c>
      <c r="C18" s="253">
        <v>14220</v>
      </c>
      <c r="D18" s="274"/>
      <c r="E18" s="253"/>
    </row>
    <row r="19" spans="1:5" ht="21.95" customHeight="1" x14ac:dyDescent="0.2">
      <c r="A19" s="247" t="s">
        <v>16</v>
      </c>
      <c r="B19" s="268" t="s">
        <v>17</v>
      </c>
      <c r="C19" s="256">
        <f>C21+C26+C20</f>
        <v>2803000</v>
      </c>
      <c r="D19" s="256">
        <f>D21+D26+D20</f>
        <v>4444459</v>
      </c>
      <c r="E19" s="256">
        <f>E21+E26+E20</f>
        <v>0</v>
      </c>
    </row>
    <row r="20" spans="1:5" ht="21.95" customHeight="1" x14ac:dyDescent="0.2">
      <c r="A20" s="246" t="s">
        <v>468</v>
      </c>
      <c r="B20" s="266" t="s">
        <v>467</v>
      </c>
      <c r="C20" s="253">
        <v>0</v>
      </c>
      <c r="D20" s="275">
        <v>0</v>
      </c>
      <c r="E20" s="256">
        <v>0</v>
      </c>
    </row>
    <row r="21" spans="1:5" s="8" customFormat="1" ht="23.25" customHeight="1" x14ac:dyDescent="0.2">
      <c r="A21" s="246" t="s">
        <v>18</v>
      </c>
      <c r="B21" s="266" t="s">
        <v>19</v>
      </c>
      <c r="C21" s="253">
        <v>2800000</v>
      </c>
      <c r="D21" s="274">
        <v>4404256</v>
      </c>
      <c r="E21" s="253">
        <v>0</v>
      </c>
    </row>
    <row r="22" spans="1:5" s="8" customFormat="1" ht="21.95" hidden="1" customHeight="1" x14ac:dyDescent="0.2">
      <c r="A22" s="246" t="s">
        <v>20</v>
      </c>
      <c r="B22" s="266" t="s">
        <v>21</v>
      </c>
      <c r="C22" s="253"/>
      <c r="D22" s="274"/>
      <c r="E22" s="253"/>
    </row>
    <row r="23" spans="1:5" s="8" customFormat="1" ht="21.95" hidden="1" customHeight="1" x14ac:dyDescent="0.2">
      <c r="A23" s="246"/>
      <c r="B23" s="266" t="s">
        <v>22</v>
      </c>
      <c r="C23" s="253"/>
      <c r="D23" s="274"/>
      <c r="E23" s="253"/>
    </row>
    <row r="24" spans="1:5" s="8" customFormat="1" ht="21.95" hidden="1" customHeight="1" x14ac:dyDescent="0.2">
      <c r="A24" s="246" t="s">
        <v>23</v>
      </c>
      <c r="B24" s="266" t="s">
        <v>24</v>
      </c>
      <c r="C24" s="253"/>
      <c r="D24" s="274"/>
      <c r="E24" s="253"/>
    </row>
    <row r="25" spans="1:5" s="8" customFormat="1" ht="21.95" hidden="1" customHeight="1" x14ac:dyDescent="0.2">
      <c r="A25" s="246" t="s">
        <v>25</v>
      </c>
      <c r="B25" s="266" t="s">
        <v>26</v>
      </c>
      <c r="C25" s="253"/>
      <c r="D25" s="274"/>
      <c r="E25" s="253"/>
    </row>
    <row r="26" spans="1:5" s="8" customFormat="1" ht="21.95" customHeight="1" x14ac:dyDescent="0.2">
      <c r="A26" s="246" t="s">
        <v>27</v>
      </c>
      <c r="B26" s="266" t="s">
        <v>28</v>
      </c>
      <c r="C26" s="253">
        <v>3000</v>
      </c>
      <c r="D26" s="274">
        <v>40203</v>
      </c>
      <c r="E26" s="253">
        <v>0</v>
      </c>
    </row>
    <row r="27" spans="1:5" ht="21.95" customHeight="1" x14ac:dyDescent="0.2">
      <c r="A27" s="247" t="s">
        <v>29</v>
      </c>
      <c r="B27" s="268" t="s">
        <v>30</v>
      </c>
      <c r="C27" s="256">
        <f>SUM(C28:C35)</f>
        <v>863500</v>
      </c>
      <c r="D27" s="256">
        <f>SUM(D28:D35)</f>
        <v>665642</v>
      </c>
      <c r="E27" s="256">
        <f>SUM(E28:E35)</f>
        <v>0</v>
      </c>
    </row>
    <row r="28" spans="1:5" ht="21.95" customHeight="1" x14ac:dyDescent="0.2">
      <c r="A28" s="246" t="s">
        <v>31</v>
      </c>
      <c r="B28" s="266" t="s">
        <v>119</v>
      </c>
      <c r="C28" s="253">
        <v>0</v>
      </c>
      <c r="D28" s="274">
        <v>14520</v>
      </c>
      <c r="E28" s="253">
        <v>0</v>
      </c>
    </row>
    <row r="29" spans="1:5" ht="21.95" customHeight="1" x14ac:dyDescent="0.2">
      <c r="A29" s="246" t="s">
        <v>295</v>
      </c>
      <c r="B29" s="266" t="s">
        <v>296</v>
      </c>
      <c r="C29" s="253">
        <v>10000</v>
      </c>
      <c r="D29" s="274">
        <v>9200</v>
      </c>
      <c r="E29" s="253">
        <v>0</v>
      </c>
    </row>
    <row r="30" spans="1:5" ht="21.95" customHeight="1" x14ac:dyDescent="0.2">
      <c r="A30" s="246" t="s">
        <v>32</v>
      </c>
      <c r="B30" s="266" t="s">
        <v>33</v>
      </c>
      <c r="C30" s="253">
        <v>0</v>
      </c>
      <c r="D30" s="274">
        <v>0</v>
      </c>
      <c r="E30" s="253">
        <v>0</v>
      </c>
    </row>
    <row r="31" spans="1:5" ht="18.75" customHeight="1" x14ac:dyDescent="0.2">
      <c r="A31" s="246" t="s">
        <v>34</v>
      </c>
      <c r="B31" s="266" t="s">
        <v>35</v>
      </c>
      <c r="C31" s="253">
        <v>432000</v>
      </c>
      <c r="D31" s="274">
        <v>337980</v>
      </c>
      <c r="E31" s="253">
        <v>0</v>
      </c>
    </row>
    <row r="32" spans="1:5" ht="24.75" customHeight="1" x14ac:dyDescent="0.2">
      <c r="A32" s="246" t="s">
        <v>36</v>
      </c>
      <c r="B32" s="266" t="s">
        <v>37</v>
      </c>
      <c r="C32" s="253">
        <v>0</v>
      </c>
      <c r="D32" s="274">
        <v>0</v>
      </c>
      <c r="E32" s="253">
        <v>0</v>
      </c>
    </row>
    <row r="33" spans="1:5" ht="21.95" customHeight="1" x14ac:dyDescent="0.2">
      <c r="A33" s="248" t="s">
        <v>38</v>
      </c>
      <c r="B33" s="269" t="s">
        <v>39</v>
      </c>
      <c r="C33" s="257">
        <v>0</v>
      </c>
      <c r="D33" s="276">
        <v>0</v>
      </c>
      <c r="E33" s="257">
        <v>0</v>
      </c>
    </row>
    <row r="34" spans="1:5" ht="21.95" customHeight="1" x14ac:dyDescent="0.2">
      <c r="A34" s="246" t="s">
        <v>40</v>
      </c>
      <c r="B34" s="266" t="s">
        <v>41</v>
      </c>
      <c r="C34" s="253">
        <v>500</v>
      </c>
      <c r="D34" s="277">
        <v>127</v>
      </c>
      <c r="E34" s="253">
        <v>0</v>
      </c>
    </row>
    <row r="35" spans="1:5" ht="21.95" customHeight="1" x14ac:dyDescent="0.2">
      <c r="A35" s="246" t="s">
        <v>521</v>
      </c>
      <c r="B35" s="266" t="s">
        <v>42</v>
      </c>
      <c r="C35" s="560">
        <v>421000</v>
      </c>
      <c r="D35" s="561">
        <v>303815</v>
      </c>
      <c r="E35" s="560">
        <v>0</v>
      </c>
    </row>
    <row r="36" spans="1:5" ht="21.95" customHeight="1" x14ac:dyDescent="0.2">
      <c r="A36" s="247" t="s">
        <v>43</v>
      </c>
      <c r="B36" s="268" t="s">
        <v>44</v>
      </c>
      <c r="C36" s="256">
        <v>0</v>
      </c>
      <c r="D36" s="278">
        <v>0</v>
      </c>
      <c r="E36" s="273">
        <v>0</v>
      </c>
    </row>
    <row r="37" spans="1:5" ht="21.95" hidden="1" customHeight="1" x14ac:dyDescent="0.2">
      <c r="A37" s="246" t="s">
        <v>297</v>
      </c>
      <c r="B37" s="266" t="s">
        <v>298</v>
      </c>
      <c r="C37" s="258">
        <v>0</v>
      </c>
      <c r="D37" s="266"/>
      <c r="E37" s="258"/>
    </row>
    <row r="38" spans="1:5" ht="21.95" customHeight="1" x14ac:dyDescent="0.2">
      <c r="A38" s="247" t="s">
        <v>45</v>
      </c>
      <c r="B38" s="268" t="s">
        <v>46</v>
      </c>
      <c r="C38" s="256">
        <v>0</v>
      </c>
      <c r="D38" s="275">
        <v>0</v>
      </c>
      <c r="E38" s="256">
        <v>0</v>
      </c>
    </row>
    <row r="39" spans="1:5" ht="21.95" hidden="1" customHeight="1" x14ac:dyDescent="0.2">
      <c r="A39" s="246" t="s">
        <v>120</v>
      </c>
      <c r="B39" s="266" t="s">
        <v>47</v>
      </c>
      <c r="C39" s="253"/>
      <c r="D39" s="274"/>
      <c r="E39" s="253"/>
    </row>
    <row r="40" spans="1:5" ht="21.95" hidden="1" customHeight="1" x14ac:dyDescent="0.2">
      <c r="A40" s="246" t="s">
        <v>301</v>
      </c>
      <c r="B40" s="266" t="s">
        <v>302</v>
      </c>
      <c r="C40" s="253"/>
      <c r="D40" s="274"/>
      <c r="E40" s="253"/>
    </row>
    <row r="41" spans="1:5" ht="21.95" customHeight="1" thickBot="1" x14ac:dyDescent="0.25">
      <c r="A41" s="247" t="s">
        <v>48</v>
      </c>
      <c r="B41" s="268" t="s">
        <v>188</v>
      </c>
      <c r="C41" s="259">
        <v>0</v>
      </c>
      <c r="D41" s="268">
        <v>0</v>
      </c>
      <c r="E41" s="259">
        <v>0</v>
      </c>
    </row>
    <row r="42" spans="1:5" ht="21.95" hidden="1" customHeight="1" x14ac:dyDescent="0.2">
      <c r="A42" s="249" t="s">
        <v>121</v>
      </c>
      <c r="B42" s="270" t="s">
        <v>122</v>
      </c>
      <c r="C42" s="472">
        <v>0</v>
      </c>
      <c r="D42" s="270"/>
      <c r="E42" s="472"/>
    </row>
    <row r="43" spans="1:5" ht="30" customHeight="1" thickBot="1" x14ac:dyDescent="0.3">
      <c r="A43" s="250" t="s">
        <v>185</v>
      </c>
      <c r="B43" s="271" t="s">
        <v>49</v>
      </c>
      <c r="C43" s="262">
        <f>C7+C16+C19+C27+C36+C38+C41</f>
        <v>21617873</v>
      </c>
      <c r="D43" s="262">
        <f>D7+D16+D19+D27+D36+D38+D41</f>
        <v>39836121</v>
      </c>
      <c r="E43" s="262">
        <f>E7+E16+E19+E27+E36+E38+E41</f>
        <v>0</v>
      </c>
    </row>
    <row r="44" spans="1:5" ht="21.95" customHeight="1" thickBot="1" x14ac:dyDescent="0.25">
      <c r="A44" s="473" t="s">
        <v>50</v>
      </c>
      <c r="B44" s="474" t="s">
        <v>51</v>
      </c>
      <c r="C44" s="475">
        <f>SUM(C45:C47)</f>
        <v>8756833</v>
      </c>
      <c r="D44" s="475">
        <f>SUM(D45:D47)</f>
        <v>9483918</v>
      </c>
      <c r="E44" s="475">
        <f>SUM(E45:E47)</f>
        <v>0</v>
      </c>
    </row>
    <row r="45" spans="1:5" ht="24" customHeight="1" x14ac:dyDescent="0.2">
      <c r="A45" s="248" t="s">
        <v>484</v>
      </c>
      <c r="B45" s="269" t="s">
        <v>472</v>
      </c>
      <c r="C45" s="257">
        <v>0</v>
      </c>
      <c r="D45" s="276">
        <v>0</v>
      </c>
      <c r="E45" s="257">
        <v>0</v>
      </c>
    </row>
    <row r="46" spans="1:5" ht="21.95" customHeight="1" x14ac:dyDescent="0.2">
      <c r="A46" s="246" t="s">
        <v>52</v>
      </c>
      <c r="B46" s="266" t="s">
        <v>53</v>
      </c>
      <c r="C46" s="253">
        <v>8756833</v>
      </c>
      <c r="D46" s="274">
        <v>8756833</v>
      </c>
      <c r="E46" s="253">
        <v>0</v>
      </c>
    </row>
    <row r="47" spans="1:5" ht="21.95" customHeight="1" thickBot="1" x14ac:dyDescent="0.25">
      <c r="A47" s="249" t="s">
        <v>299</v>
      </c>
      <c r="B47" s="270" t="s">
        <v>300</v>
      </c>
      <c r="C47" s="261">
        <v>0</v>
      </c>
      <c r="D47" s="280">
        <v>727085</v>
      </c>
      <c r="E47" s="261">
        <v>0</v>
      </c>
    </row>
    <row r="48" spans="1:5" s="4" customFormat="1" ht="37.5" customHeight="1" thickBot="1" x14ac:dyDescent="0.3">
      <c r="A48" s="250" t="s">
        <v>123</v>
      </c>
      <c r="B48" s="271" t="s">
        <v>54</v>
      </c>
      <c r="C48" s="262">
        <f>C43+C44</f>
        <v>30374706</v>
      </c>
      <c r="D48" s="262">
        <f>D43+D44</f>
        <v>49320039</v>
      </c>
      <c r="E48" s="262">
        <f>E43+E44</f>
        <v>0</v>
      </c>
    </row>
    <row r="49" spans="1:5" ht="15" x14ac:dyDescent="0.25">
      <c r="A49" s="1"/>
      <c r="B49" s="1"/>
      <c r="C49" s="1"/>
      <c r="D49" s="1"/>
      <c r="E49" s="1"/>
    </row>
  </sheetData>
  <mergeCells count="4">
    <mergeCell ref="A1:E1"/>
    <mergeCell ref="A2:E2"/>
    <mergeCell ref="D3:E3"/>
    <mergeCell ref="D4:E4"/>
  </mergeCells>
  <phoneticPr fontId="48" type="noConversion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/>
  <rowBreaks count="1" manualBreakCount="1">
    <brk id="48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1"/>
  <sheetViews>
    <sheetView topLeftCell="A16" workbookViewId="0">
      <selection activeCell="E51" sqref="E51"/>
    </sheetView>
  </sheetViews>
  <sheetFormatPr defaultRowHeight="12.75" x14ac:dyDescent="0.2"/>
  <cols>
    <col min="1" max="1" width="7.140625" customWidth="1"/>
    <col min="2" max="2" width="45.42578125" customWidth="1"/>
    <col min="3" max="3" width="13.5703125" customWidth="1"/>
    <col min="4" max="4" width="12.42578125" customWidth="1"/>
    <col min="5" max="5" width="12.85546875" customWidth="1"/>
  </cols>
  <sheetData>
    <row r="1" spans="1:5" ht="30" customHeight="1" x14ac:dyDescent="0.3">
      <c r="A1" s="823" t="s">
        <v>478</v>
      </c>
      <c r="B1" s="823"/>
      <c r="C1" s="823"/>
      <c r="D1" s="823"/>
      <c r="E1" s="823"/>
    </row>
    <row r="2" spans="1:5" ht="18" customHeight="1" x14ac:dyDescent="0.2">
      <c r="A2" s="824" t="s">
        <v>517</v>
      </c>
      <c r="B2" s="824"/>
      <c r="C2" s="824"/>
      <c r="D2" s="824"/>
      <c r="E2" s="824"/>
    </row>
    <row r="3" spans="1:5" ht="19.5" customHeight="1" x14ac:dyDescent="0.25">
      <c r="A3" s="3"/>
      <c r="B3" s="2"/>
      <c r="C3" s="182"/>
      <c r="D3" s="825"/>
      <c r="E3" s="825"/>
    </row>
    <row r="4" spans="1:5" ht="13.5" thickBot="1" x14ac:dyDescent="0.25">
      <c r="A4" s="569" t="s">
        <v>525</v>
      </c>
      <c r="B4" s="570"/>
      <c r="C4" s="184"/>
      <c r="D4" s="826" t="s">
        <v>466</v>
      </c>
      <c r="E4" s="826"/>
    </row>
    <row r="5" spans="1:5" ht="38.25" customHeight="1" thickBot="1" x14ac:dyDescent="0.25">
      <c r="A5" s="243" t="s">
        <v>0</v>
      </c>
      <c r="B5" s="263" t="s">
        <v>1</v>
      </c>
      <c r="C5" s="563" t="s">
        <v>519</v>
      </c>
      <c r="D5" s="564" t="s">
        <v>529</v>
      </c>
      <c r="E5" s="563" t="s">
        <v>528</v>
      </c>
    </row>
    <row r="6" spans="1:5" ht="12.75" customHeight="1" thickBot="1" x14ac:dyDescent="0.25">
      <c r="A6" s="244" t="s">
        <v>99</v>
      </c>
      <c r="B6" s="264" t="s">
        <v>100</v>
      </c>
      <c r="C6" s="251" t="s">
        <v>101</v>
      </c>
      <c r="D6" s="264" t="s">
        <v>102</v>
      </c>
      <c r="E6" s="251" t="s">
        <v>103</v>
      </c>
    </row>
    <row r="7" spans="1:5" s="6" customFormat="1" ht="21.95" customHeight="1" x14ac:dyDescent="0.25">
      <c r="A7" s="245" t="s">
        <v>55</v>
      </c>
      <c r="B7" s="265" t="s">
        <v>56</v>
      </c>
      <c r="C7" s="252">
        <f>C8+C16</f>
        <v>7135000</v>
      </c>
      <c r="D7" s="252">
        <f>D8+D16</f>
        <v>6537673</v>
      </c>
      <c r="E7" s="252">
        <f>E8+E16</f>
        <v>0</v>
      </c>
    </row>
    <row r="8" spans="1:5" s="5" customFormat="1" ht="21.95" customHeight="1" x14ac:dyDescent="0.2">
      <c r="A8" s="246" t="s">
        <v>57</v>
      </c>
      <c r="B8" s="266" t="s">
        <v>58</v>
      </c>
      <c r="C8" s="253">
        <v>2873000</v>
      </c>
      <c r="D8" s="274">
        <v>3011225</v>
      </c>
      <c r="E8" s="253">
        <v>0</v>
      </c>
    </row>
    <row r="9" spans="1:5" s="5" customFormat="1" ht="22.5" hidden="1" customHeight="1" x14ac:dyDescent="0.2">
      <c r="A9" s="246" t="s">
        <v>130</v>
      </c>
      <c r="B9" s="266" t="s">
        <v>59</v>
      </c>
      <c r="C9" s="253"/>
      <c r="D9" s="274"/>
      <c r="E9" s="253"/>
    </row>
    <row r="10" spans="1:5" s="5" customFormat="1" ht="22.5" hidden="1" customHeight="1" x14ac:dyDescent="0.2">
      <c r="A10" s="246" t="s">
        <v>190</v>
      </c>
      <c r="B10" s="266" t="s">
        <v>191</v>
      </c>
      <c r="C10" s="253"/>
      <c r="D10" s="274"/>
      <c r="E10" s="253"/>
    </row>
    <row r="11" spans="1:5" s="5" customFormat="1" ht="22.5" hidden="1" customHeight="1" x14ac:dyDescent="0.2">
      <c r="A11" s="246" t="s">
        <v>286</v>
      </c>
      <c r="B11" s="266" t="s">
        <v>287</v>
      </c>
      <c r="C11" s="253"/>
      <c r="D11" s="274"/>
      <c r="E11" s="253"/>
    </row>
    <row r="12" spans="1:5" s="5" customFormat="1" ht="21.95" hidden="1" customHeight="1" x14ac:dyDescent="0.2">
      <c r="A12" s="246" t="s">
        <v>131</v>
      </c>
      <c r="B12" s="266" t="s">
        <v>60</v>
      </c>
      <c r="C12" s="253"/>
      <c r="D12" s="274"/>
      <c r="E12" s="253"/>
    </row>
    <row r="13" spans="1:5" s="5" customFormat="1" ht="21.95" hidden="1" customHeight="1" x14ac:dyDescent="0.2">
      <c r="A13" s="246" t="s">
        <v>132</v>
      </c>
      <c r="B13" s="266" t="s">
        <v>61</v>
      </c>
      <c r="C13" s="254"/>
      <c r="D13" s="274"/>
      <c r="E13" s="254"/>
    </row>
    <row r="14" spans="1:5" s="5" customFormat="1" ht="21.95" hidden="1" customHeight="1" x14ac:dyDescent="0.2">
      <c r="A14" s="246" t="s">
        <v>133</v>
      </c>
      <c r="B14" s="266" t="s">
        <v>62</v>
      </c>
      <c r="C14" s="255"/>
      <c r="D14" s="274"/>
      <c r="E14" s="255"/>
    </row>
    <row r="15" spans="1:5" s="5" customFormat="1" ht="21.95" hidden="1" customHeight="1" x14ac:dyDescent="0.2">
      <c r="A15" s="246" t="s">
        <v>134</v>
      </c>
      <c r="B15" s="266" t="s">
        <v>63</v>
      </c>
      <c r="C15" s="255"/>
      <c r="D15" s="274"/>
      <c r="E15" s="255"/>
    </row>
    <row r="16" spans="1:5" s="5" customFormat="1" ht="21.95" customHeight="1" x14ac:dyDescent="0.2">
      <c r="A16" s="246" t="s">
        <v>64</v>
      </c>
      <c r="B16" s="266" t="s">
        <v>65</v>
      </c>
      <c r="C16" s="253">
        <v>4262000</v>
      </c>
      <c r="D16" s="274">
        <v>3526448</v>
      </c>
      <c r="E16" s="253">
        <v>0</v>
      </c>
    </row>
    <row r="17" spans="1:5" s="5" customFormat="1" ht="21.95" hidden="1" customHeight="1" x14ac:dyDescent="0.2">
      <c r="A17" s="246" t="s">
        <v>135</v>
      </c>
      <c r="B17" s="266" t="s">
        <v>66</v>
      </c>
      <c r="C17" s="253">
        <v>2800</v>
      </c>
      <c r="D17" s="274"/>
      <c r="E17" s="253"/>
    </row>
    <row r="18" spans="1:5" s="5" customFormat="1" ht="28.5" hidden="1" customHeight="1" x14ac:dyDescent="0.2">
      <c r="A18" s="246" t="s">
        <v>136</v>
      </c>
      <c r="B18" s="266" t="s">
        <v>67</v>
      </c>
      <c r="C18" s="253">
        <v>2730</v>
      </c>
      <c r="D18" s="274"/>
      <c r="E18" s="253"/>
    </row>
    <row r="19" spans="1:5" s="5" customFormat="1" ht="21.95" hidden="1" customHeight="1" x14ac:dyDescent="0.2">
      <c r="A19" s="246" t="s">
        <v>137</v>
      </c>
      <c r="B19" s="266" t="s">
        <v>68</v>
      </c>
      <c r="C19" s="253">
        <v>900</v>
      </c>
      <c r="D19" s="274"/>
      <c r="E19" s="253"/>
    </row>
    <row r="20" spans="1:5" s="6" customFormat="1" ht="34.5" customHeight="1" x14ac:dyDescent="0.25">
      <c r="A20" s="247" t="s">
        <v>69</v>
      </c>
      <c r="B20" s="283" t="s">
        <v>156</v>
      </c>
      <c r="C20" s="256">
        <v>1330000</v>
      </c>
      <c r="D20" s="275">
        <v>1263437</v>
      </c>
      <c r="E20" s="256">
        <v>0</v>
      </c>
    </row>
    <row r="21" spans="1:5" s="6" customFormat="1" ht="21.95" customHeight="1" x14ac:dyDescent="0.25">
      <c r="A21" s="247" t="s">
        <v>70</v>
      </c>
      <c r="B21" s="268" t="s">
        <v>71</v>
      </c>
      <c r="C21" s="260">
        <f>C22+C25+C28+C34+C35</f>
        <v>10300000</v>
      </c>
      <c r="D21" s="260">
        <f>D22+D25+D28+D34+D35</f>
        <v>5517341</v>
      </c>
      <c r="E21" s="260">
        <f>E22+E25+E28+E34+E35</f>
        <v>0</v>
      </c>
    </row>
    <row r="22" spans="1:5" s="5" customFormat="1" ht="21.95" customHeight="1" x14ac:dyDescent="0.2">
      <c r="A22" s="246" t="s">
        <v>72</v>
      </c>
      <c r="B22" s="266" t="s">
        <v>73</v>
      </c>
      <c r="C22" s="253">
        <v>1460000</v>
      </c>
      <c r="D22" s="274">
        <v>1152776</v>
      </c>
      <c r="E22" s="253">
        <v>0</v>
      </c>
    </row>
    <row r="23" spans="1:5" s="5" customFormat="1" ht="21.95" hidden="1" customHeight="1" x14ac:dyDescent="0.2">
      <c r="A23" s="246" t="s">
        <v>142</v>
      </c>
      <c r="B23" s="266" t="s">
        <v>144</v>
      </c>
      <c r="C23" s="253"/>
      <c r="D23" s="274"/>
      <c r="E23" s="253"/>
    </row>
    <row r="24" spans="1:5" s="5" customFormat="1" ht="21.95" hidden="1" customHeight="1" x14ac:dyDescent="0.2">
      <c r="A24" s="246" t="s">
        <v>143</v>
      </c>
      <c r="B24" s="266" t="s">
        <v>145</v>
      </c>
      <c r="C24" s="253"/>
      <c r="D24" s="274"/>
      <c r="E24" s="253"/>
    </row>
    <row r="25" spans="1:5" s="5" customFormat="1" ht="21.95" customHeight="1" x14ac:dyDescent="0.2">
      <c r="A25" s="246" t="s">
        <v>74</v>
      </c>
      <c r="B25" s="266" t="s">
        <v>75</v>
      </c>
      <c r="C25" s="253">
        <v>230000</v>
      </c>
      <c r="D25" s="274">
        <v>136202</v>
      </c>
      <c r="E25" s="253">
        <v>0</v>
      </c>
    </row>
    <row r="26" spans="1:5" s="5" customFormat="1" ht="21.95" hidden="1" customHeight="1" x14ac:dyDescent="0.2">
      <c r="A26" s="246" t="s">
        <v>138</v>
      </c>
      <c r="B26" s="266" t="s">
        <v>140</v>
      </c>
      <c r="C26" s="272"/>
      <c r="D26" s="277"/>
      <c r="E26" s="272"/>
    </row>
    <row r="27" spans="1:5" s="5" customFormat="1" ht="21.95" hidden="1" customHeight="1" x14ac:dyDescent="0.2">
      <c r="A27" s="246" t="s">
        <v>139</v>
      </c>
      <c r="B27" s="266" t="s">
        <v>141</v>
      </c>
      <c r="C27" s="253"/>
      <c r="D27" s="274"/>
      <c r="E27" s="253"/>
    </row>
    <row r="28" spans="1:5" s="5" customFormat="1" ht="21.95" customHeight="1" x14ac:dyDescent="0.2">
      <c r="A28" s="246" t="s">
        <v>76</v>
      </c>
      <c r="B28" s="266" t="s">
        <v>77</v>
      </c>
      <c r="C28" s="253">
        <v>6310000</v>
      </c>
      <c r="D28" s="274">
        <v>3147387</v>
      </c>
      <c r="E28" s="253">
        <v>0</v>
      </c>
    </row>
    <row r="29" spans="1:5" s="5" customFormat="1" ht="21.95" hidden="1" customHeight="1" x14ac:dyDescent="0.2">
      <c r="A29" s="246" t="s">
        <v>146</v>
      </c>
      <c r="B29" s="267" t="s">
        <v>78</v>
      </c>
      <c r="C29" s="253"/>
      <c r="D29" s="274"/>
      <c r="E29" s="253"/>
    </row>
    <row r="30" spans="1:5" s="5" customFormat="1" ht="21.95" hidden="1" customHeight="1" x14ac:dyDescent="0.2">
      <c r="A30" s="246" t="s">
        <v>147</v>
      </c>
      <c r="B30" s="267" t="s">
        <v>148</v>
      </c>
      <c r="C30" s="253"/>
      <c r="D30" s="274"/>
      <c r="E30" s="253"/>
    </row>
    <row r="31" spans="1:5" s="5" customFormat="1" ht="21.95" hidden="1" customHeight="1" x14ac:dyDescent="0.2">
      <c r="A31" s="246" t="s">
        <v>149</v>
      </c>
      <c r="B31" s="266" t="s">
        <v>150</v>
      </c>
      <c r="C31" s="253"/>
      <c r="D31" s="274"/>
      <c r="E31" s="253"/>
    </row>
    <row r="32" spans="1:5" s="5" customFormat="1" ht="21.95" hidden="1" customHeight="1" x14ac:dyDescent="0.2">
      <c r="A32" s="246" t="s">
        <v>151</v>
      </c>
      <c r="B32" s="266" t="s">
        <v>153</v>
      </c>
      <c r="C32" s="253"/>
      <c r="D32" s="274"/>
      <c r="E32" s="253"/>
    </row>
    <row r="33" spans="1:5" s="5" customFormat="1" ht="21.95" hidden="1" customHeight="1" x14ac:dyDescent="0.2">
      <c r="A33" s="246" t="s">
        <v>152</v>
      </c>
      <c r="B33" s="266" t="s">
        <v>79</v>
      </c>
      <c r="C33" s="253"/>
      <c r="D33" s="274"/>
      <c r="E33" s="253"/>
    </row>
    <row r="34" spans="1:5" s="5" customFormat="1" ht="21.95" customHeight="1" x14ac:dyDescent="0.2">
      <c r="A34" s="248" t="s">
        <v>80</v>
      </c>
      <c r="B34" s="269" t="s">
        <v>81</v>
      </c>
      <c r="C34" s="257">
        <v>100000</v>
      </c>
      <c r="D34" s="276">
        <v>20000</v>
      </c>
      <c r="E34" s="257">
        <v>0</v>
      </c>
    </row>
    <row r="35" spans="1:5" s="5" customFormat="1" ht="21.95" customHeight="1" x14ac:dyDescent="0.2">
      <c r="A35" s="246" t="s">
        <v>82</v>
      </c>
      <c r="B35" s="266" t="s">
        <v>83</v>
      </c>
      <c r="C35" s="253">
        <v>2200000</v>
      </c>
      <c r="D35" s="274">
        <v>1060976</v>
      </c>
      <c r="E35" s="253">
        <v>0</v>
      </c>
    </row>
    <row r="36" spans="1:5" s="5" customFormat="1" ht="21.95" hidden="1" customHeight="1" x14ac:dyDescent="0.2">
      <c r="A36" s="246" t="s">
        <v>154</v>
      </c>
      <c r="B36" s="266" t="s">
        <v>84</v>
      </c>
      <c r="C36" s="258">
        <v>12112</v>
      </c>
      <c r="D36" s="266"/>
      <c r="E36" s="258"/>
    </row>
    <row r="37" spans="1:5" s="5" customFormat="1" ht="21.95" hidden="1" customHeight="1" x14ac:dyDescent="0.2">
      <c r="A37" s="246" t="s">
        <v>288</v>
      </c>
      <c r="B37" s="266" t="s">
        <v>289</v>
      </c>
      <c r="C37" s="258">
        <v>0</v>
      </c>
      <c r="D37" s="266"/>
      <c r="E37" s="258"/>
    </row>
    <row r="38" spans="1:5" s="5" customFormat="1" ht="21.95" hidden="1" customHeight="1" x14ac:dyDescent="0.2">
      <c r="A38" s="246" t="s">
        <v>290</v>
      </c>
      <c r="B38" s="266" t="s">
        <v>291</v>
      </c>
      <c r="C38" s="258">
        <v>0</v>
      </c>
      <c r="D38" s="266"/>
      <c r="E38" s="258"/>
    </row>
    <row r="39" spans="1:5" s="5" customFormat="1" ht="21.95" hidden="1" customHeight="1" x14ac:dyDescent="0.2">
      <c r="A39" s="246" t="s">
        <v>155</v>
      </c>
      <c r="B39" s="266" t="s">
        <v>85</v>
      </c>
      <c r="C39" s="258">
        <v>1050</v>
      </c>
      <c r="D39" s="266"/>
      <c r="E39" s="258"/>
    </row>
    <row r="40" spans="1:5" s="6" customFormat="1" ht="21" customHeight="1" x14ac:dyDescent="0.25">
      <c r="A40" s="247" t="s">
        <v>86</v>
      </c>
      <c r="B40" s="268" t="s">
        <v>87</v>
      </c>
      <c r="C40" s="256">
        <v>1070000</v>
      </c>
      <c r="D40" s="275">
        <v>1010846</v>
      </c>
      <c r="E40" s="256">
        <v>0</v>
      </c>
    </row>
    <row r="41" spans="1:5" s="6" customFormat="1" ht="21.95" hidden="1" customHeight="1" x14ac:dyDescent="0.25">
      <c r="A41" s="246" t="s">
        <v>157</v>
      </c>
      <c r="B41" s="266" t="s">
        <v>115</v>
      </c>
      <c r="C41" s="253">
        <v>100</v>
      </c>
      <c r="D41" s="274"/>
      <c r="E41" s="253"/>
    </row>
    <row r="42" spans="1:5" s="6" customFormat="1" ht="32.25" hidden="1" customHeight="1" x14ac:dyDescent="0.25">
      <c r="A42" s="246" t="s">
        <v>160</v>
      </c>
      <c r="B42" s="266" t="s">
        <v>161</v>
      </c>
      <c r="C42" s="258">
        <v>1800</v>
      </c>
      <c r="D42" s="266"/>
      <c r="E42" s="258"/>
    </row>
    <row r="43" spans="1:5" s="6" customFormat="1" ht="20.25" hidden="1" customHeight="1" x14ac:dyDescent="0.25">
      <c r="A43" s="246" t="s">
        <v>162</v>
      </c>
      <c r="B43" s="266" t="s">
        <v>116</v>
      </c>
      <c r="C43" s="258">
        <v>1600</v>
      </c>
      <c r="D43" s="266"/>
      <c r="E43" s="258"/>
    </row>
    <row r="44" spans="1:5" s="6" customFormat="1" ht="24" hidden="1" customHeight="1" x14ac:dyDescent="0.25">
      <c r="A44" s="246" t="s">
        <v>163</v>
      </c>
      <c r="B44" s="266" t="s">
        <v>117</v>
      </c>
      <c r="C44" s="258">
        <v>3700</v>
      </c>
      <c r="D44" s="266"/>
      <c r="E44" s="258"/>
    </row>
    <row r="45" spans="1:5" s="6" customFormat="1" ht="21.95" customHeight="1" x14ac:dyDescent="0.25">
      <c r="A45" s="247" t="s">
        <v>88</v>
      </c>
      <c r="B45" s="268" t="s">
        <v>118</v>
      </c>
      <c r="C45" s="260">
        <f>SUM(C46:C50)</f>
        <v>1634000</v>
      </c>
      <c r="D45" s="260">
        <f>SUM(D46:D50)</f>
        <v>1543596</v>
      </c>
      <c r="E45" s="260">
        <f>SUM(E46:E50)</f>
        <v>0</v>
      </c>
    </row>
    <row r="46" spans="1:5" s="6" customFormat="1" ht="21.95" customHeight="1" x14ac:dyDescent="0.25">
      <c r="A46" s="246" t="s">
        <v>164</v>
      </c>
      <c r="B46" s="266" t="s">
        <v>165</v>
      </c>
      <c r="C46" s="253">
        <v>0</v>
      </c>
      <c r="D46" s="274">
        <v>55360</v>
      </c>
      <c r="E46" s="253">
        <v>0</v>
      </c>
    </row>
    <row r="47" spans="1:5" s="6" customFormat="1" ht="21.95" customHeight="1" x14ac:dyDescent="0.25">
      <c r="A47" s="246" t="s">
        <v>166</v>
      </c>
      <c r="B47" s="266" t="s">
        <v>192</v>
      </c>
      <c r="C47" s="253">
        <v>1534000</v>
      </c>
      <c r="D47" s="274">
        <v>1436316</v>
      </c>
      <c r="E47" s="253">
        <v>0</v>
      </c>
    </row>
    <row r="48" spans="1:5" s="6" customFormat="1" ht="30.75" customHeight="1" x14ac:dyDescent="0.25">
      <c r="A48" s="246" t="s">
        <v>167</v>
      </c>
      <c r="B48" s="266" t="s">
        <v>169</v>
      </c>
      <c r="C48" s="253">
        <v>0</v>
      </c>
      <c r="D48" s="274">
        <v>0</v>
      </c>
      <c r="E48" s="253">
        <v>0</v>
      </c>
    </row>
    <row r="49" spans="1:5" s="6" customFormat="1" ht="21.95" customHeight="1" x14ac:dyDescent="0.25">
      <c r="A49" s="246" t="s">
        <v>168</v>
      </c>
      <c r="B49" s="266" t="s">
        <v>170</v>
      </c>
      <c r="C49" s="253">
        <v>100000</v>
      </c>
      <c r="D49" s="274">
        <v>51920</v>
      </c>
      <c r="E49" s="253">
        <v>0</v>
      </c>
    </row>
    <row r="50" spans="1:5" s="6" customFormat="1" ht="21.95" customHeight="1" x14ac:dyDescent="0.25">
      <c r="A50" s="246" t="s">
        <v>282</v>
      </c>
      <c r="B50" s="266" t="s">
        <v>283</v>
      </c>
      <c r="C50" s="253">
        <v>0</v>
      </c>
      <c r="D50" s="274">
        <v>0</v>
      </c>
      <c r="E50" s="253">
        <v>0</v>
      </c>
    </row>
    <row r="51" spans="1:5" s="6" customFormat="1" ht="21.95" customHeight="1" x14ac:dyDescent="0.25">
      <c r="A51" s="247" t="s">
        <v>89</v>
      </c>
      <c r="B51" s="268" t="s">
        <v>90</v>
      </c>
      <c r="C51" s="260">
        <v>6159500</v>
      </c>
      <c r="D51" s="279">
        <v>2014092</v>
      </c>
      <c r="E51" s="260">
        <v>6159500</v>
      </c>
    </row>
    <row r="52" spans="1:5" s="6" customFormat="1" ht="21.95" hidden="1" customHeight="1" x14ac:dyDescent="0.25">
      <c r="A52" s="246" t="s">
        <v>284</v>
      </c>
      <c r="B52" s="266" t="s">
        <v>285</v>
      </c>
      <c r="C52" s="253"/>
      <c r="D52" s="274"/>
      <c r="E52" s="253"/>
    </row>
    <row r="53" spans="1:5" s="6" customFormat="1" ht="21.95" hidden="1" customHeight="1" x14ac:dyDescent="0.25">
      <c r="A53" s="246" t="s">
        <v>171</v>
      </c>
      <c r="B53" s="266" t="s">
        <v>174</v>
      </c>
      <c r="C53" s="253"/>
      <c r="D53" s="274"/>
      <c r="E53" s="253"/>
    </row>
    <row r="54" spans="1:5" s="5" customFormat="1" ht="21.95" hidden="1" customHeight="1" x14ac:dyDescent="0.2">
      <c r="A54" s="246" t="s">
        <v>172</v>
      </c>
      <c r="B54" s="266" t="s">
        <v>175</v>
      </c>
      <c r="C54" s="257"/>
      <c r="D54" s="276"/>
      <c r="E54" s="257"/>
    </row>
    <row r="55" spans="1:5" s="6" customFormat="1" ht="21.95" hidden="1" customHeight="1" x14ac:dyDescent="0.25">
      <c r="A55" s="246" t="s">
        <v>173</v>
      </c>
      <c r="B55" s="266" t="s">
        <v>176</v>
      </c>
      <c r="C55" s="253"/>
      <c r="D55" s="274"/>
      <c r="E55" s="253"/>
    </row>
    <row r="56" spans="1:5" s="6" customFormat="1" ht="21.95" customHeight="1" x14ac:dyDescent="0.25">
      <c r="A56" s="247" t="s">
        <v>91</v>
      </c>
      <c r="B56" s="268" t="s">
        <v>92</v>
      </c>
      <c r="C56" s="260">
        <v>2033591</v>
      </c>
      <c r="D56" s="279">
        <v>4792310</v>
      </c>
      <c r="E56" s="260">
        <v>2033591</v>
      </c>
    </row>
    <row r="57" spans="1:5" s="6" customFormat="1" ht="21.95" hidden="1" customHeight="1" x14ac:dyDescent="0.25">
      <c r="A57" s="246" t="s">
        <v>177</v>
      </c>
      <c r="B57" s="266" t="s">
        <v>179</v>
      </c>
      <c r="C57" s="253"/>
      <c r="D57" s="274"/>
      <c r="E57" s="253"/>
    </row>
    <row r="58" spans="1:5" s="6" customFormat="1" ht="21.95" hidden="1" customHeight="1" x14ac:dyDescent="0.25">
      <c r="A58" s="246" t="s">
        <v>292</v>
      </c>
      <c r="B58" s="266" t="s">
        <v>293</v>
      </c>
      <c r="C58" s="253"/>
      <c r="D58" s="274"/>
      <c r="E58" s="253"/>
    </row>
    <row r="59" spans="1:5" s="6" customFormat="1" ht="21.95" hidden="1" customHeight="1" x14ac:dyDescent="0.25">
      <c r="A59" s="246" t="s">
        <v>178</v>
      </c>
      <c r="B59" s="266" t="s">
        <v>180</v>
      </c>
      <c r="C59" s="253"/>
      <c r="D59" s="274"/>
      <c r="E59" s="253"/>
    </row>
    <row r="60" spans="1:5" s="6" customFormat="1" ht="21.95" customHeight="1" thickBot="1" x14ac:dyDescent="0.3">
      <c r="A60" s="476" t="s">
        <v>93</v>
      </c>
      <c r="B60" s="477" t="s">
        <v>182</v>
      </c>
      <c r="C60" s="478">
        <v>0</v>
      </c>
      <c r="D60" s="479">
        <v>0</v>
      </c>
      <c r="E60" s="478">
        <v>0</v>
      </c>
    </row>
    <row r="61" spans="1:5" s="7" customFormat="1" ht="36" customHeight="1" thickBot="1" x14ac:dyDescent="0.3">
      <c r="A61" s="281" t="s">
        <v>184</v>
      </c>
      <c r="B61" s="284" t="s">
        <v>94</v>
      </c>
      <c r="C61" s="282">
        <f>C7+C20+C21+C40+C45+C51+C56+C60</f>
        <v>29662091</v>
      </c>
      <c r="D61" s="282">
        <f>D7+D20+D21+D40+D45+D51+D56+D60</f>
        <v>22679295</v>
      </c>
      <c r="E61" s="282">
        <f>E7+E20+E21+E40+E45+E51+E56+E60</f>
        <v>8193091</v>
      </c>
    </row>
    <row r="62" spans="1:5" s="5" customFormat="1" ht="21.95" customHeight="1" thickBot="1" x14ac:dyDescent="0.3">
      <c r="A62" s="281" t="s">
        <v>95</v>
      </c>
      <c r="B62" s="284" t="s">
        <v>96</v>
      </c>
      <c r="C62" s="262">
        <f>SUM(C63:C65)</f>
        <v>712615</v>
      </c>
      <c r="D62" s="262">
        <f>SUM(D63:D65)</f>
        <v>702898</v>
      </c>
      <c r="E62" s="262">
        <f>SUM(E63:E65)</f>
        <v>712615</v>
      </c>
    </row>
    <row r="63" spans="1:5" s="5" customFormat="1" ht="27.75" customHeight="1" x14ac:dyDescent="0.25">
      <c r="A63" s="480" t="s">
        <v>485</v>
      </c>
      <c r="B63" s="481" t="s">
        <v>473</v>
      </c>
      <c r="C63" s="257">
        <v>0</v>
      </c>
      <c r="D63" s="276">
        <v>0</v>
      </c>
      <c r="E63" s="257">
        <v>0</v>
      </c>
    </row>
    <row r="64" spans="1:5" s="5" customFormat="1" ht="21.95" customHeight="1" x14ac:dyDescent="0.2">
      <c r="A64" s="246" t="s">
        <v>193</v>
      </c>
      <c r="B64" s="266" t="s">
        <v>194</v>
      </c>
      <c r="C64" s="253">
        <v>712615</v>
      </c>
      <c r="D64" s="274">
        <v>702898</v>
      </c>
      <c r="E64" s="253">
        <v>712615</v>
      </c>
    </row>
    <row r="65" spans="1:5" s="7" customFormat="1" ht="21.75" customHeight="1" thickBot="1" x14ac:dyDescent="0.3">
      <c r="A65" s="249" t="s">
        <v>181</v>
      </c>
      <c r="B65" s="270" t="s">
        <v>97</v>
      </c>
      <c r="C65" s="261">
        <v>0</v>
      </c>
      <c r="D65" s="280">
        <v>0</v>
      </c>
      <c r="E65" s="261">
        <v>0</v>
      </c>
    </row>
    <row r="66" spans="1:5" ht="30" thickBot="1" x14ac:dyDescent="0.3">
      <c r="A66" s="281" t="s">
        <v>186</v>
      </c>
      <c r="B66" s="284" t="s">
        <v>98</v>
      </c>
      <c r="C66" s="282">
        <f>C61+C62</f>
        <v>30374706</v>
      </c>
      <c r="D66" s="282">
        <f>D61+D62</f>
        <v>23382193</v>
      </c>
      <c r="E66" s="282">
        <f>E61+E62</f>
        <v>8905706</v>
      </c>
    </row>
    <row r="67" spans="1:5" ht="15" x14ac:dyDescent="0.25">
      <c r="A67" s="827" t="s">
        <v>516</v>
      </c>
      <c r="B67" s="828"/>
      <c r="C67" s="551">
        <v>6</v>
      </c>
    </row>
    <row r="68" spans="1:5" ht="15" x14ac:dyDescent="0.25">
      <c r="A68" s="566"/>
      <c r="B68" s="565" t="s">
        <v>522</v>
      </c>
      <c r="C68" s="567">
        <v>0</v>
      </c>
    </row>
    <row r="69" spans="1:5" ht="15" x14ac:dyDescent="0.25">
      <c r="A69" s="831" t="s">
        <v>524</v>
      </c>
      <c r="B69" s="832"/>
      <c r="C69" s="567">
        <v>1</v>
      </c>
    </row>
    <row r="70" spans="1:5" ht="15" x14ac:dyDescent="0.25">
      <c r="A70" s="829" t="s">
        <v>523</v>
      </c>
      <c r="B70" s="830"/>
      <c r="C70" s="550">
        <v>0</v>
      </c>
    </row>
    <row r="71" spans="1:5" ht="13.5" thickBot="1" x14ac:dyDescent="0.25">
      <c r="A71" s="552"/>
      <c r="B71" s="553" t="s">
        <v>487</v>
      </c>
      <c r="C71" s="554">
        <v>7</v>
      </c>
    </row>
  </sheetData>
  <mergeCells count="7">
    <mergeCell ref="A67:B67"/>
    <mergeCell ref="A70:B70"/>
    <mergeCell ref="A1:E1"/>
    <mergeCell ref="A2:E2"/>
    <mergeCell ref="D3:E3"/>
    <mergeCell ref="D4:E4"/>
    <mergeCell ref="A69:B69"/>
  </mergeCells>
  <phoneticPr fontId="48" type="noConversion"/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view="pageBreakPreview" zoomScaleNormal="100" zoomScaleSheetLayoutView="100" workbookViewId="0">
      <selection activeCell="A4" sqref="A4:B4"/>
    </sheetView>
  </sheetViews>
  <sheetFormatPr defaultRowHeight="14.25" x14ac:dyDescent="0.2"/>
  <cols>
    <col min="1" max="1" width="7.42578125" customWidth="1"/>
    <col min="2" max="2" width="46.42578125" customWidth="1"/>
    <col min="3" max="4" width="13.28515625" customWidth="1"/>
    <col min="5" max="5" width="13.140625" customWidth="1"/>
    <col min="6" max="6" width="13.42578125" customWidth="1"/>
    <col min="7" max="7" width="12.28515625" style="571" customWidth="1"/>
    <col min="8" max="8" width="11.85546875" style="571" customWidth="1"/>
    <col min="9" max="9" width="10.85546875" style="571" customWidth="1"/>
  </cols>
  <sheetData>
    <row r="1" spans="1:9" ht="30" customHeight="1" x14ac:dyDescent="0.3">
      <c r="A1" s="823" t="s">
        <v>477</v>
      </c>
      <c r="B1" s="823"/>
      <c r="C1" s="823"/>
      <c r="D1" s="823"/>
      <c r="E1" s="823"/>
      <c r="F1" s="823"/>
      <c r="G1" s="785"/>
      <c r="H1" s="785"/>
      <c r="I1" s="785"/>
    </row>
    <row r="2" spans="1:9" ht="18" customHeight="1" x14ac:dyDescent="0.2">
      <c r="A2" s="824" t="s">
        <v>517</v>
      </c>
      <c r="B2" s="824"/>
      <c r="C2" s="824"/>
      <c r="D2" s="824"/>
      <c r="E2" s="824"/>
      <c r="F2" s="824"/>
      <c r="G2" s="785"/>
      <c r="H2" s="785"/>
      <c r="I2" s="785"/>
    </row>
    <row r="3" spans="1:9" ht="18" customHeight="1" x14ac:dyDescent="0.2">
      <c r="A3" s="568"/>
      <c r="B3" s="568"/>
      <c r="C3" s="568"/>
      <c r="D3" s="568"/>
      <c r="E3" s="568"/>
      <c r="F3" s="568"/>
      <c r="G3" s="579"/>
      <c r="H3" s="579"/>
      <c r="I3" s="579"/>
    </row>
    <row r="4" spans="1:9" ht="18" customHeight="1" x14ac:dyDescent="0.25">
      <c r="A4" s="839" t="s">
        <v>619</v>
      </c>
      <c r="B4" s="839"/>
      <c r="C4" s="568"/>
      <c r="D4" s="568"/>
      <c r="E4" s="568"/>
      <c r="F4" s="568"/>
      <c r="G4" s="579"/>
      <c r="H4" s="579"/>
      <c r="I4" s="579"/>
    </row>
    <row r="5" spans="1:9" s="622" customFormat="1" ht="17.25" customHeight="1" thickBot="1" x14ac:dyDescent="0.3">
      <c r="A5" s="793" t="s">
        <v>575</v>
      </c>
      <c r="B5" s="793"/>
      <c r="C5" s="620"/>
      <c r="D5" s="620"/>
      <c r="E5" s="838"/>
      <c r="F5" s="838"/>
      <c r="G5" s="621"/>
      <c r="H5" s="840" t="s">
        <v>466</v>
      </c>
      <c r="I5" s="840"/>
    </row>
    <row r="6" spans="1:9" ht="12.95" customHeight="1" thickBot="1" x14ac:dyDescent="0.25">
      <c r="A6" s="834" t="s">
        <v>0</v>
      </c>
      <c r="B6" s="836" t="s">
        <v>1</v>
      </c>
      <c r="C6" s="837" t="s">
        <v>588</v>
      </c>
      <c r="D6" s="837" t="s">
        <v>604</v>
      </c>
      <c r="E6" s="837" t="s">
        <v>605</v>
      </c>
      <c r="F6" s="837" t="s">
        <v>606</v>
      </c>
      <c r="G6" s="833" t="s">
        <v>591</v>
      </c>
      <c r="H6" s="833"/>
      <c r="I6" s="833"/>
    </row>
    <row r="7" spans="1:9" ht="44.25" customHeight="1" thickBot="1" x14ac:dyDescent="0.25">
      <c r="A7" s="835"/>
      <c r="B7" s="835"/>
      <c r="C7" s="835"/>
      <c r="D7" s="835"/>
      <c r="E7" s="835"/>
      <c r="F7" s="835"/>
      <c r="G7" s="578" t="s">
        <v>533</v>
      </c>
      <c r="H7" s="578" t="s">
        <v>532</v>
      </c>
      <c r="I7" s="578" t="s">
        <v>531</v>
      </c>
    </row>
    <row r="8" spans="1:9" ht="12.75" customHeight="1" thickBot="1" x14ac:dyDescent="0.25">
      <c r="A8" s="577" t="s">
        <v>99</v>
      </c>
      <c r="B8" s="576" t="s">
        <v>100</v>
      </c>
      <c r="C8" s="575" t="s">
        <v>101</v>
      </c>
      <c r="D8" s="575" t="s">
        <v>102</v>
      </c>
      <c r="E8" s="576" t="s">
        <v>103</v>
      </c>
      <c r="F8" s="575" t="s">
        <v>414</v>
      </c>
      <c r="G8" s="574" t="s">
        <v>431</v>
      </c>
      <c r="H8" s="573" t="s">
        <v>530</v>
      </c>
      <c r="I8" s="572" t="s">
        <v>593</v>
      </c>
    </row>
    <row r="9" spans="1:9" ht="21.95" customHeight="1" x14ac:dyDescent="0.2">
      <c r="A9" s="245" t="s">
        <v>2</v>
      </c>
      <c r="B9" s="265" t="s">
        <v>3</v>
      </c>
      <c r="C9" s="252">
        <f t="shared" ref="C9:I9" si="0">C10+C17</f>
        <v>18354132</v>
      </c>
      <c r="D9" s="252">
        <f t="shared" si="0"/>
        <v>19242720</v>
      </c>
      <c r="E9" s="252">
        <f t="shared" si="0"/>
        <v>1157886</v>
      </c>
      <c r="F9" s="252">
        <f t="shared" si="0"/>
        <v>20400606</v>
      </c>
      <c r="G9" s="252">
        <f t="shared" si="0"/>
        <v>20400606</v>
      </c>
      <c r="H9" s="252">
        <f t="shared" si="0"/>
        <v>0</v>
      </c>
      <c r="I9" s="252">
        <f t="shared" si="0"/>
        <v>0</v>
      </c>
    </row>
    <row r="10" spans="1:9" s="8" customFormat="1" ht="21.95" customHeight="1" x14ac:dyDescent="0.2">
      <c r="A10" s="246" t="s">
        <v>4</v>
      </c>
      <c r="B10" s="266" t="s">
        <v>5</v>
      </c>
      <c r="C10" s="253">
        <v>18177132</v>
      </c>
      <c r="D10" s="253">
        <v>18177132</v>
      </c>
      <c r="E10" s="274">
        <v>1157886</v>
      </c>
      <c r="F10" s="253">
        <v>19335018</v>
      </c>
      <c r="G10" s="253">
        <v>19335018</v>
      </c>
      <c r="H10" s="253">
        <v>0</v>
      </c>
      <c r="I10" s="253">
        <v>0</v>
      </c>
    </row>
    <row r="11" spans="1:9" s="8" customFormat="1" ht="21.95" hidden="1" customHeight="1" x14ac:dyDescent="0.2">
      <c r="A11" s="246" t="s">
        <v>124</v>
      </c>
      <c r="B11" s="266" t="s">
        <v>6</v>
      </c>
      <c r="C11" s="253"/>
      <c r="D11" s="253"/>
      <c r="E11" s="274"/>
      <c r="F11" s="253"/>
      <c r="G11" s="253"/>
      <c r="H11" s="253"/>
      <c r="I11" s="253"/>
    </row>
    <row r="12" spans="1:9" s="8" customFormat="1" ht="21.95" hidden="1" customHeight="1" x14ac:dyDescent="0.2">
      <c r="A12" s="246" t="s">
        <v>125</v>
      </c>
      <c r="B12" s="266" t="s">
        <v>7</v>
      </c>
      <c r="C12" s="253"/>
      <c r="D12" s="253"/>
      <c r="E12" s="274"/>
      <c r="F12" s="253"/>
      <c r="G12" s="253"/>
      <c r="H12" s="253"/>
      <c r="I12" s="253"/>
    </row>
    <row r="13" spans="1:9" s="8" customFormat="1" ht="21.95" hidden="1" customHeight="1" x14ac:dyDescent="0.2">
      <c r="A13" s="246" t="s">
        <v>126</v>
      </c>
      <c r="B13" s="266" t="s">
        <v>8</v>
      </c>
      <c r="C13" s="253"/>
      <c r="D13" s="253"/>
      <c r="E13" s="274"/>
      <c r="F13" s="253"/>
      <c r="G13" s="253"/>
      <c r="H13" s="253"/>
      <c r="I13" s="253"/>
    </row>
    <row r="14" spans="1:9" s="8" customFormat="1" ht="21.95" hidden="1" customHeight="1" x14ac:dyDescent="0.2">
      <c r="A14" s="246" t="s">
        <v>127</v>
      </c>
      <c r="B14" s="266" t="s">
        <v>9</v>
      </c>
      <c r="C14" s="253"/>
      <c r="D14" s="253"/>
      <c r="E14" s="274"/>
      <c r="F14" s="253"/>
      <c r="G14" s="253"/>
      <c r="H14" s="253"/>
      <c r="I14" s="253"/>
    </row>
    <row r="15" spans="1:9" s="8" customFormat="1" ht="21.95" hidden="1" customHeight="1" x14ac:dyDescent="0.2">
      <c r="A15" s="246" t="s">
        <v>128</v>
      </c>
      <c r="B15" s="267" t="s">
        <v>10</v>
      </c>
      <c r="C15" s="254"/>
      <c r="D15" s="254"/>
      <c r="E15" s="274"/>
      <c r="F15" s="254"/>
      <c r="G15" s="254"/>
      <c r="H15" s="254"/>
      <c r="I15" s="254"/>
    </row>
    <row r="16" spans="1:9" s="8" customFormat="1" ht="21.95" hidden="1" customHeight="1" x14ac:dyDescent="0.2">
      <c r="A16" s="246" t="s">
        <v>129</v>
      </c>
      <c r="B16" s="267" t="s">
        <v>11</v>
      </c>
      <c r="C16" s="255"/>
      <c r="D16" s="255"/>
      <c r="E16" s="274"/>
      <c r="F16" s="255"/>
      <c r="G16" s="255"/>
      <c r="H16" s="255"/>
      <c r="I16" s="255"/>
    </row>
    <row r="17" spans="1:9" s="8" customFormat="1" ht="21.95" customHeight="1" x14ac:dyDescent="0.2">
      <c r="A17" s="246" t="s">
        <v>12</v>
      </c>
      <c r="B17" s="266" t="s">
        <v>13</v>
      </c>
      <c r="C17" s="253">
        <v>177000</v>
      </c>
      <c r="D17" s="253">
        <v>1065588</v>
      </c>
      <c r="E17" s="274"/>
      <c r="F17" s="253">
        <v>1065588</v>
      </c>
      <c r="G17" s="253">
        <v>1065588</v>
      </c>
      <c r="H17" s="253">
        <v>0</v>
      </c>
      <c r="I17" s="253">
        <v>0</v>
      </c>
    </row>
    <row r="18" spans="1:9" ht="21.95" customHeight="1" x14ac:dyDescent="0.2">
      <c r="A18" s="247" t="s">
        <v>14</v>
      </c>
      <c r="B18" s="268" t="s">
        <v>15</v>
      </c>
      <c r="C18" s="256">
        <v>0</v>
      </c>
      <c r="D18" s="256">
        <v>51338937</v>
      </c>
      <c r="E18" s="275">
        <v>-27095551</v>
      </c>
      <c r="F18" s="256">
        <v>24243386</v>
      </c>
      <c r="G18" s="256">
        <v>24243386</v>
      </c>
      <c r="H18" s="256">
        <v>0</v>
      </c>
      <c r="I18" s="256">
        <v>0</v>
      </c>
    </row>
    <row r="19" spans="1:9" ht="21.95" hidden="1" customHeight="1" x14ac:dyDescent="0.2">
      <c r="A19" s="246" t="s">
        <v>158</v>
      </c>
      <c r="B19" s="267" t="s">
        <v>294</v>
      </c>
      <c r="C19" s="254">
        <v>0</v>
      </c>
      <c r="D19" s="254"/>
      <c r="E19" s="274"/>
      <c r="F19" s="254"/>
      <c r="G19" s="254"/>
      <c r="H19" s="254"/>
      <c r="I19" s="254"/>
    </row>
    <row r="20" spans="1:9" ht="21.95" hidden="1" customHeight="1" x14ac:dyDescent="0.2">
      <c r="A20" s="246" t="s">
        <v>159</v>
      </c>
      <c r="B20" s="266" t="s">
        <v>187</v>
      </c>
      <c r="C20" s="253">
        <v>14220</v>
      </c>
      <c r="D20" s="253"/>
      <c r="E20" s="274"/>
      <c r="F20" s="253"/>
      <c r="G20" s="253"/>
      <c r="H20" s="253"/>
      <c r="I20" s="253"/>
    </row>
    <row r="21" spans="1:9" ht="21.95" customHeight="1" x14ac:dyDescent="0.2">
      <c r="A21" s="247" t="s">
        <v>16</v>
      </c>
      <c r="B21" s="268" t="s">
        <v>17</v>
      </c>
      <c r="C21" s="256">
        <f t="shared" ref="C21:I21" si="1">C23+C28+C22</f>
        <v>4490000</v>
      </c>
      <c r="D21" s="256">
        <f t="shared" si="1"/>
        <v>4022269</v>
      </c>
      <c r="E21" s="256">
        <f t="shared" si="1"/>
        <v>157600</v>
      </c>
      <c r="F21" s="256">
        <f t="shared" si="1"/>
        <v>4179869</v>
      </c>
      <c r="G21" s="256">
        <f t="shared" si="1"/>
        <v>4179869</v>
      </c>
      <c r="H21" s="256">
        <f t="shared" si="1"/>
        <v>0</v>
      </c>
      <c r="I21" s="256">
        <f t="shared" si="1"/>
        <v>0</v>
      </c>
    </row>
    <row r="22" spans="1:9" ht="21.95" customHeight="1" x14ac:dyDescent="0.2">
      <c r="A22" s="246" t="s">
        <v>468</v>
      </c>
      <c r="B22" s="266" t="s">
        <v>467</v>
      </c>
      <c r="C22" s="253">
        <v>0</v>
      </c>
      <c r="D22" s="253">
        <v>0</v>
      </c>
      <c r="E22" s="274">
        <v>0</v>
      </c>
      <c r="F22" s="253">
        <v>0</v>
      </c>
      <c r="G22" s="256">
        <v>0</v>
      </c>
      <c r="H22" s="256">
        <v>0</v>
      </c>
      <c r="I22" s="256">
        <v>0</v>
      </c>
    </row>
    <row r="23" spans="1:9" s="8" customFormat="1" ht="23.25" customHeight="1" x14ac:dyDescent="0.2">
      <c r="A23" s="246" t="s">
        <v>18</v>
      </c>
      <c r="B23" s="266" t="s">
        <v>19</v>
      </c>
      <c r="C23" s="253">
        <v>4472000</v>
      </c>
      <c r="D23" s="253">
        <v>4004269</v>
      </c>
      <c r="E23" s="274">
        <v>85270</v>
      </c>
      <c r="F23" s="253">
        <v>4089539</v>
      </c>
      <c r="G23" s="253">
        <v>4089539</v>
      </c>
      <c r="H23" s="253">
        <v>0</v>
      </c>
      <c r="I23" s="253">
        <v>0</v>
      </c>
    </row>
    <row r="24" spans="1:9" s="8" customFormat="1" ht="21.95" hidden="1" customHeight="1" x14ac:dyDescent="0.2">
      <c r="A24" s="246" t="s">
        <v>20</v>
      </c>
      <c r="B24" s="266" t="s">
        <v>21</v>
      </c>
      <c r="C24" s="253"/>
      <c r="D24" s="253"/>
      <c r="E24" s="274"/>
      <c r="F24" s="253"/>
      <c r="G24" s="253"/>
      <c r="H24" s="253"/>
      <c r="I24" s="253"/>
    </row>
    <row r="25" spans="1:9" s="8" customFormat="1" ht="21.95" hidden="1" customHeight="1" x14ac:dyDescent="0.2">
      <c r="A25" s="246"/>
      <c r="B25" s="266" t="s">
        <v>22</v>
      </c>
      <c r="C25" s="253"/>
      <c r="D25" s="253"/>
      <c r="E25" s="274"/>
      <c r="F25" s="253"/>
      <c r="G25" s="253"/>
      <c r="H25" s="253"/>
      <c r="I25" s="253"/>
    </row>
    <row r="26" spans="1:9" s="8" customFormat="1" ht="21.95" hidden="1" customHeight="1" x14ac:dyDescent="0.2">
      <c r="A26" s="246" t="s">
        <v>23</v>
      </c>
      <c r="B26" s="266" t="s">
        <v>24</v>
      </c>
      <c r="C26" s="253"/>
      <c r="D26" s="253"/>
      <c r="E26" s="274"/>
      <c r="F26" s="253"/>
      <c r="G26" s="253"/>
      <c r="H26" s="253"/>
      <c r="I26" s="253"/>
    </row>
    <row r="27" spans="1:9" s="8" customFormat="1" ht="21.95" hidden="1" customHeight="1" x14ac:dyDescent="0.2">
      <c r="A27" s="246" t="s">
        <v>25</v>
      </c>
      <c r="B27" s="266" t="s">
        <v>26</v>
      </c>
      <c r="C27" s="253"/>
      <c r="D27" s="253"/>
      <c r="E27" s="274"/>
      <c r="F27" s="253"/>
      <c r="G27" s="253"/>
      <c r="H27" s="253"/>
      <c r="I27" s="253"/>
    </row>
    <row r="28" spans="1:9" s="8" customFormat="1" ht="21.95" customHeight="1" x14ac:dyDescent="0.2">
      <c r="A28" s="246" t="s">
        <v>27</v>
      </c>
      <c r="B28" s="266" t="s">
        <v>28</v>
      </c>
      <c r="C28" s="253">
        <v>18000</v>
      </c>
      <c r="D28" s="253">
        <v>18000</v>
      </c>
      <c r="E28" s="274">
        <v>72330</v>
      </c>
      <c r="F28" s="253">
        <v>90330</v>
      </c>
      <c r="G28" s="253">
        <v>90330</v>
      </c>
      <c r="H28" s="253">
        <v>0</v>
      </c>
      <c r="I28" s="253">
        <v>0</v>
      </c>
    </row>
    <row r="29" spans="1:9" ht="21.95" customHeight="1" x14ac:dyDescent="0.2">
      <c r="A29" s="247" t="s">
        <v>29</v>
      </c>
      <c r="B29" s="268" t="s">
        <v>30</v>
      </c>
      <c r="C29" s="256">
        <f t="shared" ref="C29:I29" si="2">SUM(C30:C37)</f>
        <v>563000</v>
      </c>
      <c r="D29" s="256">
        <f t="shared" si="2"/>
        <v>563000</v>
      </c>
      <c r="E29" s="256">
        <f t="shared" si="2"/>
        <v>-129565</v>
      </c>
      <c r="F29" s="256">
        <f t="shared" si="2"/>
        <v>433435</v>
      </c>
      <c r="G29" s="256">
        <f t="shared" si="2"/>
        <v>433435</v>
      </c>
      <c r="H29" s="256">
        <f t="shared" si="2"/>
        <v>0</v>
      </c>
      <c r="I29" s="256">
        <f t="shared" si="2"/>
        <v>0</v>
      </c>
    </row>
    <row r="30" spans="1:9" ht="21.95" customHeight="1" x14ac:dyDescent="0.2">
      <c r="A30" s="246" t="s">
        <v>31</v>
      </c>
      <c r="B30" s="266" t="s">
        <v>119</v>
      </c>
      <c r="C30" s="253">
        <v>0</v>
      </c>
      <c r="D30" s="253">
        <v>0</v>
      </c>
      <c r="E30" s="274">
        <v>14520</v>
      </c>
      <c r="F30" s="253">
        <v>14520</v>
      </c>
      <c r="G30" s="253">
        <v>14520</v>
      </c>
      <c r="H30" s="253">
        <v>0</v>
      </c>
      <c r="I30" s="253">
        <v>0</v>
      </c>
    </row>
    <row r="31" spans="1:9" ht="21.95" customHeight="1" x14ac:dyDescent="0.2">
      <c r="A31" s="246" t="s">
        <v>295</v>
      </c>
      <c r="B31" s="266" t="s">
        <v>296</v>
      </c>
      <c r="C31" s="253">
        <v>0</v>
      </c>
      <c r="D31" s="253">
        <v>0</v>
      </c>
      <c r="E31" s="274">
        <v>0</v>
      </c>
      <c r="F31" s="253">
        <v>0</v>
      </c>
      <c r="G31" s="253">
        <v>0</v>
      </c>
      <c r="H31" s="253">
        <v>0</v>
      </c>
      <c r="I31" s="253">
        <v>0</v>
      </c>
    </row>
    <row r="32" spans="1:9" ht="21.95" customHeight="1" x14ac:dyDescent="0.2">
      <c r="A32" s="246" t="s">
        <v>32</v>
      </c>
      <c r="B32" s="266" t="s">
        <v>33</v>
      </c>
      <c r="C32" s="253">
        <v>0</v>
      </c>
      <c r="D32" s="253">
        <v>0</v>
      </c>
      <c r="E32" s="274">
        <v>0</v>
      </c>
      <c r="F32" s="253">
        <v>0</v>
      </c>
      <c r="G32" s="253">
        <v>0</v>
      </c>
      <c r="H32" s="253">
        <v>0</v>
      </c>
      <c r="I32" s="253">
        <v>0</v>
      </c>
    </row>
    <row r="33" spans="1:9" ht="18.75" customHeight="1" x14ac:dyDescent="0.2">
      <c r="A33" s="246" t="s">
        <v>34</v>
      </c>
      <c r="B33" s="266" t="s">
        <v>35</v>
      </c>
      <c r="C33" s="253">
        <v>321000</v>
      </c>
      <c r="D33" s="253">
        <v>321000</v>
      </c>
      <c r="E33" s="274">
        <v>93520</v>
      </c>
      <c r="F33" s="253">
        <v>414520</v>
      </c>
      <c r="G33" s="253">
        <v>414520</v>
      </c>
      <c r="H33" s="253">
        <v>0</v>
      </c>
      <c r="I33" s="253">
        <v>0</v>
      </c>
    </row>
    <row r="34" spans="1:9" ht="24.75" customHeight="1" x14ac:dyDescent="0.2">
      <c r="A34" s="246" t="s">
        <v>36</v>
      </c>
      <c r="B34" s="266" t="s">
        <v>37</v>
      </c>
      <c r="C34" s="253">
        <v>0</v>
      </c>
      <c r="D34" s="253">
        <v>0</v>
      </c>
      <c r="E34" s="274">
        <v>0</v>
      </c>
      <c r="F34" s="253">
        <v>0</v>
      </c>
      <c r="G34" s="253">
        <v>0</v>
      </c>
      <c r="H34" s="253">
        <v>0</v>
      </c>
      <c r="I34" s="253">
        <v>0</v>
      </c>
    </row>
    <row r="35" spans="1:9" ht="21.95" customHeight="1" x14ac:dyDescent="0.2">
      <c r="A35" s="248" t="s">
        <v>38</v>
      </c>
      <c r="B35" s="269" t="s">
        <v>39</v>
      </c>
      <c r="C35" s="257">
        <v>0</v>
      </c>
      <c r="D35" s="257">
        <v>0</v>
      </c>
      <c r="E35" s="276">
        <v>0</v>
      </c>
      <c r="F35" s="257">
        <v>0</v>
      </c>
      <c r="G35" s="257">
        <v>0</v>
      </c>
      <c r="H35" s="257">
        <v>0</v>
      </c>
      <c r="I35" s="257">
        <v>0</v>
      </c>
    </row>
    <row r="36" spans="1:9" ht="21.95" customHeight="1" x14ac:dyDescent="0.2">
      <c r="A36" s="246" t="s">
        <v>40</v>
      </c>
      <c r="B36" s="266" t="s">
        <v>41</v>
      </c>
      <c r="C36" s="253">
        <v>0</v>
      </c>
      <c r="D36" s="253">
        <v>0</v>
      </c>
      <c r="E36" s="277">
        <v>265</v>
      </c>
      <c r="F36" s="253">
        <v>265</v>
      </c>
      <c r="G36" s="253">
        <v>265</v>
      </c>
      <c r="H36" s="253">
        <v>0</v>
      </c>
      <c r="I36" s="253">
        <v>0</v>
      </c>
    </row>
    <row r="37" spans="1:9" ht="21.95" customHeight="1" x14ac:dyDescent="0.2">
      <c r="A37" s="246" t="s">
        <v>521</v>
      </c>
      <c r="B37" s="266" t="s">
        <v>42</v>
      </c>
      <c r="C37" s="560">
        <v>242000</v>
      </c>
      <c r="D37" s="560">
        <v>242000</v>
      </c>
      <c r="E37" s="561">
        <v>-237870</v>
      </c>
      <c r="F37" s="560">
        <v>4130</v>
      </c>
      <c r="G37" s="560">
        <v>4130</v>
      </c>
      <c r="H37" s="560">
        <v>0</v>
      </c>
      <c r="I37" s="560">
        <v>0</v>
      </c>
    </row>
    <row r="38" spans="1:9" ht="21.95" customHeight="1" x14ac:dyDescent="0.2">
      <c r="A38" s="247" t="s">
        <v>43</v>
      </c>
      <c r="B38" s="268" t="s">
        <v>44</v>
      </c>
      <c r="C38" s="256">
        <v>0</v>
      </c>
      <c r="D38" s="256">
        <v>0</v>
      </c>
      <c r="E38" s="278">
        <v>0</v>
      </c>
      <c r="F38" s="273">
        <v>0</v>
      </c>
      <c r="G38" s="273">
        <v>0</v>
      </c>
      <c r="H38" s="273">
        <v>0</v>
      </c>
      <c r="I38" s="273">
        <v>0</v>
      </c>
    </row>
    <row r="39" spans="1:9" ht="21.95" hidden="1" customHeight="1" x14ac:dyDescent="0.2">
      <c r="A39" s="246" t="s">
        <v>297</v>
      </c>
      <c r="B39" s="266" t="s">
        <v>298</v>
      </c>
      <c r="C39" s="258">
        <v>0</v>
      </c>
      <c r="D39" s="258"/>
      <c r="E39" s="266"/>
      <c r="F39" s="258"/>
      <c r="G39" s="258"/>
      <c r="H39" s="258"/>
      <c r="I39" s="258"/>
    </row>
    <row r="40" spans="1:9" ht="21.95" customHeight="1" x14ac:dyDescent="0.2">
      <c r="A40" s="247" t="s">
        <v>45</v>
      </c>
      <c r="B40" s="268" t="s">
        <v>46</v>
      </c>
      <c r="C40" s="256">
        <v>0</v>
      </c>
      <c r="D40" s="256">
        <v>0</v>
      </c>
      <c r="E40" s="275">
        <v>0</v>
      </c>
      <c r="F40" s="256">
        <v>0</v>
      </c>
      <c r="G40" s="256">
        <v>0</v>
      </c>
      <c r="H40" s="256">
        <v>0</v>
      </c>
      <c r="I40" s="256">
        <v>0</v>
      </c>
    </row>
    <row r="41" spans="1:9" ht="21.95" hidden="1" customHeight="1" x14ac:dyDescent="0.2">
      <c r="A41" s="246" t="s">
        <v>120</v>
      </c>
      <c r="B41" s="266" t="s">
        <v>47</v>
      </c>
      <c r="C41" s="253"/>
      <c r="D41" s="253"/>
      <c r="E41" s="274"/>
      <c r="F41" s="253"/>
      <c r="G41" s="253"/>
      <c r="H41" s="253"/>
      <c r="I41" s="253"/>
    </row>
    <row r="42" spans="1:9" ht="21.95" hidden="1" customHeight="1" x14ac:dyDescent="0.2">
      <c r="A42" s="246" t="s">
        <v>301</v>
      </c>
      <c r="B42" s="266" t="s">
        <v>302</v>
      </c>
      <c r="C42" s="253"/>
      <c r="D42" s="253"/>
      <c r="E42" s="274"/>
      <c r="F42" s="253"/>
      <c r="G42" s="253"/>
      <c r="H42" s="253"/>
      <c r="I42" s="253"/>
    </row>
    <row r="43" spans="1:9" ht="21.95" customHeight="1" thickBot="1" x14ac:dyDescent="0.25">
      <c r="A43" s="247" t="s">
        <v>48</v>
      </c>
      <c r="B43" s="268" t="s">
        <v>188</v>
      </c>
      <c r="C43" s="259">
        <v>0</v>
      </c>
      <c r="D43" s="749">
        <v>3477489</v>
      </c>
      <c r="E43" s="735">
        <v>1647511</v>
      </c>
      <c r="F43" s="735">
        <v>5125000</v>
      </c>
      <c r="G43" s="735">
        <v>5125000</v>
      </c>
      <c r="H43" s="259">
        <v>0</v>
      </c>
      <c r="I43" s="259">
        <v>0</v>
      </c>
    </row>
    <row r="44" spans="1:9" ht="21.95" hidden="1" customHeight="1" x14ac:dyDescent="0.2">
      <c r="A44" s="249" t="s">
        <v>121</v>
      </c>
      <c r="B44" s="270" t="s">
        <v>122</v>
      </c>
      <c r="C44" s="472">
        <v>0</v>
      </c>
      <c r="D44" s="472"/>
      <c r="E44" s="270"/>
      <c r="F44" s="472"/>
      <c r="G44" s="472"/>
      <c r="H44" s="472"/>
      <c r="I44" s="472"/>
    </row>
    <row r="45" spans="1:9" ht="30" customHeight="1" thickBot="1" x14ac:dyDescent="0.3">
      <c r="A45" s="250" t="s">
        <v>185</v>
      </c>
      <c r="B45" s="271" t="s">
        <v>49</v>
      </c>
      <c r="C45" s="262">
        <f t="shared" ref="C45:I45" si="3">C9+C18+C21+C29+C38+C40+C43</f>
        <v>23407132</v>
      </c>
      <c r="D45" s="262">
        <f t="shared" si="3"/>
        <v>78644415</v>
      </c>
      <c r="E45" s="262">
        <f t="shared" si="3"/>
        <v>-24262119</v>
      </c>
      <c r="F45" s="262">
        <f t="shared" si="3"/>
        <v>54382296</v>
      </c>
      <c r="G45" s="262">
        <f t="shared" si="3"/>
        <v>54382296</v>
      </c>
      <c r="H45" s="262">
        <f t="shared" si="3"/>
        <v>0</v>
      </c>
      <c r="I45" s="262">
        <f t="shared" si="3"/>
        <v>0</v>
      </c>
    </row>
    <row r="46" spans="1:9" ht="21.95" customHeight="1" thickBot="1" x14ac:dyDescent="0.25">
      <c r="A46" s="473" t="s">
        <v>50</v>
      </c>
      <c r="B46" s="474" t="s">
        <v>51</v>
      </c>
      <c r="C46" s="475">
        <f t="shared" ref="C46:I46" si="4">SUM(C47:C49)</f>
        <v>24921241</v>
      </c>
      <c r="D46" s="475">
        <f t="shared" si="4"/>
        <v>24921241</v>
      </c>
      <c r="E46" s="475">
        <f t="shared" si="4"/>
        <v>280326</v>
      </c>
      <c r="F46" s="475">
        <f t="shared" si="4"/>
        <v>25201567</v>
      </c>
      <c r="G46" s="475">
        <f t="shared" si="4"/>
        <v>25201567</v>
      </c>
      <c r="H46" s="475">
        <f t="shared" si="4"/>
        <v>0</v>
      </c>
      <c r="I46" s="475">
        <f t="shared" si="4"/>
        <v>0</v>
      </c>
    </row>
    <row r="47" spans="1:9" ht="24" customHeight="1" x14ac:dyDescent="0.2">
      <c r="A47" s="248" t="s">
        <v>484</v>
      </c>
      <c r="B47" s="269" t="s">
        <v>472</v>
      </c>
      <c r="C47" s="257">
        <v>0</v>
      </c>
      <c r="D47" s="257">
        <v>0</v>
      </c>
      <c r="E47" s="276">
        <v>0</v>
      </c>
      <c r="F47" s="257">
        <v>0</v>
      </c>
      <c r="G47" s="257">
        <v>0</v>
      </c>
      <c r="H47" s="257">
        <v>0</v>
      </c>
      <c r="I47" s="257">
        <v>0</v>
      </c>
    </row>
    <row r="48" spans="1:9" ht="21.95" customHeight="1" x14ac:dyDescent="0.2">
      <c r="A48" s="246" t="s">
        <v>52</v>
      </c>
      <c r="B48" s="266" t="s">
        <v>53</v>
      </c>
      <c r="C48" s="253">
        <v>24921241</v>
      </c>
      <c r="D48" s="253">
        <v>24921241</v>
      </c>
      <c r="E48" s="274">
        <v>-449664</v>
      </c>
      <c r="F48" s="253">
        <v>24471577</v>
      </c>
      <c r="G48" s="253">
        <v>24471577</v>
      </c>
      <c r="H48" s="253">
        <v>0</v>
      </c>
      <c r="I48" s="253">
        <v>0</v>
      </c>
    </row>
    <row r="49" spans="1:9" ht="21.95" customHeight="1" thickBot="1" x14ac:dyDescent="0.25">
      <c r="A49" s="249" t="s">
        <v>299</v>
      </c>
      <c r="B49" s="270" t="s">
        <v>300</v>
      </c>
      <c r="C49" s="261">
        <v>0</v>
      </c>
      <c r="D49" s="261">
        <v>0</v>
      </c>
      <c r="E49" s="280">
        <v>729990</v>
      </c>
      <c r="F49" s="261">
        <v>729990</v>
      </c>
      <c r="G49" s="261">
        <v>729990</v>
      </c>
      <c r="H49" s="261">
        <v>0</v>
      </c>
      <c r="I49" s="261">
        <v>0</v>
      </c>
    </row>
    <row r="50" spans="1:9" s="4" customFormat="1" ht="37.5" customHeight="1" thickBot="1" x14ac:dyDescent="0.3">
      <c r="A50" s="250" t="s">
        <v>123</v>
      </c>
      <c r="B50" s="271" t="s">
        <v>54</v>
      </c>
      <c r="C50" s="262">
        <f t="shared" ref="C50:I50" si="5">C45+C46</f>
        <v>48328373</v>
      </c>
      <c r="D50" s="262">
        <f t="shared" si="5"/>
        <v>103565656</v>
      </c>
      <c r="E50" s="262">
        <f t="shared" si="5"/>
        <v>-23981793</v>
      </c>
      <c r="F50" s="262">
        <f t="shared" si="5"/>
        <v>79583863</v>
      </c>
      <c r="G50" s="262">
        <f t="shared" si="5"/>
        <v>79583863</v>
      </c>
      <c r="H50" s="262">
        <f t="shared" si="5"/>
        <v>0</v>
      </c>
      <c r="I50" s="262">
        <f t="shared" si="5"/>
        <v>0</v>
      </c>
    </row>
    <row r="51" spans="1:9" ht="15" x14ac:dyDescent="0.25">
      <c r="A51" s="1"/>
      <c r="B51" s="1"/>
      <c r="C51" s="1"/>
      <c r="D51" s="1"/>
      <c r="E51" s="1"/>
      <c r="F51" s="1"/>
    </row>
  </sheetData>
  <mergeCells count="13">
    <mergeCell ref="A5:B5"/>
    <mergeCell ref="E5:F5"/>
    <mergeCell ref="A1:I1"/>
    <mergeCell ref="A2:I2"/>
    <mergeCell ref="A4:B4"/>
    <mergeCell ref="H5:I5"/>
    <mergeCell ref="G6:I6"/>
    <mergeCell ref="A6:A7"/>
    <mergeCell ref="B6:B7"/>
    <mergeCell ref="C6:C7"/>
    <mergeCell ref="E6:E7"/>
    <mergeCell ref="F6:F7"/>
    <mergeCell ref="D6:D7"/>
  </mergeCells>
  <pageMargins left="0.74803149606299213" right="0.74803149606299213" top="0.98425196850393704" bottom="0.98425196850393704" header="0.51181102362204722" footer="0.51181102362204722"/>
  <pageSetup paperSize="9" scale="62" orientation="portrait" r:id="rId1"/>
  <headerFooter alignWithMargins="0"/>
  <rowBreaks count="1" manualBreakCount="1">
    <brk id="50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workbookViewId="0">
      <selection activeCell="A4" sqref="A4:B4"/>
    </sheetView>
  </sheetViews>
  <sheetFormatPr defaultRowHeight="14.25" x14ac:dyDescent="0.2"/>
  <cols>
    <col min="1" max="1" width="7.140625" customWidth="1"/>
    <col min="2" max="2" width="45.42578125" customWidth="1"/>
    <col min="3" max="4" width="13.5703125" customWidth="1"/>
    <col min="5" max="5" width="12.42578125" customWidth="1"/>
    <col min="6" max="6" width="12.85546875" customWidth="1"/>
    <col min="7" max="7" width="12.7109375" style="571" customWidth="1"/>
    <col min="8" max="8" width="11.85546875" style="571" customWidth="1"/>
    <col min="9" max="9" width="12.85546875" style="571" customWidth="1"/>
  </cols>
  <sheetData>
    <row r="1" spans="1:9" ht="30" customHeight="1" x14ac:dyDescent="0.3">
      <c r="A1" s="823" t="s">
        <v>478</v>
      </c>
      <c r="B1" s="823"/>
      <c r="C1" s="823"/>
      <c r="D1" s="823"/>
      <c r="E1" s="823"/>
      <c r="F1" s="823"/>
      <c r="G1" s="785"/>
      <c r="H1" s="785"/>
      <c r="I1" s="785"/>
    </row>
    <row r="2" spans="1:9" ht="18" customHeight="1" x14ac:dyDescent="0.2">
      <c r="A2" s="824" t="s">
        <v>517</v>
      </c>
      <c r="B2" s="824"/>
      <c r="C2" s="824"/>
      <c r="D2" s="824"/>
      <c r="E2" s="824"/>
      <c r="F2" s="824"/>
      <c r="G2" s="785"/>
      <c r="H2" s="785"/>
      <c r="I2" s="785"/>
    </row>
    <row r="3" spans="1:9" ht="18" customHeight="1" x14ac:dyDescent="0.2">
      <c r="A3" s="568"/>
      <c r="B3" s="568"/>
      <c r="C3" s="568"/>
      <c r="D3" s="568"/>
      <c r="E3" s="568"/>
      <c r="F3" s="568"/>
      <c r="G3" s="579"/>
      <c r="H3" s="579"/>
      <c r="I3" s="579"/>
    </row>
    <row r="4" spans="1:9" ht="18" customHeight="1" x14ac:dyDescent="0.25">
      <c r="A4" s="839" t="s">
        <v>620</v>
      </c>
      <c r="B4" s="839"/>
      <c r="C4" s="568"/>
      <c r="D4" s="568"/>
      <c r="E4" s="568"/>
      <c r="F4" s="568"/>
      <c r="G4" s="579"/>
      <c r="H4" s="579"/>
      <c r="I4" s="579"/>
    </row>
    <row r="5" spans="1:9" s="622" customFormat="1" ht="19.5" customHeight="1" thickBot="1" x14ac:dyDescent="0.3">
      <c r="A5" s="793" t="s">
        <v>576</v>
      </c>
      <c r="B5" s="793"/>
      <c r="C5" s="623"/>
      <c r="D5" s="623"/>
      <c r="E5" s="838"/>
      <c r="F5" s="838"/>
      <c r="G5" s="621"/>
      <c r="H5" s="840" t="s">
        <v>466</v>
      </c>
      <c r="I5" s="840"/>
    </row>
    <row r="6" spans="1:9" ht="15.75" customHeight="1" thickBot="1" x14ac:dyDescent="0.25">
      <c r="A6" s="834" t="s">
        <v>0</v>
      </c>
      <c r="B6" s="836" t="s">
        <v>1</v>
      </c>
      <c r="C6" s="837" t="s">
        <v>588</v>
      </c>
      <c r="D6" s="837" t="s">
        <v>597</v>
      </c>
      <c r="E6" s="837" t="s">
        <v>605</v>
      </c>
      <c r="F6" s="837" t="s">
        <v>606</v>
      </c>
      <c r="G6" s="833" t="s">
        <v>591</v>
      </c>
      <c r="H6" s="833"/>
      <c r="I6" s="833"/>
    </row>
    <row r="7" spans="1:9" ht="38.25" customHeight="1" thickBot="1" x14ac:dyDescent="0.25">
      <c r="A7" s="835"/>
      <c r="B7" s="835"/>
      <c r="C7" s="835"/>
      <c r="D7" s="835"/>
      <c r="E7" s="835"/>
      <c r="F7" s="835"/>
      <c r="G7" s="578" t="s">
        <v>533</v>
      </c>
      <c r="H7" s="578" t="s">
        <v>532</v>
      </c>
      <c r="I7" s="578" t="s">
        <v>531</v>
      </c>
    </row>
    <row r="8" spans="1:9" ht="12.75" customHeight="1" thickBot="1" x14ac:dyDescent="0.25">
      <c r="A8" s="577" t="s">
        <v>99</v>
      </c>
      <c r="B8" s="576" t="s">
        <v>100</v>
      </c>
      <c r="C8" s="575" t="s">
        <v>101</v>
      </c>
      <c r="D8" s="575" t="s">
        <v>102</v>
      </c>
      <c r="E8" s="576" t="s">
        <v>103</v>
      </c>
      <c r="F8" s="575" t="s">
        <v>414</v>
      </c>
      <c r="G8" s="573" t="s">
        <v>431</v>
      </c>
      <c r="H8" s="573" t="s">
        <v>530</v>
      </c>
      <c r="I8" s="573" t="s">
        <v>593</v>
      </c>
    </row>
    <row r="9" spans="1:9" s="6" customFormat="1" ht="21.95" customHeight="1" x14ac:dyDescent="0.25">
      <c r="A9" s="245" t="s">
        <v>55</v>
      </c>
      <c r="B9" s="265" t="s">
        <v>56</v>
      </c>
      <c r="C9" s="252">
        <f t="shared" ref="C9:I9" si="0">C10+C18</f>
        <v>7572000</v>
      </c>
      <c r="D9" s="252">
        <f t="shared" si="0"/>
        <v>8385588</v>
      </c>
      <c r="E9" s="252">
        <f t="shared" si="0"/>
        <v>50000</v>
      </c>
      <c r="F9" s="252">
        <f t="shared" si="0"/>
        <v>8435588</v>
      </c>
      <c r="G9" s="252">
        <f t="shared" si="0"/>
        <v>8435588</v>
      </c>
      <c r="H9" s="252">
        <f t="shared" si="0"/>
        <v>0</v>
      </c>
      <c r="I9" s="252">
        <f t="shared" si="0"/>
        <v>0</v>
      </c>
    </row>
    <row r="10" spans="1:9" s="5" customFormat="1" ht="21.95" customHeight="1" x14ac:dyDescent="0.2">
      <c r="A10" s="246" t="s">
        <v>57</v>
      </c>
      <c r="B10" s="266" t="s">
        <v>58</v>
      </c>
      <c r="C10" s="253">
        <v>3163000</v>
      </c>
      <c r="D10" s="253">
        <v>4071913</v>
      </c>
      <c r="E10" s="274">
        <v>50000</v>
      </c>
      <c r="F10" s="253">
        <v>4121913</v>
      </c>
      <c r="G10" s="253">
        <v>4121913</v>
      </c>
      <c r="H10" s="253">
        <v>0</v>
      </c>
      <c r="I10" s="253">
        <v>0</v>
      </c>
    </row>
    <row r="11" spans="1:9" s="5" customFormat="1" ht="22.5" hidden="1" customHeight="1" x14ac:dyDescent="0.2">
      <c r="A11" s="246" t="s">
        <v>130</v>
      </c>
      <c r="B11" s="266" t="s">
        <v>59</v>
      </c>
      <c r="C11" s="253"/>
      <c r="D11" s="253"/>
      <c r="E11" s="274"/>
      <c r="F11" s="253"/>
      <c r="G11" s="253"/>
      <c r="H11" s="253"/>
      <c r="I11" s="253"/>
    </row>
    <row r="12" spans="1:9" s="5" customFormat="1" ht="22.5" hidden="1" customHeight="1" x14ac:dyDescent="0.2">
      <c r="A12" s="246" t="s">
        <v>190</v>
      </c>
      <c r="B12" s="266" t="s">
        <v>191</v>
      </c>
      <c r="C12" s="253"/>
      <c r="D12" s="253"/>
      <c r="E12" s="274"/>
      <c r="F12" s="253"/>
      <c r="G12" s="253"/>
      <c r="H12" s="253"/>
      <c r="I12" s="253"/>
    </row>
    <row r="13" spans="1:9" s="5" customFormat="1" ht="22.5" hidden="1" customHeight="1" x14ac:dyDescent="0.2">
      <c r="A13" s="246" t="s">
        <v>286</v>
      </c>
      <c r="B13" s="266" t="s">
        <v>287</v>
      </c>
      <c r="C13" s="253"/>
      <c r="D13" s="253"/>
      <c r="E13" s="274"/>
      <c r="F13" s="253"/>
      <c r="G13" s="253"/>
      <c r="H13" s="253"/>
      <c r="I13" s="253"/>
    </row>
    <row r="14" spans="1:9" s="5" customFormat="1" ht="21.95" hidden="1" customHeight="1" x14ac:dyDescent="0.2">
      <c r="A14" s="246" t="s">
        <v>131</v>
      </c>
      <c r="B14" s="266" t="s">
        <v>60</v>
      </c>
      <c r="C14" s="253"/>
      <c r="D14" s="253"/>
      <c r="E14" s="274"/>
      <c r="F14" s="253"/>
      <c r="G14" s="253"/>
      <c r="H14" s="253"/>
      <c r="I14" s="253"/>
    </row>
    <row r="15" spans="1:9" s="5" customFormat="1" ht="21.95" hidden="1" customHeight="1" x14ac:dyDescent="0.2">
      <c r="A15" s="246" t="s">
        <v>132</v>
      </c>
      <c r="B15" s="266" t="s">
        <v>61</v>
      </c>
      <c r="C15" s="254"/>
      <c r="D15" s="254"/>
      <c r="E15" s="274"/>
      <c r="F15" s="254"/>
      <c r="G15" s="254"/>
      <c r="H15" s="254"/>
      <c r="I15" s="254"/>
    </row>
    <row r="16" spans="1:9" s="5" customFormat="1" ht="21.95" hidden="1" customHeight="1" x14ac:dyDescent="0.2">
      <c r="A16" s="246" t="s">
        <v>133</v>
      </c>
      <c r="B16" s="266" t="s">
        <v>62</v>
      </c>
      <c r="C16" s="255"/>
      <c r="D16" s="255"/>
      <c r="E16" s="274"/>
      <c r="F16" s="255"/>
      <c r="G16" s="255"/>
      <c r="H16" s="255"/>
      <c r="I16" s="255"/>
    </row>
    <row r="17" spans="1:9" s="5" customFormat="1" ht="21.95" hidden="1" customHeight="1" x14ac:dyDescent="0.2">
      <c r="A17" s="246" t="s">
        <v>134</v>
      </c>
      <c r="B17" s="266" t="s">
        <v>63</v>
      </c>
      <c r="C17" s="255"/>
      <c r="D17" s="255"/>
      <c r="E17" s="274"/>
      <c r="F17" s="255"/>
      <c r="G17" s="255"/>
      <c r="H17" s="255"/>
      <c r="I17" s="255"/>
    </row>
    <row r="18" spans="1:9" s="5" customFormat="1" ht="21.95" customHeight="1" x14ac:dyDescent="0.2">
      <c r="A18" s="246" t="s">
        <v>64</v>
      </c>
      <c r="B18" s="266" t="s">
        <v>65</v>
      </c>
      <c r="C18" s="253">
        <v>4409000</v>
      </c>
      <c r="D18" s="253">
        <v>4313675</v>
      </c>
      <c r="E18" s="274">
        <v>0</v>
      </c>
      <c r="F18" s="253">
        <v>4313675</v>
      </c>
      <c r="G18" s="253">
        <v>4313675</v>
      </c>
      <c r="H18" s="253">
        <v>0</v>
      </c>
      <c r="I18" s="253">
        <v>0</v>
      </c>
    </row>
    <row r="19" spans="1:9" s="5" customFormat="1" ht="21.95" hidden="1" customHeight="1" x14ac:dyDescent="0.2">
      <c r="A19" s="246" t="s">
        <v>135</v>
      </c>
      <c r="B19" s="266" t="s">
        <v>66</v>
      </c>
      <c r="C19" s="253">
        <v>2800</v>
      </c>
      <c r="D19" s="253"/>
      <c r="E19" s="274"/>
      <c r="F19" s="253"/>
      <c r="G19" s="253"/>
      <c r="H19" s="253"/>
      <c r="I19" s="253"/>
    </row>
    <row r="20" spans="1:9" s="5" customFormat="1" ht="28.5" hidden="1" customHeight="1" x14ac:dyDescent="0.2">
      <c r="A20" s="246" t="s">
        <v>136</v>
      </c>
      <c r="B20" s="266" t="s">
        <v>67</v>
      </c>
      <c r="C20" s="253">
        <v>2730</v>
      </c>
      <c r="D20" s="253"/>
      <c r="E20" s="274"/>
      <c r="F20" s="253"/>
      <c r="G20" s="253"/>
      <c r="H20" s="253"/>
      <c r="I20" s="253"/>
    </row>
    <row r="21" spans="1:9" s="5" customFormat="1" ht="21.95" hidden="1" customHeight="1" x14ac:dyDescent="0.2">
      <c r="A21" s="246" t="s">
        <v>137</v>
      </c>
      <c r="B21" s="266" t="s">
        <v>68</v>
      </c>
      <c r="C21" s="253">
        <v>900</v>
      </c>
      <c r="D21" s="253"/>
      <c r="E21" s="274"/>
      <c r="F21" s="253"/>
      <c r="G21" s="253"/>
      <c r="H21" s="253"/>
      <c r="I21" s="253"/>
    </row>
    <row r="22" spans="1:9" s="6" customFormat="1" ht="34.5" customHeight="1" x14ac:dyDescent="0.25">
      <c r="A22" s="247" t="s">
        <v>69</v>
      </c>
      <c r="B22" s="283" t="s">
        <v>156</v>
      </c>
      <c r="C22" s="256">
        <v>1150000</v>
      </c>
      <c r="D22" s="256">
        <v>1225000</v>
      </c>
      <c r="E22" s="275">
        <v>0</v>
      </c>
      <c r="F22" s="256">
        <v>1225000</v>
      </c>
      <c r="G22" s="256">
        <v>1225000</v>
      </c>
      <c r="H22" s="256">
        <v>0</v>
      </c>
      <c r="I22" s="256">
        <v>0</v>
      </c>
    </row>
    <row r="23" spans="1:9" s="6" customFormat="1" ht="21.95" customHeight="1" x14ac:dyDescent="0.25">
      <c r="A23" s="247" t="s">
        <v>70</v>
      </c>
      <c r="B23" s="268" t="s">
        <v>71</v>
      </c>
      <c r="C23" s="260">
        <f t="shared" ref="C23:I23" si="1">C24+C27+C30+C36+C37</f>
        <v>11300000</v>
      </c>
      <c r="D23" s="260">
        <f t="shared" si="1"/>
        <v>10579061</v>
      </c>
      <c r="E23" s="260">
        <f t="shared" si="1"/>
        <v>430000</v>
      </c>
      <c r="F23" s="260">
        <f t="shared" si="1"/>
        <v>11009061</v>
      </c>
      <c r="G23" s="260">
        <f t="shared" si="1"/>
        <v>11009061</v>
      </c>
      <c r="H23" s="260">
        <f t="shared" si="1"/>
        <v>0</v>
      </c>
      <c r="I23" s="260">
        <f t="shared" si="1"/>
        <v>0</v>
      </c>
    </row>
    <row r="24" spans="1:9" s="5" customFormat="1" ht="21.95" customHeight="1" x14ac:dyDescent="0.2">
      <c r="A24" s="246" t="s">
        <v>72</v>
      </c>
      <c r="B24" s="266" t="s">
        <v>73</v>
      </c>
      <c r="C24" s="253">
        <v>2800000</v>
      </c>
      <c r="D24" s="253">
        <v>2232000</v>
      </c>
      <c r="E24" s="274">
        <v>220000</v>
      </c>
      <c r="F24" s="253">
        <v>2452000</v>
      </c>
      <c r="G24" s="253">
        <v>2452000</v>
      </c>
      <c r="H24" s="253">
        <v>0</v>
      </c>
      <c r="I24" s="253">
        <v>0</v>
      </c>
    </row>
    <row r="25" spans="1:9" s="5" customFormat="1" ht="21.95" hidden="1" customHeight="1" x14ac:dyDescent="0.2">
      <c r="A25" s="246" t="s">
        <v>142</v>
      </c>
      <c r="B25" s="266" t="s">
        <v>144</v>
      </c>
      <c r="C25" s="253"/>
      <c r="D25" s="253"/>
      <c r="E25" s="274"/>
      <c r="F25" s="253"/>
      <c r="G25" s="253"/>
      <c r="H25" s="253"/>
      <c r="I25" s="253"/>
    </row>
    <row r="26" spans="1:9" s="5" customFormat="1" ht="21.95" hidden="1" customHeight="1" x14ac:dyDescent="0.2">
      <c r="A26" s="246" t="s">
        <v>143</v>
      </c>
      <c r="B26" s="266" t="s">
        <v>145</v>
      </c>
      <c r="C26" s="253"/>
      <c r="D26" s="253"/>
      <c r="E26" s="274"/>
      <c r="F26" s="253"/>
      <c r="G26" s="253"/>
      <c r="H26" s="253"/>
      <c r="I26" s="253"/>
    </row>
    <row r="27" spans="1:9" s="5" customFormat="1" ht="21.95" customHeight="1" x14ac:dyDescent="0.2">
      <c r="A27" s="246" t="s">
        <v>74</v>
      </c>
      <c r="B27" s="266" t="s">
        <v>75</v>
      </c>
      <c r="C27" s="253">
        <v>400000</v>
      </c>
      <c r="D27" s="253">
        <v>400000</v>
      </c>
      <c r="E27" s="274">
        <v>0</v>
      </c>
      <c r="F27" s="253">
        <v>400000</v>
      </c>
      <c r="G27" s="253">
        <v>400000</v>
      </c>
      <c r="H27" s="253">
        <v>0</v>
      </c>
      <c r="I27" s="253">
        <v>0</v>
      </c>
    </row>
    <row r="28" spans="1:9" s="5" customFormat="1" ht="21.95" hidden="1" customHeight="1" x14ac:dyDescent="0.2">
      <c r="A28" s="246" t="s">
        <v>138</v>
      </c>
      <c r="B28" s="266" t="s">
        <v>140</v>
      </c>
      <c r="C28" s="272"/>
      <c r="D28" s="272"/>
      <c r="E28" s="277"/>
      <c r="F28" s="272"/>
      <c r="G28" s="272"/>
      <c r="H28" s="272"/>
      <c r="I28" s="272"/>
    </row>
    <row r="29" spans="1:9" s="5" customFormat="1" ht="21.95" hidden="1" customHeight="1" x14ac:dyDescent="0.2">
      <c r="A29" s="246" t="s">
        <v>139</v>
      </c>
      <c r="B29" s="266" t="s">
        <v>141</v>
      </c>
      <c r="C29" s="253"/>
      <c r="D29" s="253"/>
      <c r="E29" s="274"/>
      <c r="F29" s="253"/>
      <c r="G29" s="253"/>
      <c r="H29" s="253"/>
      <c r="I29" s="253"/>
    </row>
    <row r="30" spans="1:9" s="5" customFormat="1" ht="21.95" customHeight="1" x14ac:dyDescent="0.2">
      <c r="A30" s="246" t="s">
        <v>76</v>
      </c>
      <c r="B30" s="266" t="s">
        <v>77</v>
      </c>
      <c r="C30" s="253">
        <v>5700000</v>
      </c>
      <c r="D30" s="253">
        <v>5700000</v>
      </c>
      <c r="E30" s="274">
        <v>10000</v>
      </c>
      <c r="F30" s="253">
        <v>5710000</v>
      </c>
      <c r="G30" s="253">
        <v>5710000</v>
      </c>
      <c r="H30" s="253">
        <v>0</v>
      </c>
      <c r="I30" s="253">
        <v>0</v>
      </c>
    </row>
    <row r="31" spans="1:9" s="5" customFormat="1" ht="21.95" hidden="1" customHeight="1" x14ac:dyDescent="0.2">
      <c r="A31" s="246" t="s">
        <v>146</v>
      </c>
      <c r="B31" s="267" t="s">
        <v>78</v>
      </c>
      <c r="C31" s="253"/>
      <c r="D31" s="253"/>
      <c r="E31" s="274"/>
      <c r="F31" s="253"/>
      <c r="G31" s="253"/>
      <c r="H31" s="253"/>
      <c r="I31" s="253"/>
    </row>
    <row r="32" spans="1:9" s="5" customFormat="1" ht="21.95" hidden="1" customHeight="1" x14ac:dyDescent="0.2">
      <c r="A32" s="246" t="s">
        <v>147</v>
      </c>
      <c r="B32" s="267" t="s">
        <v>148</v>
      </c>
      <c r="C32" s="253"/>
      <c r="D32" s="253"/>
      <c r="E32" s="274"/>
      <c r="F32" s="253"/>
      <c r="G32" s="253"/>
      <c r="H32" s="253"/>
      <c r="I32" s="253"/>
    </row>
    <row r="33" spans="1:9" s="5" customFormat="1" ht="21.95" hidden="1" customHeight="1" x14ac:dyDescent="0.2">
      <c r="A33" s="246" t="s">
        <v>149</v>
      </c>
      <c r="B33" s="266" t="s">
        <v>150</v>
      </c>
      <c r="C33" s="253"/>
      <c r="D33" s="253"/>
      <c r="E33" s="274"/>
      <c r="F33" s="253"/>
      <c r="G33" s="253"/>
      <c r="H33" s="253"/>
      <c r="I33" s="253"/>
    </row>
    <row r="34" spans="1:9" s="5" customFormat="1" ht="21.95" hidden="1" customHeight="1" x14ac:dyDescent="0.2">
      <c r="A34" s="246" t="s">
        <v>151</v>
      </c>
      <c r="B34" s="266" t="s">
        <v>153</v>
      </c>
      <c r="C34" s="253"/>
      <c r="D34" s="253"/>
      <c r="E34" s="274"/>
      <c r="F34" s="253"/>
      <c r="G34" s="253"/>
      <c r="H34" s="253"/>
      <c r="I34" s="253"/>
    </row>
    <row r="35" spans="1:9" s="5" customFormat="1" ht="21.95" hidden="1" customHeight="1" x14ac:dyDescent="0.2">
      <c r="A35" s="246" t="s">
        <v>152</v>
      </c>
      <c r="B35" s="266" t="s">
        <v>79</v>
      </c>
      <c r="C35" s="253"/>
      <c r="D35" s="253"/>
      <c r="E35" s="274"/>
      <c r="F35" s="253"/>
      <c r="G35" s="253"/>
      <c r="H35" s="253"/>
      <c r="I35" s="253"/>
    </row>
    <row r="36" spans="1:9" s="5" customFormat="1" ht="21.95" customHeight="1" x14ac:dyDescent="0.2">
      <c r="A36" s="248" t="s">
        <v>80</v>
      </c>
      <c r="B36" s="269" t="s">
        <v>81</v>
      </c>
      <c r="C36" s="257">
        <v>50000</v>
      </c>
      <c r="D36" s="257">
        <v>50000</v>
      </c>
      <c r="E36" s="276">
        <v>200000</v>
      </c>
      <c r="F36" s="257">
        <v>250000</v>
      </c>
      <c r="G36" s="257">
        <v>250000</v>
      </c>
      <c r="H36" s="257">
        <v>0</v>
      </c>
      <c r="I36" s="257">
        <v>0</v>
      </c>
    </row>
    <row r="37" spans="1:9" s="5" customFormat="1" ht="21.95" customHeight="1" x14ac:dyDescent="0.2">
      <c r="A37" s="246" t="s">
        <v>82</v>
      </c>
      <c r="B37" s="266" t="s">
        <v>83</v>
      </c>
      <c r="C37" s="253">
        <v>2350000</v>
      </c>
      <c r="D37" s="253">
        <v>2197061</v>
      </c>
      <c r="E37" s="274">
        <v>0</v>
      </c>
      <c r="F37" s="253">
        <v>2197061</v>
      </c>
      <c r="G37" s="253">
        <v>2197061</v>
      </c>
      <c r="H37" s="253">
        <v>0</v>
      </c>
      <c r="I37" s="253">
        <v>0</v>
      </c>
    </row>
    <row r="38" spans="1:9" s="5" customFormat="1" ht="21.95" hidden="1" customHeight="1" x14ac:dyDescent="0.2">
      <c r="A38" s="246" t="s">
        <v>154</v>
      </c>
      <c r="B38" s="266" t="s">
        <v>84</v>
      </c>
      <c r="C38" s="258">
        <v>12112</v>
      </c>
      <c r="D38" s="258"/>
      <c r="E38" s="266"/>
      <c r="F38" s="258"/>
      <c r="G38" s="258"/>
      <c r="H38" s="258"/>
      <c r="I38" s="258"/>
    </row>
    <row r="39" spans="1:9" s="5" customFormat="1" ht="21.95" hidden="1" customHeight="1" x14ac:dyDescent="0.2">
      <c r="A39" s="246" t="s">
        <v>288</v>
      </c>
      <c r="B39" s="266" t="s">
        <v>289</v>
      </c>
      <c r="C39" s="258">
        <v>0</v>
      </c>
      <c r="D39" s="258"/>
      <c r="E39" s="266"/>
      <c r="F39" s="258"/>
      <c r="G39" s="258"/>
      <c r="H39" s="258"/>
      <c r="I39" s="258"/>
    </row>
    <row r="40" spans="1:9" s="5" customFormat="1" ht="21.95" hidden="1" customHeight="1" x14ac:dyDescent="0.2">
      <c r="A40" s="246" t="s">
        <v>290</v>
      </c>
      <c r="B40" s="266" t="s">
        <v>291</v>
      </c>
      <c r="C40" s="258">
        <v>0</v>
      </c>
      <c r="D40" s="258"/>
      <c r="E40" s="266"/>
      <c r="F40" s="258"/>
      <c r="G40" s="258"/>
      <c r="H40" s="258"/>
      <c r="I40" s="258"/>
    </row>
    <row r="41" spans="1:9" s="5" customFormat="1" ht="21.95" hidden="1" customHeight="1" x14ac:dyDescent="0.2">
      <c r="A41" s="246" t="s">
        <v>155</v>
      </c>
      <c r="B41" s="266" t="s">
        <v>85</v>
      </c>
      <c r="C41" s="258">
        <v>1050</v>
      </c>
      <c r="D41" s="258"/>
      <c r="E41" s="266"/>
      <c r="F41" s="258"/>
      <c r="G41" s="258"/>
      <c r="H41" s="258"/>
      <c r="I41" s="258"/>
    </row>
    <row r="42" spans="1:9" s="6" customFormat="1" ht="21" customHeight="1" x14ac:dyDescent="0.25">
      <c r="A42" s="247" t="s">
        <v>86</v>
      </c>
      <c r="B42" s="268" t="s">
        <v>87</v>
      </c>
      <c r="C42" s="256">
        <v>900000</v>
      </c>
      <c r="D42" s="256">
        <v>1100000</v>
      </c>
      <c r="E42" s="275">
        <v>787926</v>
      </c>
      <c r="F42" s="256">
        <v>1887926</v>
      </c>
      <c r="G42" s="256">
        <v>1887926</v>
      </c>
      <c r="H42" s="256">
        <v>0</v>
      </c>
      <c r="I42" s="256">
        <v>0</v>
      </c>
    </row>
    <row r="43" spans="1:9" s="6" customFormat="1" ht="21.95" hidden="1" customHeight="1" x14ac:dyDescent="0.25">
      <c r="A43" s="246" t="s">
        <v>157</v>
      </c>
      <c r="B43" s="266" t="s">
        <v>115</v>
      </c>
      <c r="C43" s="253">
        <v>100</v>
      </c>
      <c r="D43" s="253"/>
      <c r="E43" s="274"/>
      <c r="F43" s="253"/>
      <c r="G43" s="253"/>
      <c r="H43" s="253"/>
      <c r="I43" s="253"/>
    </row>
    <row r="44" spans="1:9" s="6" customFormat="1" ht="32.25" hidden="1" customHeight="1" x14ac:dyDescent="0.25">
      <c r="A44" s="246" t="s">
        <v>160</v>
      </c>
      <c r="B44" s="266" t="s">
        <v>161</v>
      </c>
      <c r="C44" s="258">
        <v>1800</v>
      </c>
      <c r="D44" s="258"/>
      <c r="E44" s="266"/>
      <c r="F44" s="258"/>
      <c r="G44" s="258"/>
      <c r="H44" s="258"/>
      <c r="I44" s="258"/>
    </row>
    <row r="45" spans="1:9" s="6" customFormat="1" ht="20.25" hidden="1" customHeight="1" x14ac:dyDescent="0.25">
      <c r="A45" s="246" t="s">
        <v>162</v>
      </c>
      <c r="B45" s="266" t="s">
        <v>116</v>
      </c>
      <c r="C45" s="258">
        <v>1600</v>
      </c>
      <c r="D45" s="258"/>
      <c r="E45" s="266"/>
      <c r="F45" s="258"/>
      <c r="G45" s="258"/>
      <c r="H45" s="258"/>
      <c r="I45" s="258"/>
    </row>
    <row r="46" spans="1:9" s="6" customFormat="1" ht="24" hidden="1" customHeight="1" x14ac:dyDescent="0.25">
      <c r="A46" s="246" t="s">
        <v>163</v>
      </c>
      <c r="B46" s="266" t="s">
        <v>117</v>
      </c>
      <c r="C46" s="258">
        <v>3700</v>
      </c>
      <c r="D46" s="258"/>
      <c r="E46" s="266"/>
      <c r="F46" s="258"/>
      <c r="G46" s="258"/>
      <c r="H46" s="258"/>
      <c r="I46" s="258"/>
    </row>
    <row r="47" spans="1:9" s="6" customFormat="1" ht="21.95" customHeight="1" x14ac:dyDescent="0.25">
      <c r="A47" s="247" t="s">
        <v>88</v>
      </c>
      <c r="B47" s="268" t="s">
        <v>118</v>
      </c>
      <c r="C47" s="260">
        <f t="shared" ref="C47:I47" si="2">SUM(C48:C52)</f>
        <v>1750000</v>
      </c>
      <c r="D47" s="260">
        <f t="shared" si="2"/>
        <v>1803208</v>
      </c>
      <c r="E47" s="260">
        <f t="shared" si="2"/>
        <v>0</v>
      </c>
      <c r="F47" s="260">
        <f t="shared" si="2"/>
        <v>1803208</v>
      </c>
      <c r="G47" s="260">
        <f t="shared" si="2"/>
        <v>1418208</v>
      </c>
      <c r="H47" s="260">
        <f t="shared" si="2"/>
        <v>385000</v>
      </c>
      <c r="I47" s="260">
        <f t="shared" si="2"/>
        <v>0</v>
      </c>
    </row>
    <row r="48" spans="1:9" s="6" customFormat="1" ht="21.95" customHeight="1" x14ac:dyDescent="0.25">
      <c r="A48" s="246" t="s">
        <v>164</v>
      </c>
      <c r="B48" s="266" t="s">
        <v>165</v>
      </c>
      <c r="C48" s="253">
        <v>0</v>
      </c>
      <c r="D48" s="253">
        <v>53208</v>
      </c>
      <c r="E48" s="274">
        <v>0</v>
      </c>
      <c r="F48" s="253">
        <v>53208</v>
      </c>
      <c r="G48" s="253">
        <v>53208</v>
      </c>
      <c r="H48" s="253">
        <v>0</v>
      </c>
      <c r="I48" s="253">
        <v>0</v>
      </c>
    </row>
    <row r="49" spans="1:9" s="6" customFormat="1" ht="21.95" customHeight="1" x14ac:dyDescent="0.25">
      <c r="A49" s="246" t="s">
        <v>166</v>
      </c>
      <c r="B49" s="266" t="s">
        <v>192</v>
      </c>
      <c r="C49" s="253">
        <v>1500000</v>
      </c>
      <c r="D49" s="253">
        <v>1500000</v>
      </c>
      <c r="E49" s="274">
        <v>0</v>
      </c>
      <c r="F49" s="253">
        <v>1500000</v>
      </c>
      <c r="G49" s="253">
        <v>1365000</v>
      </c>
      <c r="H49" s="253">
        <v>135000</v>
      </c>
      <c r="I49" s="253">
        <v>0</v>
      </c>
    </row>
    <row r="50" spans="1:9" s="6" customFormat="1" ht="30.75" customHeight="1" x14ac:dyDescent="0.25">
      <c r="A50" s="246" t="s">
        <v>167</v>
      </c>
      <c r="B50" s="266" t="s">
        <v>169</v>
      </c>
      <c r="C50" s="253">
        <v>0</v>
      </c>
      <c r="D50" s="253">
        <v>0</v>
      </c>
      <c r="E50" s="274">
        <v>0</v>
      </c>
      <c r="F50" s="253">
        <v>0</v>
      </c>
      <c r="G50" s="253">
        <v>0</v>
      </c>
      <c r="H50" s="253">
        <v>0</v>
      </c>
      <c r="I50" s="253">
        <v>0</v>
      </c>
    </row>
    <row r="51" spans="1:9" s="6" customFormat="1" ht="21.95" customHeight="1" x14ac:dyDescent="0.25">
      <c r="A51" s="246" t="s">
        <v>168</v>
      </c>
      <c r="B51" s="266" t="s">
        <v>170</v>
      </c>
      <c r="C51" s="253">
        <v>250000</v>
      </c>
      <c r="D51" s="253">
        <v>250000</v>
      </c>
      <c r="E51" s="274">
        <v>0</v>
      </c>
      <c r="F51" s="253">
        <v>250000</v>
      </c>
      <c r="G51" s="253">
        <v>0</v>
      </c>
      <c r="H51" s="253">
        <v>250000</v>
      </c>
      <c r="I51" s="253">
        <v>0</v>
      </c>
    </row>
    <row r="52" spans="1:9" s="6" customFormat="1" ht="21.95" customHeight="1" x14ac:dyDescent="0.25">
      <c r="A52" s="246" t="s">
        <v>282</v>
      </c>
      <c r="B52" s="266" t="s">
        <v>283</v>
      </c>
      <c r="C52" s="253">
        <v>0</v>
      </c>
      <c r="D52" s="253">
        <v>0</v>
      </c>
      <c r="E52" s="274">
        <v>0</v>
      </c>
      <c r="F52" s="253">
        <v>0</v>
      </c>
      <c r="G52" s="253">
        <v>0</v>
      </c>
      <c r="H52" s="253">
        <v>0</v>
      </c>
      <c r="I52" s="253">
        <v>0</v>
      </c>
    </row>
    <row r="53" spans="1:9" s="6" customFormat="1" ht="21.95" customHeight="1" x14ac:dyDescent="0.25">
      <c r="A53" s="247" t="s">
        <v>89</v>
      </c>
      <c r="B53" s="268" t="s">
        <v>90</v>
      </c>
      <c r="C53" s="260">
        <v>8929288</v>
      </c>
      <c r="D53" s="260">
        <v>63745714</v>
      </c>
      <c r="E53" s="279">
        <v>-25249719</v>
      </c>
      <c r="F53" s="260">
        <v>38495995</v>
      </c>
      <c r="G53" s="260">
        <v>38495995</v>
      </c>
      <c r="H53" s="260">
        <v>0</v>
      </c>
      <c r="I53" s="260">
        <v>0</v>
      </c>
    </row>
    <row r="54" spans="1:9" s="6" customFormat="1" ht="21.95" hidden="1" customHeight="1" x14ac:dyDescent="0.25">
      <c r="A54" s="246" t="s">
        <v>284</v>
      </c>
      <c r="B54" s="266" t="s">
        <v>285</v>
      </c>
      <c r="C54" s="253"/>
      <c r="D54" s="253"/>
      <c r="E54" s="274"/>
      <c r="F54" s="253"/>
      <c r="G54" s="253"/>
      <c r="H54" s="253"/>
      <c r="I54" s="253"/>
    </row>
    <row r="55" spans="1:9" s="6" customFormat="1" ht="21.95" hidden="1" customHeight="1" x14ac:dyDescent="0.25">
      <c r="A55" s="246" t="s">
        <v>171</v>
      </c>
      <c r="B55" s="266" t="s">
        <v>174</v>
      </c>
      <c r="C55" s="253"/>
      <c r="D55" s="253"/>
      <c r="E55" s="274"/>
      <c r="F55" s="253"/>
      <c r="G55" s="253"/>
      <c r="H55" s="253"/>
      <c r="I55" s="253"/>
    </row>
    <row r="56" spans="1:9" s="5" customFormat="1" ht="21.95" hidden="1" customHeight="1" x14ac:dyDescent="0.2">
      <c r="A56" s="246" t="s">
        <v>172</v>
      </c>
      <c r="B56" s="266" t="s">
        <v>175</v>
      </c>
      <c r="C56" s="257"/>
      <c r="D56" s="257"/>
      <c r="E56" s="276"/>
      <c r="F56" s="257"/>
      <c r="G56" s="257"/>
      <c r="H56" s="257"/>
      <c r="I56" s="257"/>
    </row>
    <row r="57" spans="1:9" s="6" customFormat="1" ht="21.95" hidden="1" customHeight="1" x14ac:dyDescent="0.25">
      <c r="A57" s="246" t="s">
        <v>173</v>
      </c>
      <c r="B57" s="266" t="s">
        <v>176</v>
      </c>
      <c r="C57" s="253"/>
      <c r="D57" s="253"/>
      <c r="E57" s="274"/>
      <c r="F57" s="253"/>
      <c r="G57" s="253"/>
      <c r="H57" s="253"/>
      <c r="I57" s="253"/>
    </row>
    <row r="58" spans="1:9" s="6" customFormat="1" ht="21.95" customHeight="1" x14ac:dyDescent="0.25">
      <c r="A58" s="247" t="s">
        <v>91</v>
      </c>
      <c r="B58" s="268" t="s">
        <v>92</v>
      </c>
      <c r="C58" s="260">
        <v>16000000</v>
      </c>
      <c r="D58" s="260">
        <v>16000000</v>
      </c>
      <c r="E58" s="279">
        <v>0</v>
      </c>
      <c r="F58" s="260">
        <v>16000000</v>
      </c>
      <c r="G58" s="260">
        <v>16000000</v>
      </c>
      <c r="H58" s="260">
        <v>0</v>
      </c>
      <c r="I58" s="260">
        <v>0</v>
      </c>
    </row>
    <row r="59" spans="1:9" s="6" customFormat="1" ht="21.95" hidden="1" customHeight="1" x14ac:dyDescent="0.25">
      <c r="A59" s="246" t="s">
        <v>177</v>
      </c>
      <c r="B59" s="266" t="s">
        <v>179</v>
      </c>
      <c r="C59" s="253"/>
      <c r="D59" s="253"/>
      <c r="E59" s="274"/>
      <c r="F59" s="253"/>
      <c r="G59" s="253"/>
      <c r="H59" s="253"/>
      <c r="I59" s="253"/>
    </row>
    <row r="60" spans="1:9" s="6" customFormat="1" ht="21.95" hidden="1" customHeight="1" x14ac:dyDescent="0.25">
      <c r="A60" s="246" t="s">
        <v>292</v>
      </c>
      <c r="B60" s="266" t="s">
        <v>293</v>
      </c>
      <c r="C60" s="253"/>
      <c r="D60" s="253"/>
      <c r="E60" s="274"/>
      <c r="F60" s="253"/>
      <c r="G60" s="253"/>
      <c r="H60" s="253"/>
      <c r="I60" s="253"/>
    </row>
    <row r="61" spans="1:9" s="6" customFormat="1" ht="21.95" hidden="1" customHeight="1" x14ac:dyDescent="0.25">
      <c r="A61" s="246" t="s">
        <v>178</v>
      </c>
      <c r="B61" s="266" t="s">
        <v>180</v>
      </c>
      <c r="C61" s="253"/>
      <c r="D61" s="253"/>
      <c r="E61" s="274"/>
      <c r="F61" s="253"/>
      <c r="G61" s="253"/>
      <c r="H61" s="253"/>
      <c r="I61" s="253"/>
    </row>
    <row r="62" spans="1:9" s="6" customFormat="1" ht="21.95" customHeight="1" thickBot="1" x14ac:dyDescent="0.3">
      <c r="A62" s="476" t="s">
        <v>93</v>
      </c>
      <c r="B62" s="477" t="s">
        <v>182</v>
      </c>
      <c r="C62" s="478">
        <v>0</v>
      </c>
      <c r="D62" s="478">
        <v>0</v>
      </c>
      <c r="E62" s="479">
        <v>0</v>
      </c>
      <c r="F62" s="478">
        <v>0</v>
      </c>
      <c r="G62" s="478">
        <v>0</v>
      </c>
      <c r="H62" s="478">
        <v>0</v>
      </c>
      <c r="I62" s="478">
        <v>0</v>
      </c>
    </row>
    <row r="63" spans="1:9" s="7" customFormat="1" ht="36" customHeight="1" thickBot="1" x14ac:dyDescent="0.3">
      <c r="A63" s="281" t="s">
        <v>184</v>
      </c>
      <c r="B63" s="284" t="s">
        <v>94</v>
      </c>
      <c r="C63" s="282">
        <f t="shared" ref="C63:I63" si="3">C9+C22+C23+C42+C47+C53+C58+C62</f>
        <v>47601288</v>
      </c>
      <c r="D63" s="282">
        <f t="shared" si="3"/>
        <v>102838571</v>
      </c>
      <c r="E63" s="282">
        <f t="shared" si="3"/>
        <v>-23981793</v>
      </c>
      <c r="F63" s="282">
        <f t="shared" si="3"/>
        <v>78856778</v>
      </c>
      <c r="G63" s="282">
        <f t="shared" si="3"/>
        <v>78471778</v>
      </c>
      <c r="H63" s="282">
        <f t="shared" si="3"/>
        <v>385000</v>
      </c>
      <c r="I63" s="282">
        <f t="shared" si="3"/>
        <v>0</v>
      </c>
    </row>
    <row r="64" spans="1:9" s="5" customFormat="1" ht="21.95" customHeight="1" thickBot="1" x14ac:dyDescent="0.3">
      <c r="A64" s="281" t="s">
        <v>95</v>
      </c>
      <c r="B64" s="284" t="s">
        <v>96</v>
      </c>
      <c r="C64" s="262">
        <f t="shared" ref="C64:I64" si="4">SUM(C65:C67)</f>
        <v>727085</v>
      </c>
      <c r="D64" s="262">
        <f t="shared" si="4"/>
        <v>727085</v>
      </c>
      <c r="E64" s="262">
        <f t="shared" si="4"/>
        <v>0</v>
      </c>
      <c r="F64" s="262">
        <f t="shared" si="4"/>
        <v>727085</v>
      </c>
      <c r="G64" s="262">
        <f t="shared" si="4"/>
        <v>727085</v>
      </c>
      <c r="H64" s="262">
        <f t="shared" si="4"/>
        <v>0</v>
      </c>
      <c r="I64" s="262">
        <f t="shared" si="4"/>
        <v>0</v>
      </c>
    </row>
    <row r="65" spans="1:9" s="5" customFormat="1" ht="27.75" customHeight="1" x14ac:dyDescent="0.25">
      <c r="A65" s="480" t="s">
        <v>485</v>
      </c>
      <c r="B65" s="481" t="s">
        <v>473</v>
      </c>
      <c r="C65" s="257">
        <v>0</v>
      </c>
      <c r="D65" s="257">
        <v>0</v>
      </c>
      <c r="E65" s="276">
        <v>0</v>
      </c>
      <c r="F65" s="257">
        <v>0</v>
      </c>
      <c r="G65" s="257">
        <v>0</v>
      </c>
      <c r="H65" s="257">
        <v>0</v>
      </c>
      <c r="I65" s="257">
        <v>0</v>
      </c>
    </row>
    <row r="66" spans="1:9" s="5" customFormat="1" ht="21.95" customHeight="1" x14ac:dyDescent="0.2">
      <c r="A66" s="246" t="s">
        <v>193</v>
      </c>
      <c r="B66" s="266" t="s">
        <v>194</v>
      </c>
      <c r="C66" s="253">
        <v>727085</v>
      </c>
      <c r="D66" s="253">
        <v>727085</v>
      </c>
      <c r="E66" s="274">
        <v>0</v>
      </c>
      <c r="F66" s="253">
        <v>727085</v>
      </c>
      <c r="G66" s="253">
        <v>727085</v>
      </c>
      <c r="H66" s="253">
        <v>0</v>
      </c>
      <c r="I66" s="253">
        <v>0</v>
      </c>
    </row>
    <row r="67" spans="1:9" s="7" customFormat="1" ht="21.75" customHeight="1" thickBot="1" x14ac:dyDescent="0.3">
      <c r="A67" s="249" t="s">
        <v>181</v>
      </c>
      <c r="B67" s="270" t="s">
        <v>97</v>
      </c>
      <c r="C67" s="261">
        <v>0</v>
      </c>
      <c r="D67" s="261"/>
      <c r="E67" s="280">
        <v>0</v>
      </c>
      <c r="F67" s="261">
        <v>0</v>
      </c>
      <c r="G67" s="261">
        <v>0</v>
      </c>
      <c r="H67" s="261">
        <v>0</v>
      </c>
      <c r="I67" s="261">
        <v>0</v>
      </c>
    </row>
    <row r="68" spans="1:9" ht="30" thickBot="1" x14ac:dyDescent="0.3">
      <c r="A68" s="636" t="s">
        <v>186</v>
      </c>
      <c r="B68" s="637" t="s">
        <v>98</v>
      </c>
      <c r="C68" s="638">
        <f t="shared" ref="C68:I68" si="5">C63+C64</f>
        <v>48328373</v>
      </c>
      <c r="D68" s="638">
        <f t="shared" si="5"/>
        <v>103565656</v>
      </c>
      <c r="E68" s="638">
        <f t="shared" si="5"/>
        <v>-23981793</v>
      </c>
      <c r="F68" s="638">
        <f t="shared" si="5"/>
        <v>79583863</v>
      </c>
      <c r="G68" s="282">
        <f t="shared" si="5"/>
        <v>79198863</v>
      </c>
      <c r="H68" s="282">
        <f t="shared" si="5"/>
        <v>385000</v>
      </c>
      <c r="I68" s="282">
        <f t="shared" si="5"/>
        <v>0</v>
      </c>
    </row>
    <row r="69" spans="1:9" ht="15" x14ac:dyDescent="0.25">
      <c r="A69" s="827" t="s">
        <v>516</v>
      </c>
      <c r="B69" s="841"/>
      <c r="C69" s="640">
        <v>6</v>
      </c>
      <c r="D69" s="640">
        <v>6</v>
      </c>
      <c r="E69" s="644">
        <v>0</v>
      </c>
      <c r="F69" s="642">
        <v>6</v>
      </c>
    </row>
    <row r="70" spans="1:9" ht="15" x14ac:dyDescent="0.25">
      <c r="A70" s="566"/>
      <c r="B70" s="639" t="s">
        <v>522</v>
      </c>
      <c r="C70" s="641">
        <v>0</v>
      </c>
      <c r="D70" s="641">
        <v>0</v>
      </c>
      <c r="E70" s="645">
        <v>0</v>
      </c>
      <c r="F70" s="643">
        <v>0</v>
      </c>
    </row>
    <row r="71" spans="1:9" ht="15" x14ac:dyDescent="0.25">
      <c r="A71" s="831" t="s">
        <v>524</v>
      </c>
      <c r="B71" s="842"/>
      <c r="C71" s="641">
        <v>1</v>
      </c>
      <c r="D71" s="641">
        <v>1</v>
      </c>
      <c r="E71" s="645">
        <v>0</v>
      </c>
      <c r="F71" s="643">
        <v>1</v>
      </c>
    </row>
    <row r="72" spans="1:9" ht="15.75" thickBot="1" x14ac:dyDescent="0.3">
      <c r="A72" s="843" t="s">
        <v>523</v>
      </c>
      <c r="B72" s="844"/>
      <c r="C72" s="646">
        <v>1</v>
      </c>
      <c r="D72" s="646">
        <v>1</v>
      </c>
      <c r="E72" s="647">
        <v>0</v>
      </c>
      <c r="F72" s="648">
        <v>1</v>
      </c>
    </row>
    <row r="73" spans="1:9" ht="15" thickBot="1" x14ac:dyDescent="0.25">
      <c r="A73" s="599"/>
      <c r="B73" s="649" t="s">
        <v>487</v>
      </c>
      <c r="C73" s="650">
        <v>8</v>
      </c>
      <c r="D73" s="650">
        <v>8</v>
      </c>
      <c r="E73" s="650">
        <v>0</v>
      </c>
      <c r="F73" s="651">
        <v>8</v>
      </c>
    </row>
  </sheetData>
  <mergeCells count="16">
    <mergeCell ref="A69:B69"/>
    <mergeCell ref="A71:B71"/>
    <mergeCell ref="A72:B72"/>
    <mergeCell ref="A6:A7"/>
    <mergeCell ref="B6:B7"/>
    <mergeCell ref="C6:C7"/>
    <mergeCell ref="E6:E7"/>
    <mergeCell ref="F6:F7"/>
    <mergeCell ref="G6:I6"/>
    <mergeCell ref="A1:I1"/>
    <mergeCell ref="A2:I2"/>
    <mergeCell ref="A4:B4"/>
    <mergeCell ref="A5:B5"/>
    <mergeCell ref="E5:F5"/>
    <mergeCell ref="H5:I5"/>
    <mergeCell ref="D6:D7"/>
  </mergeCells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G51"/>
  <sheetViews>
    <sheetView view="pageBreakPreview" zoomScaleNormal="100" zoomScaleSheetLayoutView="100" workbookViewId="0">
      <selection activeCell="A2" sqref="A2"/>
    </sheetView>
  </sheetViews>
  <sheetFormatPr defaultRowHeight="15" x14ac:dyDescent="0.25"/>
  <cols>
    <col min="1" max="1" width="87.85546875" style="107" customWidth="1"/>
    <col min="2" max="2" width="9.28515625" style="107" bestFit="1" customWidth="1"/>
    <col min="3" max="3" width="11.42578125" style="107" bestFit="1" customWidth="1"/>
    <col min="4" max="4" width="14" style="107" customWidth="1"/>
    <col min="5" max="5" width="10.7109375" style="107" customWidth="1"/>
    <col min="6" max="6" width="12.5703125" style="107" bestFit="1" customWidth="1"/>
    <col min="7" max="7" width="14.5703125" style="107" customWidth="1"/>
    <col min="8" max="16384" width="9.140625" style="88"/>
  </cols>
  <sheetData>
    <row r="1" spans="1:7" ht="15" customHeight="1" x14ac:dyDescent="0.25">
      <c r="A1" s="850" t="s">
        <v>552</v>
      </c>
      <c r="B1" s="850"/>
      <c r="C1" s="850"/>
      <c r="D1" s="850"/>
      <c r="E1" s="850"/>
      <c r="F1" s="850"/>
      <c r="G1" s="850"/>
    </row>
    <row r="2" spans="1:7" ht="12.75" customHeight="1" x14ac:dyDescent="0.25">
      <c r="A2" s="777" t="s">
        <v>621</v>
      </c>
      <c r="B2" s="154"/>
      <c r="C2" s="154"/>
      <c r="D2" s="185"/>
      <c r="E2" s="154"/>
      <c r="F2" s="154"/>
      <c r="G2" s="151"/>
    </row>
    <row r="3" spans="1:7" s="626" customFormat="1" ht="15.75" thickBot="1" x14ac:dyDescent="0.3">
      <c r="A3" s="627" t="s">
        <v>577</v>
      </c>
      <c r="B3" s="624"/>
      <c r="C3" s="624"/>
      <c r="D3" s="625"/>
      <c r="E3" s="624"/>
      <c r="F3" s="851" t="s">
        <v>466</v>
      </c>
      <c r="G3" s="851"/>
    </row>
    <row r="4" spans="1:7" ht="14.25" x14ac:dyDescent="0.2">
      <c r="A4" s="845" t="s">
        <v>349</v>
      </c>
      <c r="B4" s="847" t="s">
        <v>553</v>
      </c>
      <c r="C4" s="848"/>
      <c r="D4" s="849"/>
      <c r="E4" s="848" t="s">
        <v>608</v>
      </c>
      <c r="F4" s="848"/>
      <c r="G4" s="849"/>
    </row>
    <row r="5" spans="1:7" s="89" customFormat="1" ht="28.5" x14ac:dyDescent="0.2">
      <c r="A5" s="846"/>
      <c r="B5" s="296" t="s">
        <v>350</v>
      </c>
      <c r="C5" s="91" t="s">
        <v>351</v>
      </c>
      <c r="D5" s="200" t="s">
        <v>386</v>
      </c>
      <c r="E5" s="186" t="s">
        <v>350</v>
      </c>
      <c r="F5" s="91" t="s">
        <v>351</v>
      </c>
      <c r="G5" s="200" t="s">
        <v>386</v>
      </c>
    </row>
    <row r="6" spans="1:7" ht="14.25" x14ac:dyDescent="0.2">
      <c r="A6" s="201"/>
      <c r="B6" s="297"/>
      <c r="C6" s="93" t="s">
        <v>352</v>
      </c>
      <c r="D6" s="202" t="s">
        <v>469</v>
      </c>
      <c r="E6" s="92"/>
      <c r="F6" s="93" t="s">
        <v>352</v>
      </c>
      <c r="G6" s="202" t="s">
        <v>469</v>
      </c>
    </row>
    <row r="7" spans="1:7" ht="14.25" x14ac:dyDescent="0.2">
      <c r="A7" s="288" t="s">
        <v>374</v>
      </c>
      <c r="B7" s="298"/>
      <c r="C7" s="94"/>
      <c r="D7" s="203"/>
      <c r="E7" s="187"/>
      <c r="F7" s="94"/>
      <c r="G7" s="203"/>
    </row>
    <row r="8" spans="1:7" ht="14.25" x14ac:dyDescent="0.2">
      <c r="A8" s="289" t="s">
        <v>366</v>
      </c>
      <c r="B8" s="299">
        <v>0</v>
      </c>
      <c r="C8" s="95">
        <v>0</v>
      </c>
      <c r="D8" s="204">
        <f>B8*C8</f>
        <v>0</v>
      </c>
      <c r="E8" s="299">
        <v>0</v>
      </c>
      <c r="F8" s="95">
        <v>0</v>
      </c>
      <c r="G8" s="204">
        <f>E8*F8</f>
        <v>0</v>
      </c>
    </row>
    <row r="9" spans="1:7" ht="15.75" x14ac:dyDescent="0.25">
      <c r="A9" s="289" t="s">
        <v>371</v>
      </c>
      <c r="B9" s="299"/>
      <c r="C9" s="95"/>
      <c r="D9" s="205">
        <v>0</v>
      </c>
      <c r="E9" s="188"/>
      <c r="F9" s="95"/>
      <c r="G9" s="285">
        <v>0</v>
      </c>
    </row>
    <row r="10" spans="1:7" ht="14.25" x14ac:dyDescent="0.2">
      <c r="A10" s="289" t="s">
        <v>353</v>
      </c>
      <c r="B10" s="300"/>
      <c r="C10" s="95"/>
      <c r="D10" s="204">
        <v>6288856</v>
      </c>
      <c r="E10" s="189"/>
      <c r="F10" s="95"/>
      <c r="G10" s="204">
        <v>6288856</v>
      </c>
    </row>
    <row r="11" spans="1:7" ht="15.75" x14ac:dyDescent="0.25">
      <c r="A11" s="289" t="s">
        <v>372</v>
      </c>
      <c r="B11" s="300"/>
      <c r="C11" s="95"/>
      <c r="D11" s="205">
        <v>0</v>
      </c>
      <c r="E11" s="189"/>
      <c r="F11" s="95"/>
      <c r="G11" s="285">
        <v>0</v>
      </c>
    </row>
    <row r="12" spans="1:7" x14ac:dyDescent="0.2">
      <c r="A12" s="290" t="s">
        <v>354</v>
      </c>
      <c r="B12" s="301"/>
      <c r="C12" s="96"/>
      <c r="D12" s="206">
        <v>2817360</v>
      </c>
      <c r="E12" s="190"/>
      <c r="F12" s="96"/>
      <c r="G12" s="206">
        <v>2817360</v>
      </c>
    </row>
    <row r="13" spans="1:7" x14ac:dyDescent="0.2">
      <c r="A13" s="290" t="s">
        <v>367</v>
      </c>
      <c r="B13" s="301"/>
      <c r="C13" s="96"/>
      <c r="D13" s="206">
        <v>0</v>
      </c>
      <c r="E13" s="190"/>
      <c r="F13" s="96"/>
      <c r="G13" s="206">
        <v>0</v>
      </c>
    </row>
    <row r="14" spans="1:7" x14ac:dyDescent="0.2">
      <c r="A14" s="290" t="s">
        <v>355</v>
      </c>
      <c r="B14" s="302"/>
      <c r="C14" s="97"/>
      <c r="D14" s="206">
        <v>1248000</v>
      </c>
      <c r="E14" s="191"/>
      <c r="F14" s="97"/>
      <c r="G14" s="206">
        <v>1248000</v>
      </c>
    </row>
    <row r="15" spans="1:7" x14ac:dyDescent="0.2">
      <c r="A15" s="290" t="s">
        <v>368</v>
      </c>
      <c r="B15" s="302"/>
      <c r="C15" s="97"/>
      <c r="D15" s="206">
        <v>0</v>
      </c>
      <c r="E15" s="191"/>
      <c r="F15" s="97"/>
      <c r="G15" s="206">
        <v>0</v>
      </c>
    </row>
    <row r="16" spans="1:7" x14ac:dyDescent="0.2">
      <c r="A16" s="290" t="s">
        <v>356</v>
      </c>
      <c r="B16" s="302"/>
      <c r="C16" s="97"/>
      <c r="D16" s="206">
        <v>468786</v>
      </c>
      <c r="E16" s="191"/>
      <c r="F16" s="97"/>
      <c r="G16" s="206">
        <v>468786</v>
      </c>
    </row>
    <row r="17" spans="1:7" x14ac:dyDescent="0.2">
      <c r="A17" s="290" t="s">
        <v>369</v>
      </c>
      <c r="B17" s="302"/>
      <c r="C17" s="97"/>
      <c r="D17" s="206">
        <v>0</v>
      </c>
      <c r="E17" s="191"/>
      <c r="F17" s="97"/>
      <c r="G17" s="206">
        <v>0</v>
      </c>
    </row>
    <row r="18" spans="1:7" x14ac:dyDescent="0.2">
      <c r="A18" s="290" t="s">
        <v>357</v>
      </c>
      <c r="B18" s="302"/>
      <c r="C18" s="97"/>
      <c r="D18" s="206">
        <v>1754710</v>
      </c>
      <c r="E18" s="191"/>
      <c r="F18" s="97"/>
      <c r="G18" s="206">
        <v>1754710</v>
      </c>
    </row>
    <row r="19" spans="1:7" x14ac:dyDescent="0.2">
      <c r="A19" s="290" t="s">
        <v>370</v>
      </c>
      <c r="B19" s="302"/>
      <c r="C19" s="97"/>
      <c r="D19" s="206">
        <v>0</v>
      </c>
      <c r="E19" s="191"/>
      <c r="F19" s="97"/>
      <c r="G19" s="206">
        <v>0</v>
      </c>
    </row>
    <row r="20" spans="1:7" ht="14.25" x14ac:dyDescent="0.2">
      <c r="A20" s="289" t="s">
        <v>358</v>
      </c>
      <c r="B20" s="303"/>
      <c r="C20" s="98"/>
      <c r="D20" s="207">
        <v>5000000</v>
      </c>
      <c r="E20" s="192"/>
      <c r="F20" s="98"/>
      <c r="G20" s="207">
        <v>5000000</v>
      </c>
    </row>
    <row r="21" spans="1:7" ht="14.25" customHeight="1" x14ac:dyDescent="0.2">
      <c r="A21" s="289" t="s">
        <v>373</v>
      </c>
      <c r="B21" s="303"/>
      <c r="C21" s="98"/>
      <c r="D21" s="208">
        <v>4303596</v>
      </c>
      <c r="E21" s="192"/>
      <c r="F21" s="98"/>
      <c r="G21" s="286">
        <v>4303596</v>
      </c>
    </row>
    <row r="22" spans="1:7" ht="14.25" customHeight="1" x14ac:dyDescent="0.2">
      <c r="A22" s="289" t="s">
        <v>474</v>
      </c>
      <c r="B22" s="303"/>
      <c r="C22" s="98"/>
      <c r="D22" s="207">
        <v>0</v>
      </c>
      <c r="E22" s="192"/>
      <c r="F22" s="98"/>
      <c r="G22" s="286">
        <v>0</v>
      </c>
    </row>
    <row r="23" spans="1:7" ht="14.25" customHeight="1" x14ac:dyDescent="0.2">
      <c r="A23" s="289" t="s">
        <v>475</v>
      </c>
      <c r="B23" s="303"/>
      <c r="C23" s="98"/>
      <c r="D23" s="208">
        <v>0</v>
      </c>
      <c r="E23" s="192"/>
      <c r="F23" s="98"/>
      <c r="G23" s="286">
        <v>0</v>
      </c>
    </row>
    <row r="24" spans="1:7" ht="14.25" customHeight="1" x14ac:dyDescent="0.2">
      <c r="A24" s="289" t="s">
        <v>359</v>
      </c>
      <c r="B24" s="303"/>
      <c r="C24" s="98"/>
      <c r="D24" s="207">
        <v>0</v>
      </c>
      <c r="E24" s="192"/>
      <c r="F24" s="98"/>
      <c r="G24" s="207">
        <v>0</v>
      </c>
    </row>
    <row r="25" spans="1:7" ht="14.25" customHeight="1" x14ac:dyDescent="0.2">
      <c r="A25" s="289" t="s">
        <v>360</v>
      </c>
      <c r="B25" s="303"/>
      <c r="C25" s="98"/>
      <c r="D25" s="207">
        <v>0</v>
      </c>
      <c r="E25" s="192"/>
      <c r="F25" s="98"/>
      <c r="G25" s="286">
        <v>0</v>
      </c>
    </row>
    <row r="26" spans="1:7" ht="14.25" customHeight="1" x14ac:dyDescent="0.2">
      <c r="A26" s="289" t="s">
        <v>479</v>
      </c>
      <c r="B26" s="303"/>
      <c r="C26" s="98"/>
      <c r="D26" s="207">
        <v>0</v>
      </c>
      <c r="E26" s="192"/>
      <c r="F26" s="98"/>
      <c r="G26" s="208">
        <v>0</v>
      </c>
    </row>
    <row r="27" spans="1:7" ht="14.25" customHeight="1" x14ac:dyDescent="0.2">
      <c r="A27" s="289" t="s">
        <v>480</v>
      </c>
      <c r="B27" s="303"/>
      <c r="C27" s="98"/>
      <c r="D27" s="207">
        <v>0</v>
      </c>
      <c r="E27" s="192"/>
      <c r="F27" s="98"/>
      <c r="G27" s="207">
        <v>0</v>
      </c>
    </row>
    <row r="28" spans="1:7" ht="14.25" customHeight="1" x14ac:dyDescent="0.2">
      <c r="A28" s="289" t="s">
        <v>361</v>
      </c>
      <c r="B28" s="303"/>
      <c r="C28" s="98"/>
      <c r="D28" s="207">
        <v>696404</v>
      </c>
      <c r="E28" s="192"/>
      <c r="F28" s="98"/>
      <c r="G28" s="207">
        <v>696404</v>
      </c>
    </row>
    <row r="29" spans="1:7" ht="14.25" customHeight="1" thickBot="1" x14ac:dyDescent="0.25">
      <c r="A29" s="498" t="s">
        <v>570</v>
      </c>
      <c r="B29" s="499"/>
      <c r="C29" s="500"/>
      <c r="D29" s="501">
        <v>238600</v>
      </c>
      <c r="E29" s="502"/>
      <c r="F29" s="500"/>
      <c r="G29" s="501">
        <v>238600</v>
      </c>
    </row>
    <row r="30" spans="1:7" thickBot="1" x14ac:dyDescent="0.25">
      <c r="A30" s="507" t="s">
        <v>383</v>
      </c>
      <c r="B30" s="509"/>
      <c r="C30" s="511"/>
      <c r="D30" s="510">
        <f>D10+D21+D22+D24+D26+D29</f>
        <v>10831052</v>
      </c>
      <c r="E30" s="508"/>
      <c r="F30" s="508"/>
      <c r="G30" s="508">
        <f>G10+G21+G22+G24+G26+G29</f>
        <v>10831052</v>
      </c>
    </row>
    <row r="31" spans="1:7" ht="14.25" x14ac:dyDescent="0.2">
      <c r="A31" s="294" t="s">
        <v>362</v>
      </c>
      <c r="B31" s="503"/>
      <c r="C31" s="504"/>
      <c r="D31" s="505"/>
      <c r="E31" s="506"/>
      <c r="F31" s="504"/>
      <c r="G31" s="505"/>
    </row>
    <row r="32" spans="1:7" x14ac:dyDescent="0.25">
      <c r="A32" s="290" t="s">
        <v>375</v>
      </c>
      <c r="B32" s="304"/>
      <c r="C32" s="99"/>
      <c r="D32" s="209"/>
      <c r="E32" s="193"/>
      <c r="F32" s="99"/>
      <c r="G32" s="209"/>
    </row>
    <row r="33" spans="1:7" x14ac:dyDescent="0.25">
      <c r="A33" s="291" t="s">
        <v>376</v>
      </c>
      <c r="B33" s="302"/>
      <c r="C33" s="99"/>
      <c r="D33" s="209"/>
      <c r="E33" s="191"/>
      <c r="F33" s="99"/>
      <c r="G33" s="209"/>
    </row>
    <row r="34" spans="1:7" x14ac:dyDescent="0.25">
      <c r="A34" s="290" t="s">
        <v>377</v>
      </c>
      <c r="B34" s="304"/>
      <c r="C34" s="99"/>
      <c r="D34" s="209"/>
      <c r="E34" s="193"/>
      <c r="F34" s="99"/>
      <c r="G34" s="209"/>
    </row>
    <row r="35" spans="1:7" x14ac:dyDescent="0.25">
      <c r="A35" s="292" t="s">
        <v>363</v>
      </c>
      <c r="B35" s="305"/>
      <c r="C35" s="101"/>
      <c r="D35" s="210"/>
      <c r="E35" s="194"/>
      <c r="F35" s="100"/>
      <c r="G35" s="210"/>
    </row>
    <row r="36" spans="1:7" x14ac:dyDescent="0.25">
      <c r="A36" s="293" t="s">
        <v>378</v>
      </c>
      <c r="B36" s="306"/>
      <c r="C36" s="108"/>
      <c r="D36" s="211"/>
      <c r="E36" s="195"/>
      <c r="F36" s="106"/>
      <c r="G36" s="211"/>
    </row>
    <row r="37" spans="1:7" ht="15.75" thickBot="1" x14ac:dyDescent="0.3">
      <c r="A37" s="512" t="s">
        <v>379</v>
      </c>
      <c r="B37" s="513"/>
      <c r="C37" s="514"/>
      <c r="D37" s="515"/>
      <c r="E37" s="516"/>
      <c r="F37" s="517"/>
      <c r="G37" s="515"/>
    </row>
    <row r="38" spans="1:7" thickBot="1" x14ac:dyDescent="0.25">
      <c r="A38" s="507" t="s">
        <v>382</v>
      </c>
      <c r="B38" s="511"/>
      <c r="C38" s="511"/>
      <c r="D38" s="510">
        <f>SUM(D32:D37)</f>
        <v>0</v>
      </c>
      <c r="E38" s="518"/>
      <c r="F38" s="511"/>
      <c r="G38" s="510">
        <f>SUM(G32:G37)</f>
        <v>0</v>
      </c>
    </row>
    <row r="39" spans="1:7" ht="14.25" x14ac:dyDescent="0.2">
      <c r="A39" s="294" t="s">
        <v>364</v>
      </c>
      <c r="B39" s="307"/>
      <c r="C39" s="102"/>
      <c r="D39" s="212"/>
      <c r="E39" s="196"/>
      <c r="F39" s="102"/>
      <c r="G39" s="212"/>
    </row>
    <row r="40" spans="1:7" x14ac:dyDescent="0.25">
      <c r="A40" s="290" t="s">
        <v>571</v>
      </c>
      <c r="B40" s="308"/>
      <c r="C40" s="103"/>
      <c r="D40" s="211">
        <v>1100000</v>
      </c>
      <c r="E40" s="197"/>
      <c r="F40" s="103"/>
      <c r="G40" s="211">
        <v>1100000</v>
      </c>
    </row>
    <row r="41" spans="1:7" x14ac:dyDescent="0.2">
      <c r="A41" s="290" t="s">
        <v>572</v>
      </c>
      <c r="B41" s="309">
        <v>3</v>
      </c>
      <c r="C41" s="104">
        <v>65360</v>
      </c>
      <c r="D41" s="213">
        <f>B41*C41</f>
        <v>196080</v>
      </c>
      <c r="E41" s="519">
        <v>3</v>
      </c>
      <c r="F41" s="108">
        <v>65360</v>
      </c>
      <c r="G41" s="287">
        <f>E41*F41</f>
        <v>196080</v>
      </c>
    </row>
    <row r="42" spans="1:7" x14ac:dyDescent="0.2">
      <c r="A42" s="214" t="s">
        <v>573</v>
      </c>
      <c r="B42" s="310">
        <v>1</v>
      </c>
      <c r="C42" s="108">
        <v>4250000</v>
      </c>
      <c r="D42" s="213">
        <f>B42*C42</f>
        <v>4250000</v>
      </c>
      <c r="E42" s="310">
        <v>1</v>
      </c>
      <c r="F42" s="108">
        <v>4250000</v>
      </c>
      <c r="G42" s="213">
        <f>E42*F42</f>
        <v>4250000</v>
      </c>
    </row>
    <row r="43" spans="1:7" x14ac:dyDescent="0.25">
      <c r="A43" s="293" t="s">
        <v>380</v>
      </c>
      <c r="B43" s="311"/>
      <c r="C43" s="105"/>
      <c r="D43" s="213"/>
      <c r="E43" s="198"/>
      <c r="F43" s="105"/>
      <c r="G43" s="213"/>
    </row>
    <row r="44" spans="1:7" ht="15.75" thickBot="1" x14ac:dyDescent="0.3">
      <c r="A44" s="512" t="s">
        <v>381</v>
      </c>
      <c r="B44" s="311"/>
      <c r="C44" s="105"/>
      <c r="D44" s="520"/>
      <c r="E44" s="198"/>
      <c r="F44" s="105"/>
      <c r="G44" s="520"/>
    </row>
    <row r="45" spans="1:7" thickBot="1" x14ac:dyDescent="0.25">
      <c r="A45" s="507" t="s">
        <v>384</v>
      </c>
      <c r="B45" s="521"/>
      <c r="C45" s="523"/>
      <c r="D45" s="522">
        <f>SUM(D40:D44)</f>
        <v>5546080</v>
      </c>
      <c r="E45" s="524"/>
      <c r="F45" s="523"/>
      <c r="G45" s="522">
        <f>SUM(G40:G44)</f>
        <v>5546080</v>
      </c>
    </row>
    <row r="46" spans="1:7" s="90" customFormat="1" thickBot="1" x14ac:dyDescent="0.25">
      <c r="A46" s="507" t="s">
        <v>385</v>
      </c>
      <c r="B46" s="509"/>
      <c r="C46" s="523"/>
      <c r="D46" s="522">
        <v>1800000</v>
      </c>
      <c r="E46" s="518"/>
      <c r="F46" s="523"/>
      <c r="G46" s="522">
        <v>1800000</v>
      </c>
    </row>
    <row r="47" spans="1:7" ht="25.5" customHeight="1" x14ac:dyDescent="0.25">
      <c r="A47" s="525" t="s">
        <v>365</v>
      </c>
      <c r="B47" s="526"/>
      <c r="C47" s="527"/>
      <c r="D47" s="528">
        <f>D30+D38+D45+D46</f>
        <v>18177132</v>
      </c>
      <c r="E47" s="529"/>
      <c r="F47" s="527"/>
      <c r="G47" s="528">
        <f>G30+G38+G45+G46</f>
        <v>18177132</v>
      </c>
    </row>
    <row r="48" spans="1:7" ht="12.75" customHeight="1" x14ac:dyDescent="0.25">
      <c r="A48" s="295" t="s">
        <v>486</v>
      </c>
      <c r="B48" s="312"/>
      <c r="C48" s="109"/>
      <c r="D48" s="215">
        <v>0</v>
      </c>
      <c r="E48" s="199"/>
      <c r="F48" s="109">
        <v>421086</v>
      </c>
      <c r="G48" s="215">
        <v>421086</v>
      </c>
    </row>
    <row r="49" spans="1:7" ht="12.75" customHeight="1" x14ac:dyDescent="0.25">
      <c r="A49" s="313" t="s">
        <v>610</v>
      </c>
      <c r="B49" s="314"/>
      <c r="C49" s="315"/>
      <c r="D49" s="316">
        <v>0</v>
      </c>
      <c r="E49" s="317"/>
      <c r="F49" s="315">
        <v>432000</v>
      </c>
      <c r="G49" s="316">
        <v>432000</v>
      </c>
    </row>
    <row r="50" spans="1:7" ht="17.25" customHeight="1" thickBot="1" x14ac:dyDescent="0.3">
      <c r="A50" s="313" t="s">
        <v>609</v>
      </c>
      <c r="B50" s="314"/>
      <c r="C50" s="315"/>
      <c r="D50" s="316">
        <v>0</v>
      </c>
      <c r="E50" s="317"/>
      <c r="F50" s="315">
        <v>304800</v>
      </c>
      <c r="G50" s="316">
        <v>304800</v>
      </c>
    </row>
    <row r="51" spans="1:7" ht="19.5" thickBot="1" x14ac:dyDescent="0.35">
      <c r="A51" s="318" t="s">
        <v>487</v>
      </c>
      <c r="B51" s="530"/>
      <c r="C51" s="532"/>
      <c r="D51" s="531">
        <f>SUM(D47:D50)</f>
        <v>18177132</v>
      </c>
      <c r="E51" s="319"/>
      <c r="F51" s="319">
        <f>SUM(F48:F50)</f>
        <v>1157886</v>
      </c>
      <c r="G51" s="319">
        <f>SUM(G47:G50)</f>
        <v>19335018</v>
      </c>
    </row>
  </sheetData>
  <mergeCells count="5">
    <mergeCell ref="A4:A5"/>
    <mergeCell ref="B4:D4"/>
    <mergeCell ref="E4:G4"/>
    <mergeCell ref="A1:G1"/>
    <mergeCell ref="F3:G3"/>
  </mergeCells>
  <phoneticPr fontId="82" type="noConversion"/>
  <printOptions horizontalCentered="1"/>
  <pageMargins left="0.23622047244094491" right="0.23622047244094491" top="0.39370078740157483" bottom="0.19685039370078741" header="0.27559055118110237" footer="0.19685039370078741"/>
  <pageSetup paperSize="9" scale="7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A1:K31"/>
  <sheetViews>
    <sheetView zoomScale="110" zoomScaleNormal="110" zoomScaleSheetLayoutView="100" workbookViewId="0">
      <selection activeCell="C10" sqref="C10"/>
    </sheetView>
  </sheetViews>
  <sheetFormatPr defaultColWidth="8" defaultRowHeight="12.75" x14ac:dyDescent="0.2"/>
  <cols>
    <col min="1" max="1" width="5.85546875" style="9" customWidth="1"/>
    <col min="2" max="2" width="47.28515625" style="12" customWidth="1"/>
    <col min="3" max="6" width="14" style="9" customWidth="1"/>
    <col min="7" max="7" width="47.28515625" style="9" customWidth="1"/>
    <col min="8" max="11" width="14" style="9" customWidth="1"/>
    <col min="12" max="16384" width="8" style="9"/>
  </cols>
  <sheetData>
    <row r="1" spans="1:11" ht="39.75" customHeight="1" x14ac:dyDescent="0.2">
      <c r="B1" s="10" t="s">
        <v>195</v>
      </c>
      <c r="C1" s="11"/>
      <c r="D1" s="11"/>
      <c r="E1" s="11"/>
      <c r="F1" s="11"/>
      <c r="G1" s="11"/>
      <c r="H1" s="11"/>
      <c r="I1" s="11"/>
      <c r="J1" s="11"/>
      <c r="K1" s="11"/>
    </row>
    <row r="2" spans="1:11" ht="19.5" customHeight="1" x14ac:dyDescent="0.2">
      <c r="A2" s="855" t="s">
        <v>622</v>
      </c>
      <c r="B2" s="855"/>
      <c r="C2" s="11"/>
      <c r="D2" s="11"/>
      <c r="E2" s="11"/>
      <c r="F2" s="11"/>
      <c r="G2" s="11"/>
      <c r="H2" s="216"/>
      <c r="I2" s="216"/>
      <c r="J2" s="216"/>
      <c r="K2" s="216"/>
    </row>
    <row r="3" spans="1:11" ht="13.5" thickBot="1" x14ac:dyDescent="0.25">
      <c r="A3" s="779" t="s">
        <v>578</v>
      </c>
      <c r="B3" s="778"/>
      <c r="H3" s="534"/>
      <c r="I3" s="534"/>
      <c r="J3" s="534"/>
      <c r="K3" s="534" t="s">
        <v>466</v>
      </c>
    </row>
    <row r="4" spans="1:11" ht="18" customHeight="1" thickBot="1" x14ac:dyDescent="0.25">
      <c r="A4" s="852" t="s">
        <v>196</v>
      </c>
      <c r="B4" s="13" t="s">
        <v>104</v>
      </c>
      <c r="C4" s="14"/>
      <c r="D4" s="652"/>
      <c r="E4" s="652"/>
      <c r="F4" s="652"/>
      <c r="G4" s="13" t="s">
        <v>105</v>
      </c>
      <c r="H4" s="15"/>
      <c r="I4" s="15"/>
      <c r="J4" s="15"/>
      <c r="K4" s="15"/>
    </row>
    <row r="5" spans="1:11" s="16" customFormat="1" ht="35.25" customHeight="1" thickBot="1" x14ac:dyDescent="0.25">
      <c r="A5" s="853"/>
      <c r="B5" s="324" t="s">
        <v>197</v>
      </c>
      <c r="C5" s="653" t="s">
        <v>592</v>
      </c>
      <c r="D5" s="324" t="s">
        <v>598</v>
      </c>
      <c r="E5" s="324" t="s">
        <v>605</v>
      </c>
      <c r="F5" s="653" t="s">
        <v>611</v>
      </c>
      <c r="G5" s="324" t="s">
        <v>197</v>
      </c>
      <c r="H5" s="653" t="s">
        <v>592</v>
      </c>
      <c r="I5" s="324" t="s">
        <v>598</v>
      </c>
      <c r="J5" s="324" t="s">
        <v>605</v>
      </c>
      <c r="K5" s="324" t="s">
        <v>611</v>
      </c>
    </row>
    <row r="6" spans="1:11" s="18" customFormat="1" ht="12" customHeight="1" thickBot="1" x14ac:dyDescent="0.25">
      <c r="A6" s="17" t="s">
        <v>99</v>
      </c>
      <c r="B6" s="17" t="s">
        <v>100</v>
      </c>
      <c r="C6" s="654" t="s">
        <v>101</v>
      </c>
      <c r="D6" s="17" t="s">
        <v>102</v>
      </c>
      <c r="E6" s="17" t="s">
        <v>103</v>
      </c>
      <c r="F6" s="654" t="s">
        <v>414</v>
      </c>
      <c r="G6" s="17" t="s">
        <v>431</v>
      </c>
      <c r="H6" s="654" t="s">
        <v>530</v>
      </c>
      <c r="I6" s="17" t="s">
        <v>593</v>
      </c>
      <c r="J6" s="332" t="s">
        <v>599</v>
      </c>
      <c r="K6" s="332" t="s">
        <v>600</v>
      </c>
    </row>
    <row r="7" spans="1:11" ht="12.95" customHeight="1" x14ac:dyDescent="0.2">
      <c r="A7" s="537" t="s">
        <v>106</v>
      </c>
      <c r="B7" s="325" t="s">
        <v>198</v>
      </c>
      <c r="C7" s="655">
        <v>18177132</v>
      </c>
      <c r="D7" s="666">
        <v>18177132</v>
      </c>
      <c r="E7" s="666">
        <v>1157886</v>
      </c>
      <c r="F7" s="655">
        <v>19335018</v>
      </c>
      <c r="G7" s="325" t="s">
        <v>56</v>
      </c>
      <c r="H7" s="655">
        <v>7572000</v>
      </c>
      <c r="I7" s="666">
        <v>8385588</v>
      </c>
      <c r="J7" s="333">
        <v>50000</v>
      </c>
      <c r="K7" s="333">
        <v>8435588</v>
      </c>
    </row>
    <row r="8" spans="1:11" ht="12.95" customHeight="1" x14ac:dyDescent="0.2">
      <c r="A8" s="20" t="s">
        <v>107</v>
      </c>
      <c r="B8" s="326" t="s">
        <v>199</v>
      </c>
      <c r="C8" s="320">
        <v>177000</v>
      </c>
      <c r="D8" s="667">
        <v>1065588</v>
      </c>
      <c r="E8" s="667">
        <v>0</v>
      </c>
      <c r="F8" s="320">
        <v>1065588</v>
      </c>
      <c r="G8" s="326" t="s">
        <v>200</v>
      </c>
      <c r="H8" s="320">
        <v>1150000</v>
      </c>
      <c r="I8" s="667">
        <v>1225000</v>
      </c>
      <c r="J8" s="334">
        <v>0</v>
      </c>
      <c r="K8" s="334">
        <v>1225000</v>
      </c>
    </row>
    <row r="9" spans="1:11" ht="12.95" customHeight="1" x14ac:dyDescent="0.2">
      <c r="A9" s="20" t="s">
        <v>108</v>
      </c>
      <c r="B9" s="326" t="s">
        <v>201</v>
      </c>
      <c r="C9" s="320">
        <v>0</v>
      </c>
      <c r="D9" s="667"/>
      <c r="E9" s="667"/>
      <c r="F9" s="320"/>
      <c r="G9" s="326" t="s">
        <v>202</v>
      </c>
      <c r="H9" s="320">
        <v>11300000</v>
      </c>
      <c r="I9" s="667">
        <v>10579061</v>
      </c>
      <c r="J9" s="334">
        <v>430000</v>
      </c>
      <c r="K9" s="334">
        <v>11009061</v>
      </c>
    </row>
    <row r="10" spans="1:11" ht="12.95" customHeight="1" x14ac:dyDescent="0.2">
      <c r="A10" s="20" t="s">
        <v>109</v>
      </c>
      <c r="B10" s="326" t="s">
        <v>17</v>
      </c>
      <c r="C10" s="320">
        <v>4490000</v>
      </c>
      <c r="D10" s="667">
        <v>4022269</v>
      </c>
      <c r="E10" s="667">
        <v>157600</v>
      </c>
      <c r="F10" s="320">
        <v>4179869</v>
      </c>
      <c r="G10" s="326" t="s">
        <v>87</v>
      </c>
      <c r="H10" s="320">
        <v>900000</v>
      </c>
      <c r="I10" s="667">
        <v>1100000</v>
      </c>
      <c r="J10" s="334">
        <v>787926</v>
      </c>
      <c r="K10" s="334">
        <v>1887926</v>
      </c>
    </row>
    <row r="11" spans="1:11" ht="12.95" customHeight="1" x14ac:dyDescent="0.2">
      <c r="A11" s="20" t="s">
        <v>110</v>
      </c>
      <c r="B11" s="327" t="s">
        <v>30</v>
      </c>
      <c r="C11" s="320">
        <v>563000</v>
      </c>
      <c r="D11" s="667">
        <v>563000</v>
      </c>
      <c r="E11" s="667">
        <v>-129565</v>
      </c>
      <c r="F11" s="320">
        <v>433435</v>
      </c>
      <c r="G11" s="326" t="s">
        <v>118</v>
      </c>
      <c r="H11" s="320">
        <v>1750000</v>
      </c>
      <c r="I11" s="667">
        <v>1803208</v>
      </c>
      <c r="J11" s="334">
        <v>0</v>
      </c>
      <c r="K11" s="334">
        <v>1803208</v>
      </c>
    </row>
    <row r="12" spans="1:11" ht="12.95" customHeight="1" x14ac:dyDescent="0.2">
      <c r="A12" s="20" t="s">
        <v>111</v>
      </c>
      <c r="B12" s="326" t="s">
        <v>46</v>
      </c>
      <c r="C12" s="320"/>
      <c r="D12" s="667"/>
      <c r="E12" s="667"/>
      <c r="F12" s="320"/>
      <c r="G12" s="326" t="s">
        <v>203</v>
      </c>
      <c r="H12" s="320">
        <v>0</v>
      </c>
      <c r="I12" s="667"/>
      <c r="J12" s="334">
        <v>0</v>
      </c>
      <c r="K12" s="334">
        <v>0</v>
      </c>
    </row>
    <row r="13" spans="1:11" ht="12.95" customHeight="1" x14ac:dyDescent="0.2">
      <c r="A13" s="20" t="s">
        <v>112</v>
      </c>
      <c r="B13" s="326" t="s">
        <v>204</v>
      </c>
      <c r="C13" s="320"/>
      <c r="D13" s="667"/>
      <c r="E13" s="667"/>
      <c r="F13" s="320"/>
      <c r="G13" s="328"/>
      <c r="H13" s="320"/>
      <c r="I13" s="667"/>
      <c r="J13" s="334"/>
      <c r="K13" s="334"/>
    </row>
    <row r="14" spans="1:11" ht="12.95" customHeight="1" thickBot="1" x14ac:dyDescent="0.25">
      <c r="A14" s="540" t="s">
        <v>113</v>
      </c>
      <c r="B14" s="404"/>
      <c r="C14" s="656"/>
      <c r="D14" s="668"/>
      <c r="E14" s="668"/>
      <c r="F14" s="656"/>
      <c r="G14" s="404"/>
      <c r="H14" s="656"/>
      <c r="I14" s="668"/>
      <c r="J14" s="541"/>
      <c r="K14" s="541"/>
    </row>
    <row r="15" spans="1:11" ht="15.95" customHeight="1" thickBot="1" x14ac:dyDescent="0.25">
      <c r="A15" s="21" t="s">
        <v>114</v>
      </c>
      <c r="B15" s="329" t="s">
        <v>209</v>
      </c>
      <c r="C15" s="657">
        <f>SUM(C7:C14)</f>
        <v>23407132</v>
      </c>
      <c r="D15" s="669">
        <f>SUM(D7:D14)</f>
        <v>23827989</v>
      </c>
      <c r="E15" s="669">
        <f>SUM(E7:E14)</f>
        <v>1185921</v>
      </c>
      <c r="F15" s="321">
        <f>SUM(F7:F14)</f>
        <v>25013910</v>
      </c>
      <c r="G15" s="329" t="s">
        <v>210</v>
      </c>
      <c r="H15" s="657">
        <f>SUM(H7:H14)</f>
        <v>22672000</v>
      </c>
      <c r="I15" s="669">
        <f>SUM(I7:I14)</f>
        <v>23092857</v>
      </c>
      <c r="J15" s="335">
        <f>SUM(J7:J14)</f>
        <v>1267926</v>
      </c>
      <c r="K15" s="335">
        <f>SUM(K7:K14)</f>
        <v>24360783</v>
      </c>
    </row>
    <row r="16" spans="1:11" ht="12.95" customHeight="1" x14ac:dyDescent="0.2">
      <c r="A16" s="19" t="s">
        <v>205</v>
      </c>
      <c r="B16" s="330" t="s">
        <v>212</v>
      </c>
      <c r="C16" s="658">
        <f>+C17+C18+C19+C20</f>
        <v>10617487</v>
      </c>
      <c r="D16" s="670">
        <f>+D17+D18+D19+D20</f>
        <v>10617487</v>
      </c>
      <c r="E16" s="670">
        <f>+E17+E18+E19+E20</f>
        <v>280326</v>
      </c>
      <c r="F16" s="322">
        <f>+F17+F18+F19+F20</f>
        <v>10897813</v>
      </c>
      <c r="G16" s="348" t="s">
        <v>213</v>
      </c>
      <c r="H16" s="660"/>
      <c r="I16" s="672"/>
      <c r="J16" s="336"/>
      <c r="K16" s="336"/>
    </row>
    <row r="17" spans="1:11" ht="12.95" customHeight="1" x14ac:dyDescent="0.2">
      <c r="A17" s="20" t="s">
        <v>206</v>
      </c>
      <c r="B17" s="331" t="s">
        <v>215</v>
      </c>
      <c r="C17" s="659">
        <v>10617487</v>
      </c>
      <c r="D17" s="671">
        <v>10617487</v>
      </c>
      <c r="E17" s="671">
        <v>-449664</v>
      </c>
      <c r="F17" s="659">
        <v>10167823</v>
      </c>
      <c r="G17" s="331" t="s">
        <v>216</v>
      </c>
      <c r="H17" s="659"/>
      <c r="I17" s="671"/>
      <c r="J17" s="323"/>
      <c r="K17" s="323"/>
    </row>
    <row r="18" spans="1:11" ht="12.95" customHeight="1" x14ac:dyDescent="0.2">
      <c r="A18" s="20" t="s">
        <v>207</v>
      </c>
      <c r="B18" s="331" t="s">
        <v>218</v>
      </c>
      <c r="C18" s="659"/>
      <c r="D18" s="671"/>
      <c r="E18" s="671"/>
      <c r="F18" s="659"/>
      <c r="G18" s="331" t="s">
        <v>219</v>
      </c>
      <c r="H18" s="659"/>
      <c r="I18" s="671"/>
      <c r="J18" s="323"/>
      <c r="K18" s="323"/>
    </row>
    <row r="19" spans="1:11" ht="12.95" customHeight="1" x14ac:dyDescent="0.2">
      <c r="A19" s="20" t="s">
        <v>208</v>
      </c>
      <c r="B19" s="331" t="s">
        <v>221</v>
      </c>
      <c r="C19" s="659"/>
      <c r="D19" s="671"/>
      <c r="E19" s="671"/>
      <c r="F19" s="659"/>
      <c r="G19" s="331" t="s">
        <v>222</v>
      </c>
      <c r="H19" s="659"/>
      <c r="I19" s="671"/>
      <c r="J19" s="323"/>
      <c r="K19" s="323"/>
    </row>
    <row r="20" spans="1:11" ht="12.95" customHeight="1" x14ac:dyDescent="0.2">
      <c r="A20" s="20" t="s">
        <v>211</v>
      </c>
      <c r="B20" s="331" t="s">
        <v>224</v>
      </c>
      <c r="C20" s="659"/>
      <c r="D20" s="672"/>
      <c r="E20" s="672">
        <v>729990</v>
      </c>
      <c r="F20" s="660">
        <v>729990</v>
      </c>
      <c r="G20" s="330" t="s">
        <v>225</v>
      </c>
      <c r="H20" s="659"/>
      <c r="I20" s="671"/>
      <c r="J20" s="323"/>
      <c r="K20" s="323"/>
    </row>
    <row r="21" spans="1:11" ht="12.95" customHeight="1" x14ac:dyDescent="0.2">
      <c r="A21" s="20" t="s">
        <v>214</v>
      </c>
      <c r="B21" s="331" t="s">
        <v>227</v>
      </c>
      <c r="C21" s="661">
        <f>+C22+C23</f>
        <v>0</v>
      </c>
      <c r="D21" s="673"/>
      <c r="E21" s="673"/>
      <c r="F21" s="661"/>
      <c r="G21" s="331" t="s">
        <v>228</v>
      </c>
      <c r="H21" s="659"/>
      <c r="I21" s="671"/>
      <c r="J21" s="323"/>
      <c r="K21" s="323"/>
    </row>
    <row r="22" spans="1:11" ht="12.95" customHeight="1" x14ac:dyDescent="0.2">
      <c r="A22" s="20" t="s">
        <v>217</v>
      </c>
      <c r="B22" s="330" t="s">
        <v>230</v>
      </c>
      <c r="C22" s="660"/>
      <c r="D22" s="672"/>
      <c r="E22" s="672"/>
      <c r="F22" s="660"/>
      <c r="G22" s="325" t="s">
        <v>231</v>
      </c>
      <c r="H22" s="660"/>
      <c r="I22" s="672"/>
      <c r="J22" s="336"/>
      <c r="K22" s="336"/>
    </row>
    <row r="23" spans="1:11" ht="12.95" customHeight="1" x14ac:dyDescent="0.2">
      <c r="A23" s="20" t="s">
        <v>220</v>
      </c>
      <c r="B23" s="331" t="s">
        <v>233</v>
      </c>
      <c r="C23" s="659"/>
      <c r="D23" s="671"/>
      <c r="E23" s="671"/>
      <c r="F23" s="659"/>
      <c r="G23" s="326" t="s">
        <v>234</v>
      </c>
      <c r="H23" s="659"/>
      <c r="I23" s="671"/>
      <c r="J23" s="323"/>
      <c r="K23" s="323"/>
    </row>
    <row r="24" spans="1:11" ht="12.95" customHeight="1" x14ac:dyDescent="0.2">
      <c r="A24" s="20" t="s">
        <v>223</v>
      </c>
      <c r="B24" s="331" t="s">
        <v>236</v>
      </c>
      <c r="C24" s="659"/>
      <c r="D24" s="671"/>
      <c r="E24" s="671"/>
      <c r="F24" s="323"/>
      <c r="G24" s="326" t="s">
        <v>237</v>
      </c>
      <c r="H24" s="659"/>
      <c r="I24" s="671"/>
      <c r="J24" s="323"/>
      <c r="K24" s="323"/>
    </row>
    <row r="25" spans="1:11" ht="12.95" customHeight="1" x14ac:dyDescent="0.2">
      <c r="A25" s="20" t="s">
        <v>226</v>
      </c>
      <c r="B25" s="331" t="s">
        <v>239</v>
      </c>
      <c r="C25" s="659"/>
      <c r="D25" s="671"/>
      <c r="E25" s="671"/>
      <c r="F25" s="323"/>
      <c r="G25" s="326" t="s">
        <v>304</v>
      </c>
      <c r="H25" s="659">
        <v>727085</v>
      </c>
      <c r="I25" s="671">
        <v>727085</v>
      </c>
      <c r="J25" s="323">
        <v>0</v>
      </c>
      <c r="K25" s="323">
        <v>727085</v>
      </c>
    </row>
    <row r="26" spans="1:11" ht="12.95" customHeight="1" thickBot="1" x14ac:dyDescent="0.25">
      <c r="A26" s="20" t="s">
        <v>229</v>
      </c>
      <c r="B26" s="331" t="s">
        <v>239</v>
      </c>
      <c r="C26" s="659"/>
      <c r="D26" s="674"/>
      <c r="E26" s="674"/>
      <c r="F26" s="662"/>
      <c r="G26" s="338" t="s">
        <v>183</v>
      </c>
      <c r="H26" s="737"/>
      <c r="I26" s="739"/>
      <c r="J26" s="337"/>
      <c r="K26" s="337"/>
    </row>
    <row r="27" spans="1:11" ht="23.25" customHeight="1" thickBot="1" x14ac:dyDescent="0.25">
      <c r="A27" s="542" t="s">
        <v>232</v>
      </c>
      <c r="B27" s="543" t="s">
        <v>241</v>
      </c>
      <c r="C27" s="663">
        <f>+C16+C21+C24+C26</f>
        <v>10617487</v>
      </c>
      <c r="D27" s="675">
        <f>+D16+D21+D24+D26</f>
        <v>10617487</v>
      </c>
      <c r="E27" s="675">
        <f>+E16+E21+E24+E26</f>
        <v>280326</v>
      </c>
      <c r="F27" s="544">
        <f>+F16+F21+F24+F26</f>
        <v>10897813</v>
      </c>
      <c r="G27" s="545" t="s">
        <v>242</v>
      </c>
      <c r="H27" s="738">
        <f>SUM(H16:H26)</f>
        <v>727085</v>
      </c>
      <c r="I27" s="740">
        <f>SUM(I16:I26)</f>
        <v>727085</v>
      </c>
      <c r="J27" s="546">
        <f>SUM(J16:J26)</f>
        <v>0</v>
      </c>
      <c r="K27" s="546">
        <f>SUM(K16:K26)</f>
        <v>727085</v>
      </c>
    </row>
    <row r="28" spans="1:11" ht="13.5" thickBot="1" x14ac:dyDescent="0.25">
      <c r="A28" s="21" t="s">
        <v>235</v>
      </c>
      <c r="B28" s="21" t="s">
        <v>244</v>
      </c>
      <c r="C28" s="664">
        <f>+C15+C27</f>
        <v>34024619</v>
      </c>
      <c r="D28" s="676">
        <f>+D15+D27</f>
        <v>34445476</v>
      </c>
      <c r="E28" s="676">
        <f>+E15+E27</f>
        <v>1466247</v>
      </c>
      <c r="F28" s="22">
        <f>+F15+F27</f>
        <v>35911723</v>
      </c>
      <c r="G28" s="21" t="s">
        <v>245</v>
      </c>
      <c r="H28" s="664">
        <f>+H15+H27</f>
        <v>23399085</v>
      </c>
      <c r="I28" s="676">
        <f>+I15+I27</f>
        <v>23819942</v>
      </c>
      <c r="J28" s="22">
        <f>+J15+J27</f>
        <v>1267926</v>
      </c>
      <c r="K28" s="22">
        <f>+K15+K27</f>
        <v>25087868</v>
      </c>
    </row>
    <row r="29" spans="1:11" ht="13.5" thickBot="1" x14ac:dyDescent="0.25">
      <c r="A29" s="539" t="s">
        <v>238</v>
      </c>
      <c r="B29" s="539" t="s">
        <v>247</v>
      </c>
      <c r="C29" s="665" t="str">
        <f>IF(C15-H15&lt;0,H15-C15,"-")</f>
        <v>-</v>
      </c>
      <c r="D29" s="677" t="str">
        <f>IF(D15-I15&lt;0,I15-D15,"-")</f>
        <v>-</v>
      </c>
      <c r="E29" s="677">
        <f>IF(E15-J15&lt;0,J15-E15,"-")</f>
        <v>82005</v>
      </c>
      <c r="F29" s="547" t="str">
        <f>IF(F15-K15&lt;0,K15-F15,"-")</f>
        <v>-</v>
      </c>
      <c r="G29" s="539" t="s">
        <v>248</v>
      </c>
      <c r="H29" s="665">
        <f>IF(C15-H15&gt;0,C15-H15,"-")</f>
        <v>735132</v>
      </c>
      <c r="I29" s="677">
        <f>IF(D15-I15&gt;0,D15-I15,"-")</f>
        <v>735132</v>
      </c>
      <c r="J29" s="547" t="str">
        <f>IF(E15-J15&gt;0,E15-J15,"-")</f>
        <v>-</v>
      </c>
      <c r="K29" s="547">
        <f>IF(F15-K15&gt;0,F15-K15,"-")</f>
        <v>653127</v>
      </c>
    </row>
    <row r="30" spans="1:11" ht="13.5" thickBot="1" x14ac:dyDescent="0.25">
      <c r="A30" s="539" t="s">
        <v>240</v>
      </c>
      <c r="B30" s="21" t="s">
        <v>250</v>
      </c>
      <c r="C30" s="664" t="str">
        <f>IF(C15+C27-H28&lt;0,H28-(C15+C27),"-")</f>
        <v>-</v>
      </c>
      <c r="D30" s="676" t="str">
        <f>IF(D15+D27-I28&lt;0,I28-(D15+D27),"-")</f>
        <v>-</v>
      </c>
      <c r="E30" s="676" t="str">
        <f>IF(E15+E27-J28&lt;0,J28-(E15+E27),"-")</f>
        <v>-</v>
      </c>
      <c r="F30" s="22" t="str">
        <f>IF(F15+F27-K28&lt;0,K28-(F15+F27),"-")</f>
        <v>-</v>
      </c>
      <c r="G30" s="21" t="s">
        <v>251</v>
      </c>
      <c r="H30" s="664">
        <f>IF(C15+C27-H28&gt;0,C15+C27-H28,"-")</f>
        <v>10625534</v>
      </c>
      <c r="I30" s="676">
        <f>IF(D15+D27-I28&gt;0,D15+D27-I28,"-")</f>
        <v>10625534</v>
      </c>
      <c r="J30" s="22">
        <f>IF(E15+E27-J28&gt;0,E15+E27-J28,"-")</f>
        <v>198321</v>
      </c>
      <c r="K30" s="22">
        <f>IF(F15+F27-K28&gt;0,F15+F27-K28,"-")</f>
        <v>10823855</v>
      </c>
    </row>
    <row r="31" spans="1:11" ht="18.75" x14ac:dyDescent="0.2">
      <c r="B31" s="854"/>
      <c r="C31" s="854"/>
      <c r="D31" s="854"/>
      <c r="E31" s="854"/>
      <c r="F31" s="854"/>
      <c r="G31" s="854"/>
    </row>
  </sheetData>
  <mergeCells count="3">
    <mergeCell ref="A4:A5"/>
    <mergeCell ref="B31:G31"/>
    <mergeCell ref="A2:B2"/>
  </mergeCells>
  <phoneticPr fontId="19" type="noConversion"/>
  <printOptions horizontalCentered="1"/>
  <pageMargins left="0.31496062992125984" right="0.47244094488188981" top="0.9055118110236221" bottom="0.51181102362204722" header="0.6692913385826772" footer="0.27559055118110237"/>
  <pageSetup paperSize="9" scale="66" orientation="landscape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A1:K30"/>
  <sheetViews>
    <sheetView zoomScale="110" zoomScaleNormal="110" zoomScaleSheetLayoutView="115" workbookViewId="0">
      <selection activeCell="B9" sqref="B9"/>
    </sheetView>
  </sheetViews>
  <sheetFormatPr defaultColWidth="8" defaultRowHeight="12.75" x14ac:dyDescent="0.2"/>
  <cols>
    <col min="1" max="1" width="5.85546875" style="9" customWidth="1"/>
    <col min="2" max="2" width="47.28515625" style="12" customWidth="1"/>
    <col min="3" max="6" width="14" style="9" customWidth="1"/>
    <col min="7" max="7" width="47.28515625" style="9" customWidth="1"/>
    <col min="8" max="11" width="14" style="9" customWidth="1"/>
    <col min="12" max="16384" width="8" style="9"/>
  </cols>
  <sheetData>
    <row r="1" spans="1:11" ht="31.5" x14ac:dyDescent="0.2">
      <c r="B1" s="10" t="s">
        <v>252</v>
      </c>
      <c r="C1" s="11"/>
      <c r="D1" s="11"/>
      <c r="E1" s="11"/>
      <c r="F1" s="11"/>
      <c r="G1" s="11"/>
      <c r="H1" s="11"/>
      <c r="I1" s="11"/>
      <c r="J1" s="11"/>
      <c r="K1" s="11"/>
    </row>
    <row r="2" spans="1:11" ht="19.5" customHeight="1" x14ac:dyDescent="0.2">
      <c r="A2" s="855" t="s">
        <v>623</v>
      </c>
      <c r="B2" s="855"/>
      <c r="C2" s="11"/>
      <c r="D2" s="11"/>
      <c r="E2" s="11"/>
      <c r="F2" s="11"/>
      <c r="G2" s="11"/>
      <c r="H2" s="216"/>
      <c r="I2" s="216"/>
      <c r="J2" s="216"/>
      <c r="K2" s="216"/>
    </row>
    <row r="3" spans="1:11" ht="13.5" thickBot="1" x14ac:dyDescent="0.25">
      <c r="A3" s="858" t="s">
        <v>579</v>
      </c>
      <c r="B3" s="858"/>
      <c r="H3" s="155"/>
      <c r="I3" s="155"/>
      <c r="J3" s="155"/>
      <c r="K3" s="155" t="s">
        <v>466</v>
      </c>
    </row>
    <row r="4" spans="1:11" ht="13.5" thickBot="1" x14ac:dyDescent="0.25">
      <c r="A4" s="856" t="s">
        <v>196</v>
      </c>
      <c r="B4" s="13" t="s">
        <v>104</v>
      </c>
      <c r="C4" s="14"/>
      <c r="D4" s="652"/>
      <c r="E4" s="652"/>
      <c r="F4" s="652"/>
      <c r="G4" s="13" t="s">
        <v>105</v>
      </c>
      <c r="H4" s="15"/>
      <c r="I4" s="15"/>
      <c r="J4" s="15"/>
      <c r="K4" s="15"/>
    </row>
    <row r="5" spans="1:11" s="16" customFormat="1" ht="36.75" thickBot="1" x14ac:dyDescent="0.25">
      <c r="A5" s="857"/>
      <c r="B5" s="324" t="s">
        <v>197</v>
      </c>
      <c r="C5" s="653" t="s">
        <v>592</v>
      </c>
      <c r="D5" s="324" t="s">
        <v>598</v>
      </c>
      <c r="E5" s="324" t="s">
        <v>605</v>
      </c>
      <c r="F5" s="324" t="s">
        <v>611</v>
      </c>
      <c r="G5" s="324" t="s">
        <v>197</v>
      </c>
      <c r="H5" s="653" t="s">
        <v>592</v>
      </c>
      <c r="I5" s="324" t="s">
        <v>598</v>
      </c>
      <c r="J5" s="324" t="s">
        <v>605</v>
      </c>
      <c r="K5" s="324" t="s">
        <v>611</v>
      </c>
    </row>
    <row r="6" spans="1:11" s="16" customFormat="1" ht="13.5" thickBot="1" x14ac:dyDescent="0.25">
      <c r="A6" s="17" t="s">
        <v>99</v>
      </c>
      <c r="B6" s="17" t="s">
        <v>100</v>
      </c>
      <c r="C6" s="654" t="s">
        <v>101</v>
      </c>
      <c r="D6" s="17" t="s">
        <v>102</v>
      </c>
      <c r="E6" s="17" t="s">
        <v>103</v>
      </c>
      <c r="F6" s="654" t="s">
        <v>414</v>
      </c>
      <c r="G6" s="17" t="s">
        <v>431</v>
      </c>
      <c r="H6" s="332" t="s">
        <v>530</v>
      </c>
      <c r="I6" s="332" t="s">
        <v>593</v>
      </c>
      <c r="J6" s="332" t="s">
        <v>599</v>
      </c>
      <c r="K6" s="332" t="s">
        <v>600</v>
      </c>
    </row>
    <row r="7" spans="1:11" ht="12.95" customHeight="1" x14ac:dyDescent="0.2">
      <c r="A7" s="537" t="s">
        <v>106</v>
      </c>
      <c r="B7" s="325" t="s">
        <v>253</v>
      </c>
      <c r="C7" s="655"/>
      <c r="D7" s="666">
        <v>51338937</v>
      </c>
      <c r="E7" s="666">
        <v>-27095551</v>
      </c>
      <c r="F7" s="655">
        <v>24243386</v>
      </c>
      <c r="G7" s="325" t="s">
        <v>90</v>
      </c>
      <c r="H7" s="333">
        <v>8929288</v>
      </c>
      <c r="I7" s="333">
        <v>63745714</v>
      </c>
      <c r="J7" s="333">
        <v>-25249719</v>
      </c>
      <c r="K7" s="333">
        <v>38495995</v>
      </c>
    </row>
    <row r="8" spans="1:11" x14ac:dyDescent="0.2">
      <c r="A8" s="19" t="s">
        <v>107</v>
      </c>
      <c r="B8" s="326" t="s">
        <v>254</v>
      </c>
      <c r="C8" s="320"/>
      <c r="D8" s="667">
        <v>51338937</v>
      </c>
      <c r="E8" s="667">
        <v>-27095551</v>
      </c>
      <c r="F8" s="320">
        <v>24243386</v>
      </c>
      <c r="G8" s="326" t="s">
        <v>255</v>
      </c>
      <c r="H8" s="334">
        <v>0</v>
      </c>
      <c r="I8" s="334">
        <v>57092618</v>
      </c>
      <c r="J8" s="334">
        <v>-25249719</v>
      </c>
      <c r="K8" s="334">
        <v>32670045</v>
      </c>
    </row>
    <row r="9" spans="1:11" ht="12.95" customHeight="1" x14ac:dyDescent="0.2">
      <c r="A9" s="19" t="s">
        <v>108</v>
      </c>
      <c r="B9" s="326" t="s">
        <v>44</v>
      </c>
      <c r="C9" s="320">
        <v>0</v>
      </c>
      <c r="D9" s="667"/>
      <c r="E9" s="667"/>
      <c r="F9" s="320"/>
      <c r="G9" s="326" t="s">
        <v>92</v>
      </c>
      <c r="H9" s="334">
        <v>16000000</v>
      </c>
      <c r="I9" s="334">
        <v>16000000</v>
      </c>
      <c r="J9" s="334">
        <v>0</v>
      </c>
      <c r="K9" s="334">
        <v>16000000</v>
      </c>
    </row>
    <row r="10" spans="1:11" ht="12.95" customHeight="1" x14ac:dyDescent="0.2">
      <c r="A10" s="19" t="s">
        <v>109</v>
      </c>
      <c r="B10" s="326" t="s">
        <v>256</v>
      </c>
      <c r="C10" s="320">
        <v>0</v>
      </c>
      <c r="D10" s="667">
        <v>3477489</v>
      </c>
      <c r="E10" s="667">
        <v>1647511</v>
      </c>
      <c r="F10" s="320">
        <v>5125000</v>
      </c>
      <c r="G10" s="326" t="s">
        <v>257</v>
      </c>
      <c r="H10" s="334"/>
      <c r="I10" s="334"/>
      <c r="J10" s="334"/>
      <c r="K10" s="334"/>
    </row>
    <row r="11" spans="1:11" ht="12.75" customHeight="1" x14ac:dyDescent="0.2">
      <c r="A11" s="19" t="s">
        <v>110</v>
      </c>
      <c r="B11" s="326" t="s">
        <v>258</v>
      </c>
      <c r="C11" s="320"/>
      <c r="D11" s="667"/>
      <c r="E11" s="667"/>
      <c r="F11" s="320"/>
      <c r="G11" s="326" t="s">
        <v>259</v>
      </c>
      <c r="H11" s="334"/>
      <c r="I11" s="334"/>
      <c r="J11" s="334"/>
      <c r="K11" s="334"/>
    </row>
    <row r="12" spans="1:11" ht="12.95" customHeight="1" x14ac:dyDescent="0.2">
      <c r="A12" s="19" t="s">
        <v>111</v>
      </c>
      <c r="B12" s="326" t="s">
        <v>260</v>
      </c>
      <c r="C12" s="320"/>
      <c r="D12" s="681"/>
      <c r="E12" s="681"/>
      <c r="F12" s="678"/>
      <c r="G12" s="327" t="s">
        <v>203</v>
      </c>
      <c r="H12" s="345"/>
      <c r="I12" s="345"/>
      <c r="J12" s="345"/>
      <c r="K12" s="345"/>
    </row>
    <row r="13" spans="1:11" ht="13.5" thickBot="1" x14ac:dyDescent="0.25">
      <c r="A13" s="19" t="s">
        <v>112</v>
      </c>
      <c r="B13" s="328"/>
      <c r="C13" s="320"/>
      <c r="D13" s="667"/>
      <c r="E13" s="667"/>
      <c r="F13" s="320"/>
      <c r="G13" s="347"/>
      <c r="H13" s="334"/>
      <c r="I13" s="334"/>
      <c r="J13" s="334"/>
      <c r="K13" s="334"/>
    </row>
    <row r="14" spans="1:11" ht="15.95" customHeight="1" thickBot="1" x14ac:dyDescent="0.25">
      <c r="A14" s="535" t="s">
        <v>113</v>
      </c>
      <c r="B14" s="329" t="s">
        <v>261</v>
      </c>
      <c r="C14" s="657">
        <f>+C7+C9+C10+C12+C13</f>
        <v>0</v>
      </c>
      <c r="D14" s="669">
        <f>+D7+D9+D10+D12+D13</f>
        <v>54816426</v>
      </c>
      <c r="E14" s="669">
        <f>+E7+E9+E10+E12+E13</f>
        <v>-25448040</v>
      </c>
      <c r="F14" s="321">
        <f>+F7+F9+F10+F12+F13</f>
        <v>29368386</v>
      </c>
      <c r="G14" s="329" t="s">
        <v>262</v>
      </c>
      <c r="H14" s="335">
        <f>+H7+H9+H11+H12+H13</f>
        <v>24929288</v>
      </c>
      <c r="I14" s="335">
        <f>+I7+I9+I11+I12+I13</f>
        <v>79745714</v>
      </c>
      <c r="J14" s="335">
        <f>+J7+J9+J11+J12+J13</f>
        <v>-25249719</v>
      </c>
      <c r="K14" s="335">
        <f>+K7+K9+K11+K12+K13</f>
        <v>54495995</v>
      </c>
    </row>
    <row r="15" spans="1:11" ht="12.95" customHeight="1" x14ac:dyDescent="0.2">
      <c r="A15" s="19" t="s">
        <v>114</v>
      </c>
      <c r="B15" s="340" t="s">
        <v>263</v>
      </c>
      <c r="C15" s="679">
        <f>+C16+C17+C18+C19+C20</f>
        <v>14303754</v>
      </c>
      <c r="D15" s="682">
        <f>+D16+D17+D18+D19+D20</f>
        <v>14303754</v>
      </c>
      <c r="E15" s="682">
        <f>+E16+E17+E18+E19+E20</f>
        <v>0</v>
      </c>
      <c r="F15" s="339">
        <f>+F16+F17+F18+F19+F20</f>
        <v>14303754</v>
      </c>
      <c r="G15" s="331" t="s">
        <v>213</v>
      </c>
      <c r="H15" s="346"/>
      <c r="I15" s="346"/>
      <c r="J15" s="346"/>
      <c r="K15" s="346"/>
    </row>
    <row r="16" spans="1:11" ht="12.95" customHeight="1" x14ac:dyDescent="0.2">
      <c r="A16" s="19" t="s">
        <v>205</v>
      </c>
      <c r="B16" s="341" t="s">
        <v>264</v>
      </c>
      <c r="C16" s="659">
        <v>14303754</v>
      </c>
      <c r="D16" s="671">
        <v>14303754</v>
      </c>
      <c r="E16" s="671"/>
      <c r="F16" s="659">
        <v>14303754</v>
      </c>
      <c r="G16" s="331" t="s">
        <v>265</v>
      </c>
      <c r="H16" s="323"/>
      <c r="I16" s="323"/>
      <c r="J16" s="323"/>
      <c r="K16" s="323"/>
    </row>
    <row r="17" spans="1:11" ht="12.95" customHeight="1" x14ac:dyDescent="0.2">
      <c r="A17" s="19" t="s">
        <v>206</v>
      </c>
      <c r="B17" s="341" t="s">
        <v>266</v>
      </c>
      <c r="C17" s="659"/>
      <c r="D17" s="671"/>
      <c r="E17" s="671"/>
      <c r="F17" s="659"/>
      <c r="G17" s="331" t="s">
        <v>219</v>
      </c>
      <c r="H17" s="323"/>
      <c r="I17" s="323"/>
      <c r="J17" s="323"/>
      <c r="K17" s="323"/>
    </row>
    <row r="18" spans="1:11" ht="12.95" customHeight="1" x14ac:dyDescent="0.2">
      <c r="A18" s="19" t="s">
        <v>207</v>
      </c>
      <c r="B18" s="341" t="s">
        <v>267</v>
      </c>
      <c r="C18" s="659"/>
      <c r="D18" s="671"/>
      <c r="E18" s="671"/>
      <c r="F18" s="659"/>
      <c r="G18" s="331" t="s">
        <v>222</v>
      </c>
      <c r="H18" s="323"/>
      <c r="I18" s="323"/>
      <c r="J18" s="323"/>
      <c r="K18" s="323"/>
    </row>
    <row r="19" spans="1:11" ht="12.95" customHeight="1" x14ac:dyDescent="0.2">
      <c r="A19" s="19" t="s">
        <v>208</v>
      </c>
      <c r="B19" s="341" t="s">
        <v>268</v>
      </c>
      <c r="C19" s="659"/>
      <c r="D19" s="672"/>
      <c r="E19" s="672"/>
      <c r="F19" s="660"/>
      <c r="G19" s="330" t="s">
        <v>225</v>
      </c>
      <c r="H19" s="323"/>
      <c r="I19" s="323"/>
      <c r="J19" s="323"/>
      <c r="K19" s="323"/>
    </row>
    <row r="20" spans="1:11" ht="12.95" customHeight="1" x14ac:dyDescent="0.2">
      <c r="A20" s="19" t="s">
        <v>211</v>
      </c>
      <c r="B20" s="341" t="s">
        <v>269</v>
      </c>
      <c r="C20" s="659"/>
      <c r="D20" s="671"/>
      <c r="E20" s="671"/>
      <c r="F20" s="659"/>
      <c r="G20" s="331" t="s">
        <v>270</v>
      </c>
      <c r="H20" s="323"/>
      <c r="I20" s="323"/>
      <c r="J20" s="323"/>
      <c r="K20" s="323"/>
    </row>
    <row r="21" spans="1:11" ht="12.95" customHeight="1" x14ac:dyDescent="0.2">
      <c r="A21" s="19" t="s">
        <v>214</v>
      </c>
      <c r="B21" s="342" t="s">
        <v>271</v>
      </c>
      <c r="C21" s="661">
        <f>+C22+C23+C24+C25+C26</f>
        <v>0</v>
      </c>
      <c r="D21" s="682"/>
      <c r="E21" s="682"/>
      <c r="F21" s="679"/>
      <c r="G21" s="348" t="s">
        <v>272</v>
      </c>
      <c r="H21" s="323"/>
      <c r="I21" s="323"/>
      <c r="J21" s="323"/>
      <c r="K21" s="323"/>
    </row>
    <row r="22" spans="1:11" ht="12.95" customHeight="1" x14ac:dyDescent="0.2">
      <c r="A22" s="19" t="s">
        <v>217</v>
      </c>
      <c r="B22" s="341" t="s">
        <v>273</v>
      </c>
      <c r="C22" s="659"/>
      <c r="D22" s="683"/>
      <c r="E22" s="683"/>
      <c r="F22" s="680"/>
      <c r="G22" s="348" t="s">
        <v>274</v>
      </c>
      <c r="H22" s="323"/>
      <c r="I22" s="323"/>
      <c r="J22" s="323"/>
      <c r="K22" s="323"/>
    </row>
    <row r="23" spans="1:11" ht="12.95" customHeight="1" x14ac:dyDescent="0.2">
      <c r="A23" s="19" t="s">
        <v>220</v>
      </c>
      <c r="B23" s="341" t="s">
        <v>275</v>
      </c>
      <c r="C23" s="659"/>
      <c r="D23" s="683"/>
      <c r="E23" s="683"/>
      <c r="F23" s="680"/>
      <c r="G23" s="349"/>
      <c r="H23" s="323"/>
      <c r="I23" s="323"/>
      <c r="J23" s="323"/>
      <c r="K23" s="323"/>
    </row>
    <row r="24" spans="1:11" ht="12.95" customHeight="1" x14ac:dyDescent="0.2">
      <c r="A24" s="19" t="s">
        <v>223</v>
      </c>
      <c r="B24" s="341" t="s">
        <v>189</v>
      </c>
      <c r="C24" s="659"/>
      <c r="D24" s="683"/>
      <c r="E24" s="683"/>
      <c r="F24" s="680"/>
      <c r="G24" s="350"/>
      <c r="H24" s="323"/>
      <c r="I24" s="323"/>
      <c r="J24" s="323"/>
      <c r="K24" s="323"/>
    </row>
    <row r="25" spans="1:11" ht="12.95" customHeight="1" x14ac:dyDescent="0.2">
      <c r="A25" s="19" t="s">
        <v>226</v>
      </c>
      <c r="B25" s="343" t="s">
        <v>276</v>
      </c>
      <c r="C25" s="659"/>
      <c r="D25" s="671"/>
      <c r="E25" s="671"/>
      <c r="F25" s="659"/>
      <c r="G25" s="328"/>
      <c r="H25" s="323"/>
      <c r="I25" s="323"/>
      <c r="J25" s="323"/>
      <c r="K25" s="323"/>
    </row>
    <row r="26" spans="1:11" ht="12.95" customHeight="1" thickBot="1" x14ac:dyDescent="0.25">
      <c r="A26" s="19" t="s">
        <v>229</v>
      </c>
      <c r="B26" s="344" t="s">
        <v>277</v>
      </c>
      <c r="C26" s="659"/>
      <c r="D26" s="683"/>
      <c r="E26" s="683"/>
      <c r="F26" s="680"/>
      <c r="G26" s="350"/>
      <c r="H26" s="323"/>
      <c r="I26" s="323"/>
      <c r="J26" s="323"/>
      <c r="K26" s="323"/>
    </row>
    <row r="27" spans="1:11" ht="21.75" customHeight="1" thickBot="1" x14ac:dyDescent="0.25">
      <c r="A27" s="536" t="s">
        <v>232</v>
      </c>
      <c r="B27" s="329" t="s">
        <v>278</v>
      </c>
      <c r="C27" s="657">
        <f>+C15+C21</f>
        <v>14303754</v>
      </c>
      <c r="D27" s="669">
        <f>+D15+D21</f>
        <v>14303754</v>
      </c>
      <c r="E27" s="669">
        <f>+E15+E21</f>
        <v>0</v>
      </c>
      <c r="F27" s="321">
        <f>+F15+F21</f>
        <v>14303754</v>
      </c>
      <c r="G27" s="329" t="s">
        <v>279</v>
      </c>
      <c r="H27" s="335">
        <f>SUM(H15:H26)</f>
        <v>0</v>
      </c>
      <c r="I27" s="335">
        <f>SUM(I15:I26)</f>
        <v>0</v>
      </c>
      <c r="J27" s="335">
        <f>SUM(J15:J26)</f>
        <v>0</v>
      </c>
      <c r="K27" s="335">
        <f>SUM(K15:K26)</f>
        <v>0</v>
      </c>
    </row>
    <row r="28" spans="1:11" ht="13.5" thickBot="1" x14ac:dyDescent="0.25">
      <c r="A28" s="538" t="s">
        <v>235</v>
      </c>
      <c r="B28" s="21" t="s">
        <v>280</v>
      </c>
      <c r="C28" s="664">
        <f>+C14+C27</f>
        <v>14303754</v>
      </c>
      <c r="D28" s="676">
        <f>+D14+D27</f>
        <v>69120180</v>
      </c>
      <c r="E28" s="676">
        <f>+E14+E27</f>
        <v>-25448040</v>
      </c>
      <c r="F28" s="22">
        <f>+F14+F27</f>
        <v>43672140</v>
      </c>
      <c r="G28" s="21" t="s">
        <v>281</v>
      </c>
      <c r="H28" s="22">
        <f>+H14+H27</f>
        <v>24929288</v>
      </c>
      <c r="I28" s="22">
        <f>+I14+I27</f>
        <v>79745714</v>
      </c>
      <c r="J28" s="22">
        <f>+J14+J27</f>
        <v>-25249719</v>
      </c>
      <c r="K28" s="22">
        <f>+K14+K27</f>
        <v>54495995</v>
      </c>
    </row>
    <row r="29" spans="1:11" ht="13.5" thickBot="1" x14ac:dyDescent="0.25">
      <c r="A29" s="535" t="s">
        <v>238</v>
      </c>
      <c r="B29" s="21" t="s">
        <v>247</v>
      </c>
      <c r="C29" s="664">
        <f>IF(C14-H14&lt;0,H14-C14,"-")</f>
        <v>24929288</v>
      </c>
      <c r="D29" s="676">
        <f>IF(D14-I14&lt;0,I14-D14,"-")</f>
        <v>24929288</v>
      </c>
      <c r="E29" s="676">
        <f>IF(E14-J14&lt;0,J14-E14,"-")</f>
        <v>198321</v>
      </c>
      <c r="F29" s="22">
        <f>IF(F14-K14&lt;0,K14-F14,"-")</f>
        <v>25127609</v>
      </c>
      <c r="G29" s="21" t="s">
        <v>248</v>
      </c>
      <c r="H29" s="22" t="str">
        <f>IF(C14-H14&gt;0,C14-H14,"-")</f>
        <v>-</v>
      </c>
      <c r="I29" s="22" t="str">
        <f>IF(D14-I14&gt;0,D14-I14,"-")</f>
        <v>-</v>
      </c>
      <c r="J29" s="22" t="str">
        <f>IF(E14-J14&gt;0,E14-J14,"-")</f>
        <v>-</v>
      </c>
      <c r="K29" s="22" t="str">
        <f>IF(F14-K14&gt;0,F14-K14,"-")</f>
        <v>-</v>
      </c>
    </row>
    <row r="30" spans="1:11" ht="13.5" thickBot="1" x14ac:dyDescent="0.25">
      <c r="A30" s="539" t="s">
        <v>240</v>
      </c>
      <c r="B30" s="21" t="s">
        <v>250</v>
      </c>
      <c r="C30" s="664">
        <f>C29-C27</f>
        <v>10625534</v>
      </c>
      <c r="D30" s="676">
        <f>D29-D27</f>
        <v>10625534</v>
      </c>
      <c r="E30" s="676">
        <f>E29-E27</f>
        <v>198321</v>
      </c>
      <c r="F30" s="22">
        <f>F29-F27</f>
        <v>10823855</v>
      </c>
      <c r="G30" s="21" t="s">
        <v>251</v>
      </c>
      <c r="H30" s="22" t="s">
        <v>305</v>
      </c>
      <c r="I30" s="22" t="s">
        <v>305</v>
      </c>
      <c r="J30" s="22" t="s">
        <v>305</v>
      </c>
      <c r="K30" s="22" t="s">
        <v>305</v>
      </c>
    </row>
  </sheetData>
  <mergeCells count="3">
    <mergeCell ref="A4:A5"/>
    <mergeCell ref="A2:B2"/>
    <mergeCell ref="A3:B3"/>
  </mergeCells>
  <phoneticPr fontId="19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17</vt:i4>
      </vt:variant>
      <vt:variant>
        <vt:lpstr>Névvel ellátott tartományok</vt:lpstr>
      </vt:variant>
      <vt:variant>
        <vt:i4>10</vt:i4>
      </vt:variant>
    </vt:vector>
  </HeadingPairs>
  <TitlesOfParts>
    <vt:vector size="27" baseType="lpstr">
      <vt:lpstr>1.Mérlegszerű </vt:lpstr>
      <vt:lpstr>1. Mérlegszerű</vt:lpstr>
      <vt:lpstr>2,a Elemi bevételek</vt:lpstr>
      <vt:lpstr>2,b Elemi kiadások</vt:lpstr>
      <vt:lpstr>2,a Elemi bevételek </vt:lpstr>
      <vt:lpstr>2,b Elemi kiadások </vt:lpstr>
      <vt:lpstr>3. Állami tám.</vt:lpstr>
      <vt:lpstr>4,a Műk. mérleg</vt:lpstr>
      <vt:lpstr>4,b Beruh. mérleg</vt:lpstr>
      <vt:lpstr>5. Likviditási terv</vt:lpstr>
      <vt:lpstr>6. Közvetett támogatás</vt:lpstr>
      <vt:lpstr>7. Többéves döntések</vt:lpstr>
      <vt:lpstr>8. Adósságot kel. ügyletek</vt:lpstr>
      <vt:lpstr>9. Felhalmozás</vt:lpstr>
      <vt:lpstr>10. Tartalékok</vt:lpstr>
      <vt:lpstr>11. Projekt</vt:lpstr>
      <vt:lpstr>12. Lakosságnak juttatott tám.</vt:lpstr>
      <vt:lpstr>'1. Mérlegszerű'!Nyomtatási_terület</vt:lpstr>
      <vt:lpstr>'12. Lakosságnak juttatott tám.'!Nyomtatási_terület</vt:lpstr>
      <vt:lpstr>'2,a Elemi bevételek'!Nyomtatási_terület</vt:lpstr>
      <vt:lpstr>'2,a Elemi bevételek '!Nyomtatási_terület</vt:lpstr>
      <vt:lpstr>'2,b Elemi kiadások'!Nyomtatási_terület</vt:lpstr>
      <vt:lpstr>'2,b Elemi kiadások '!Nyomtatási_terület</vt:lpstr>
      <vt:lpstr>'3. Állami tám.'!Nyomtatási_terület</vt:lpstr>
      <vt:lpstr>'5. Likviditási terv'!Nyomtatási_terület</vt:lpstr>
      <vt:lpstr>'8. Adósságot kel. ügyletek'!Nyomtatási_terület</vt:lpstr>
      <vt:lpstr>'9. Felhalmozás'!Nyomtatási_terület</vt:lpstr>
    </vt:vector>
  </TitlesOfParts>
  <Company>xp_forever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Tóth Lajos</cp:lastModifiedBy>
  <cp:lastPrinted>2021-05-25T07:08:12Z</cp:lastPrinted>
  <dcterms:created xsi:type="dcterms:W3CDTF">2014-10-28T13:28:45Z</dcterms:created>
  <dcterms:modified xsi:type="dcterms:W3CDTF">2021-05-31T14:47:21Z</dcterms:modified>
</cp:coreProperties>
</file>