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9192" firstSheet="18" activeTab="28"/>
  </bookViews>
  <sheets>
    <sheet name="1.sz.mell.Ktgv." sheetId="4" r:id="rId1"/>
    <sheet name="2.sz.mell. K1-K8" sheetId="18" r:id="rId2"/>
    <sheet name="2.1 sz. Közös Hivatal kiadás" sheetId="39" r:id="rId3"/>
    <sheet name="2.2.sz Társulás kiadás" sheetId="40" r:id="rId4"/>
    <sheet name="2.3. Ellátottak jutt." sheetId="22" r:id="rId5"/>
    <sheet name="2.4.Műk.pe.átadás" sheetId="23" r:id="rId6"/>
    <sheet name="2.5. Felh.célú pénze.átadás" sheetId="34" r:id="rId7"/>
    <sheet name="2.6. Védőnő kiadás" sheetId="46" r:id="rId8"/>
    <sheet name="3.sz.mell. B1-B7" sheetId="19" r:id="rId9"/>
    <sheet name="3.1.. Közös Hivatal bevétel" sheetId="41" r:id="rId10"/>
    <sheet name="3.2.Társulás bevétel" sheetId="42" r:id="rId11"/>
    <sheet name="3.3 Adóbev." sheetId="25" r:id="rId12"/>
    <sheet name="3.4 Átvett pe." sheetId="26" r:id="rId13"/>
    <sheet name="3.5 Védőnő bevétel" sheetId="47" r:id="rId14"/>
    <sheet name="4.Finanszírozási kiadások" sheetId="17" r:id="rId15"/>
    <sheet name="5. Pénzm." sheetId="20" r:id="rId16"/>
    <sheet name="6. Műk.b-k mérlege" sheetId="21" r:id="rId17"/>
    <sheet name="7.Felh.b-k mérlege" sheetId="8" r:id="rId18"/>
    <sheet name="8,Köt.és önk.f." sheetId="9" r:id="rId19"/>
    <sheet name="9.Fejl.kiadás" sheetId="27" r:id="rId20"/>
    <sheet name="10" sheetId="11" r:id="rId21"/>
    <sheet name="11" sheetId="12" r:id="rId22"/>
    <sheet name="12. 2015-6-7" sheetId="28" r:id="rId23"/>
    <sheet name="13. Létszám" sheetId="15" r:id="rId24"/>
    <sheet name="14.Ei.felh.terv" sheetId="32" r:id="rId25"/>
    <sheet name=".15" sheetId="31" r:id="rId26"/>
    <sheet name="16.Saját bev." sheetId="29" r:id="rId27"/>
    <sheet name="17.Állami" sheetId="33" r:id="rId28"/>
    <sheet name="18. cofog" sheetId="35" r:id="rId29"/>
  </sheets>
  <definedNames>
    <definedName name="_xlnm.Print_Titles" localSheetId="0">'1.sz.mell.Ktgv.'!$5:$6</definedName>
    <definedName name="_xlnm.Print_Titles" localSheetId="1">'2.sz.mell. K1-K8'!$4:$7</definedName>
    <definedName name="_xlnm.Print_Titles" localSheetId="8">'3.sz.mell. B1-B7'!$4:$7</definedName>
    <definedName name="_xlnm.Print_Titles" localSheetId="15">'5. Pénzm.'!$4:$8</definedName>
    <definedName name="_xlnm.Print_Area" localSheetId="0">'1.sz.mell.Ktgv.'!$A$1:$AI$38</definedName>
    <definedName name="_xlnm.Print_Area" localSheetId="23">'13. Létszám'!$A$1:$F$11</definedName>
    <definedName name="_xlnm.Print_Area" localSheetId="1">'2.sz.mell. K1-K8'!$A$1:$AL$97</definedName>
    <definedName name="_xlnm.Print_Area" localSheetId="8">'3.sz.mell. B1-B7'!$A$1:$AN$60</definedName>
    <definedName name="_xlnm.Print_Area" localSheetId="14">'4.Finanszírozási kiadások'!$A$1:$AJ$31</definedName>
    <definedName name="_xlnm.Print_Area" localSheetId="15">'5. Pénzm.'!$A$1:$AL$33</definedName>
  </definedNames>
  <calcPr calcId="181029" fullCalcOnLoad="1" iterateDelta="1E-4"/>
</workbook>
</file>

<file path=xl/calcChain.xml><?xml version="1.0" encoding="utf-8"?>
<calcChain xmlns="http://schemas.openxmlformats.org/spreadsheetml/2006/main">
  <c r="B13" i="27" l="1"/>
  <c r="B5" i="27"/>
  <c r="E22" i="42"/>
  <c r="D21" i="42"/>
  <c r="D20" i="42"/>
  <c r="D22" i="42"/>
  <c r="D23" i="42"/>
  <c r="E18" i="42"/>
  <c r="E23" i="42"/>
  <c r="D18" i="42"/>
  <c r="E17" i="42"/>
  <c r="D17" i="42"/>
  <c r="E14" i="42"/>
  <c r="D14" i="42"/>
  <c r="G11" i="41"/>
  <c r="G10" i="41"/>
  <c r="IV10" i="41"/>
  <c r="B17" i="23"/>
  <c r="D17" i="39"/>
  <c r="AG14" i="19"/>
  <c r="AG52" i="18"/>
  <c r="E36" i="33"/>
  <c r="E32" i="33"/>
  <c r="E29" i="33"/>
  <c r="V101" i="35"/>
  <c r="S101" i="35"/>
  <c r="B10" i="27"/>
  <c r="C42" i="11"/>
  <c r="B42" i="11"/>
  <c r="D41" i="11"/>
  <c r="D40" i="11"/>
  <c r="D39" i="11"/>
  <c r="D38" i="11"/>
  <c r="C35" i="11"/>
  <c r="B35" i="11"/>
  <c r="D35" i="11"/>
  <c r="D34" i="11"/>
  <c r="D33" i="11"/>
  <c r="D32" i="11"/>
  <c r="D31" i="11"/>
  <c r="D30" i="11"/>
  <c r="C23" i="11"/>
  <c r="B23" i="11"/>
  <c r="D22" i="11"/>
  <c r="D21" i="11"/>
  <c r="D20" i="11"/>
  <c r="D19" i="11"/>
  <c r="C16" i="11"/>
  <c r="B16" i="11"/>
  <c r="D16" i="11"/>
  <c r="D15" i="11"/>
  <c r="D14" i="11"/>
  <c r="D13" i="11"/>
  <c r="D12" i="11"/>
  <c r="D11" i="11"/>
  <c r="E16" i="47"/>
  <c r="D16" i="47"/>
  <c r="C16" i="47"/>
  <c r="F6" i="47"/>
  <c r="F13" i="46"/>
  <c r="B22" i="23"/>
  <c r="I9" i="31"/>
  <c r="E15" i="33"/>
  <c r="G14" i="15"/>
  <c r="Y137" i="35"/>
  <c r="Y138" i="35"/>
  <c r="Y139" i="35"/>
  <c r="Y136" i="35"/>
  <c r="Y140" i="35"/>
  <c r="Y134" i="35"/>
  <c r="Y133" i="35"/>
  <c r="Y132" i="35"/>
  <c r="Y122" i="35"/>
  <c r="Y123" i="35"/>
  <c r="Y124" i="35"/>
  <c r="Y125" i="35"/>
  <c r="Y126" i="35"/>
  <c r="Y127" i="35"/>
  <c r="Y128" i="35"/>
  <c r="Y129" i="35"/>
  <c r="Y130" i="35"/>
  <c r="Y121" i="35"/>
  <c r="Y119" i="35"/>
  <c r="Y118" i="35"/>
  <c r="Y117" i="35"/>
  <c r="Y116" i="35"/>
  <c r="Y115" i="35"/>
  <c r="Y114" i="35"/>
  <c r="Y113" i="35"/>
  <c r="Y112" i="35"/>
  <c r="Y105" i="35"/>
  <c r="Y106" i="35"/>
  <c r="Y107" i="35"/>
  <c r="Y108" i="35"/>
  <c r="Y103" i="35"/>
  <c r="Y109" i="35"/>
  <c r="Y110" i="35"/>
  <c r="Y104" i="35"/>
  <c r="Y92" i="35"/>
  <c r="Y93" i="35"/>
  <c r="Y94" i="35"/>
  <c r="Y95" i="35"/>
  <c r="Y96" i="35"/>
  <c r="Y97" i="35"/>
  <c r="Y98" i="35"/>
  <c r="Y99" i="35"/>
  <c r="Y100" i="35"/>
  <c r="Y91" i="35"/>
  <c r="Y84" i="35"/>
  <c r="Y85" i="35"/>
  <c r="Y86" i="35"/>
  <c r="Y87" i="35"/>
  <c r="Y88" i="35"/>
  <c r="Y83" i="35"/>
  <c r="Y89" i="35"/>
  <c r="E140" i="35"/>
  <c r="F140" i="35"/>
  <c r="G140" i="35"/>
  <c r="H140" i="35"/>
  <c r="I140" i="35"/>
  <c r="J140" i="35"/>
  <c r="K140" i="35"/>
  <c r="L140" i="35"/>
  <c r="M140" i="35"/>
  <c r="M141" i="35"/>
  <c r="N140" i="35"/>
  <c r="O140" i="35"/>
  <c r="P140" i="35"/>
  <c r="Q140" i="35"/>
  <c r="R140" i="35"/>
  <c r="S140" i="35"/>
  <c r="T140" i="35"/>
  <c r="U140" i="35"/>
  <c r="V140" i="35"/>
  <c r="W140" i="35"/>
  <c r="X140" i="35"/>
  <c r="D140" i="35"/>
  <c r="E131" i="35"/>
  <c r="F131" i="35"/>
  <c r="G131" i="35"/>
  <c r="H131" i="35"/>
  <c r="I131" i="35"/>
  <c r="J131" i="35"/>
  <c r="K131" i="35"/>
  <c r="L131" i="35"/>
  <c r="M131" i="35"/>
  <c r="N131" i="35"/>
  <c r="O131" i="35"/>
  <c r="P131" i="35"/>
  <c r="Q131" i="35"/>
  <c r="R131" i="35"/>
  <c r="S131" i="35"/>
  <c r="T131" i="35"/>
  <c r="U131" i="35"/>
  <c r="V131" i="35"/>
  <c r="W131" i="35"/>
  <c r="X131" i="35"/>
  <c r="D131" i="35"/>
  <c r="H120" i="35"/>
  <c r="L120" i="35"/>
  <c r="E118" i="35"/>
  <c r="F118" i="35"/>
  <c r="G118" i="35"/>
  <c r="H118" i="35"/>
  <c r="I118" i="35"/>
  <c r="J118" i="35"/>
  <c r="K118" i="35"/>
  <c r="L118" i="35"/>
  <c r="M118" i="35"/>
  <c r="N118" i="35"/>
  <c r="O118" i="35"/>
  <c r="P118" i="35"/>
  <c r="Q118" i="35"/>
  <c r="R118" i="35"/>
  <c r="S118" i="35"/>
  <c r="T118" i="35"/>
  <c r="U118" i="35"/>
  <c r="V118" i="35"/>
  <c r="W118" i="35"/>
  <c r="X118" i="35"/>
  <c r="D118" i="35"/>
  <c r="E116" i="35"/>
  <c r="F116" i="35"/>
  <c r="G116" i="35"/>
  <c r="H116" i="35"/>
  <c r="I116" i="35"/>
  <c r="J116" i="35"/>
  <c r="K116" i="35"/>
  <c r="L116" i="35"/>
  <c r="M116" i="35"/>
  <c r="N116" i="35"/>
  <c r="O116" i="35"/>
  <c r="P116" i="35"/>
  <c r="Q116" i="35"/>
  <c r="R116" i="35"/>
  <c r="S116" i="35"/>
  <c r="T116" i="35"/>
  <c r="U116" i="35"/>
  <c r="V116" i="35"/>
  <c r="W116" i="35"/>
  <c r="X116" i="35"/>
  <c r="D116" i="35"/>
  <c r="E114" i="35"/>
  <c r="F114" i="35"/>
  <c r="G114" i="35"/>
  <c r="H114" i="35"/>
  <c r="I114" i="35"/>
  <c r="J114" i="35"/>
  <c r="K114" i="35"/>
  <c r="L114" i="35"/>
  <c r="M114" i="35"/>
  <c r="N114" i="35"/>
  <c r="O114" i="35"/>
  <c r="P114" i="35"/>
  <c r="Q114" i="35"/>
  <c r="R114" i="35"/>
  <c r="S114" i="35"/>
  <c r="T114" i="35"/>
  <c r="U114" i="35"/>
  <c r="V114" i="35"/>
  <c r="W114" i="35"/>
  <c r="X114" i="35"/>
  <c r="X120" i="35"/>
  <c r="X135" i="35"/>
  <c r="X141" i="35"/>
  <c r="D114" i="35"/>
  <c r="E112" i="35"/>
  <c r="E120" i="35"/>
  <c r="F112" i="35"/>
  <c r="F120" i="35"/>
  <c r="G112" i="35"/>
  <c r="H112" i="35"/>
  <c r="I112" i="35"/>
  <c r="I120" i="35"/>
  <c r="J112" i="35"/>
  <c r="J120" i="35"/>
  <c r="K112" i="35"/>
  <c r="L112" i="35"/>
  <c r="M112" i="35"/>
  <c r="M120" i="35"/>
  <c r="N112" i="35"/>
  <c r="N120" i="35"/>
  <c r="O112" i="35"/>
  <c r="P112" i="35"/>
  <c r="P120" i="35"/>
  <c r="Q112" i="35"/>
  <c r="Q120" i="35"/>
  <c r="R112" i="35"/>
  <c r="R120" i="35"/>
  <c r="S112" i="35"/>
  <c r="T112" i="35"/>
  <c r="T120" i="35"/>
  <c r="U112" i="35"/>
  <c r="U120" i="35"/>
  <c r="V112" i="35"/>
  <c r="V120" i="35"/>
  <c r="W112" i="35"/>
  <c r="X112" i="35"/>
  <c r="D112" i="35"/>
  <c r="D120" i="35"/>
  <c r="E111" i="35"/>
  <c r="G111" i="35"/>
  <c r="I111" i="35"/>
  <c r="K111" i="35"/>
  <c r="M111" i="35"/>
  <c r="O111" i="35"/>
  <c r="Q111" i="35"/>
  <c r="S111" i="35"/>
  <c r="U111" i="35"/>
  <c r="U135" i="35"/>
  <c r="W111" i="35"/>
  <c r="D111" i="35"/>
  <c r="E103" i="35"/>
  <c r="F103" i="35"/>
  <c r="F111" i="35"/>
  <c r="F135" i="35"/>
  <c r="F141" i="35"/>
  <c r="G103" i="35"/>
  <c r="H103" i="35"/>
  <c r="H111" i="35"/>
  <c r="I103" i="35"/>
  <c r="J103" i="35"/>
  <c r="J111" i="35"/>
  <c r="K103" i="35"/>
  <c r="L103" i="35"/>
  <c r="L111" i="35"/>
  <c r="M103" i="35"/>
  <c r="N103" i="35"/>
  <c r="N111" i="35"/>
  <c r="O103" i="35"/>
  <c r="P103" i="35"/>
  <c r="P111" i="35"/>
  <c r="Q103" i="35"/>
  <c r="R103" i="35"/>
  <c r="R111" i="35"/>
  <c r="S103" i="35"/>
  <c r="T103" i="35"/>
  <c r="T111" i="35"/>
  <c r="U103" i="35"/>
  <c r="V103" i="35"/>
  <c r="V111" i="35"/>
  <c r="V135" i="35"/>
  <c r="V141" i="35"/>
  <c r="W103" i="35"/>
  <c r="X103" i="35"/>
  <c r="X111" i="35"/>
  <c r="D103" i="35"/>
  <c r="E90" i="35"/>
  <c r="F90" i="35"/>
  <c r="G90" i="35"/>
  <c r="H90" i="35"/>
  <c r="H101" i="35"/>
  <c r="H135" i="35"/>
  <c r="H141" i="35"/>
  <c r="I90" i="35"/>
  <c r="I101" i="35"/>
  <c r="I135" i="35"/>
  <c r="I141" i="35"/>
  <c r="J90" i="35"/>
  <c r="K90" i="35"/>
  <c r="L90" i="35"/>
  <c r="M90" i="35"/>
  <c r="N90" i="35"/>
  <c r="O90" i="35"/>
  <c r="P90" i="35"/>
  <c r="Q90" i="35"/>
  <c r="R90" i="35"/>
  <c r="S90" i="35"/>
  <c r="T90" i="35"/>
  <c r="T101" i="35"/>
  <c r="U90" i="35"/>
  <c r="V90" i="35"/>
  <c r="W90" i="35"/>
  <c r="X90" i="35"/>
  <c r="D90" i="35"/>
  <c r="E89" i="35"/>
  <c r="E101" i="35"/>
  <c r="E135" i="35"/>
  <c r="E141" i="35"/>
  <c r="F89" i="35"/>
  <c r="G89" i="35"/>
  <c r="G101" i="35"/>
  <c r="H89" i="35"/>
  <c r="I89" i="35"/>
  <c r="J89" i="35"/>
  <c r="K89" i="35"/>
  <c r="L89" i="35"/>
  <c r="M89" i="35"/>
  <c r="M101" i="35"/>
  <c r="M135" i="35"/>
  <c r="N89" i="35"/>
  <c r="O89" i="35"/>
  <c r="O101" i="35"/>
  <c r="P89" i="35"/>
  <c r="Q89" i="35"/>
  <c r="Q101" i="35"/>
  <c r="Q135" i="35"/>
  <c r="Q141" i="35"/>
  <c r="R89" i="35"/>
  <c r="S89" i="35"/>
  <c r="T89" i="35"/>
  <c r="U89" i="35"/>
  <c r="V89" i="35"/>
  <c r="W89" i="35"/>
  <c r="W101" i="35"/>
  <c r="W135" i="35"/>
  <c r="W141" i="35"/>
  <c r="X89" i="35"/>
  <c r="D89" i="35"/>
  <c r="D101" i="35"/>
  <c r="E79" i="35"/>
  <c r="I79" i="35"/>
  <c r="K79" i="35"/>
  <c r="M79" i="35"/>
  <c r="O79" i="35"/>
  <c r="Q79" i="35"/>
  <c r="S79" i="35"/>
  <c r="U79" i="35"/>
  <c r="W79" i="35"/>
  <c r="D79" i="35"/>
  <c r="E78" i="35"/>
  <c r="F78" i="35"/>
  <c r="F79" i="35"/>
  <c r="G78" i="35"/>
  <c r="G79" i="35"/>
  <c r="G80" i="35"/>
  <c r="H78" i="35"/>
  <c r="H79" i="35"/>
  <c r="I78" i="35"/>
  <c r="J78" i="35"/>
  <c r="J79" i="35"/>
  <c r="K78" i="35"/>
  <c r="L78" i="35"/>
  <c r="L79" i="35"/>
  <c r="M78" i="35"/>
  <c r="N78" i="35"/>
  <c r="N79" i="35"/>
  <c r="O78" i="35"/>
  <c r="P78" i="35"/>
  <c r="P79" i="35"/>
  <c r="Q78" i="35"/>
  <c r="R78" i="35"/>
  <c r="R79" i="35"/>
  <c r="S78" i="35"/>
  <c r="T78" i="35"/>
  <c r="T79" i="35"/>
  <c r="U78" i="35"/>
  <c r="V78" i="35"/>
  <c r="V79" i="35"/>
  <c r="W78" i="35"/>
  <c r="X78" i="35"/>
  <c r="X79" i="35"/>
  <c r="D78" i="35"/>
  <c r="E72" i="35"/>
  <c r="F72" i="35"/>
  <c r="G72" i="35"/>
  <c r="H72" i="35"/>
  <c r="I72" i="35"/>
  <c r="J72" i="35"/>
  <c r="K72" i="35"/>
  <c r="L72" i="35"/>
  <c r="M72" i="35"/>
  <c r="N72" i="35"/>
  <c r="O72" i="35"/>
  <c r="P72" i="35"/>
  <c r="Q72" i="35"/>
  <c r="R72" i="35"/>
  <c r="S72" i="35"/>
  <c r="T72" i="35"/>
  <c r="U72" i="35"/>
  <c r="V72" i="35"/>
  <c r="W72" i="35"/>
  <c r="X72" i="35"/>
  <c r="D72" i="35"/>
  <c r="E67" i="35"/>
  <c r="F67" i="35"/>
  <c r="G67" i="35"/>
  <c r="H67" i="35"/>
  <c r="I67" i="35"/>
  <c r="J67" i="35"/>
  <c r="K67" i="35"/>
  <c r="L67" i="35"/>
  <c r="M67" i="35"/>
  <c r="N67" i="35"/>
  <c r="O67" i="35"/>
  <c r="P67" i="35"/>
  <c r="Q67" i="35"/>
  <c r="R67" i="35"/>
  <c r="S67" i="35"/>
  <c r="T67" i="35"/>
  <c r="U67" i="35"/>
  <c r="V67" i="35"/>
  <c r="W67" i="35"/>
  <c r="X67" i="35"/>
  <c r="D67" i="35"/>
  <c r="G59" i="35"/>
  <c r="W59" i="35"/>
  <c r="E40" i="35"/>
  <c r="F40" i="35"/>
  <c r="G40" i="35"/>
  <c r="H40" i="35"/>
  <c r="I40" i="35"/>
  <c r="J40" i="35"/>
  <c r="K40" i="35"/>
  <c r="L40" i="35"/>
  <c r="M40" i="35"/>
  <c r="N40" i="35"/>
  <c r="O40" i="35"/>
  <c r="P40" i="35"/>
  <c r="Q40" i="35"/>
  <c r="R40" i="35"/>
  <c r="S40" i="35"/>
  <c r="T40" i="35"/>
  <c r="U40" i="35"/>
  <c r="V40" i="35"/>
  <c r="W40" i="35"/>
  <c r="X40" i="35"/>
  <c r="D40" i="35"/>
  <c r="E37" i="35"/>
  <c r="F37" i="35"/>
  <c r="G37" i="35"/>
  <c r="H37" i="35"/>
  <c r="I37" i="35"/>
  <c r="J37" i="35"/>
  <c r="K37" i="35"/>
  <c r="L37" i="35"/>
  <c r="M37" i="35"/>
  <c r="N37" i="35"/>
  <c r="O37" i="35"/>
  <c r="P37" i="35"/>
  <c r="Q37" i="35"/>
  <c r="R37" i="35"/>
  <c r="R38" i="35"/>
  <c r="S37" i="35"/>
  <c r="T37" i="35"/>
  <c r="U37" i="35"/>
  <c r="V37" i="35"/>
  <c r="W37" i="35"/>
  <c r="X37" i="35"/>
  <c r="D37" i="35"/>
  <c r="E33" i="35"/>
  <c r="F33" i="35"/>
  <c r="G33" i="35"/>
  <c r="H33" i="35"/>
  <c r="I33" i="35"/>
  <c r="J33" i="35"/>
  <c r="K33" i="35"/>
  <c r="L33" i="35"/>
  <c r="M33" i="35"/>
  <c r="N33" i="35"/>
  <c r="O33" i="35"/>
  <c r="P33" i="35"/>
  <c r="Q33" i="35"/>
  <c r="R33" i="35"/>
  <c r="S33" i="35"/>
  <c r="T33" i="35"/>
  <c r="U33" i="35"/>
  <c r="V33" i="35"/>
  <c r="W33" i="35"/>
  <c r="X33" i="35"/>
  <c r="D33" i="35"/>
  <c r="E30" i="35"/>
  <c r="F30" i="35"/>
  <c r="G30" i="35"/>
  <c r="H30" i="35"/>
  <c r="I30" i="35"/>
  <c r="J30" i="35"/>
  <c r="K30" i="35"/>
  <c r="L30" i="35"/>
  <c r="L38" i="35"/>
  <c r="M30" i="35"/>
  <c r="N30" i="35"/>
  <c r="O30" i="35"/>
  <c r="P30" i="35"/>
  <c r="Q30" i="35"/>
  <c r="R30" i="35"/>
  <c r="S30" i="35"/>
  <c r="T30" i="35"/>
  <c r="U30" i="35"/>
  <c r="V30" i="35"/>
  <c r="W30" i="35"/>
  <c r="X30" i="35"/>
  <c r="D30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D22" i="35"/>
  <c r="E19" i="35"/>
  <c r="F19" i="35"/>
  <c r="F38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V38" i="35"/>
  <c r="W19" i="35"/>
  <c r="X19" i="35"/>
  <c r="D19" i="35"/>
  <c r="H14" i="35"/>
  <c r="L14" i="35"/>
  <c r="P14" i="35"/>
  <c r="T14" i="35"/>
  <c r="X14" i="35"/>
  <c r="E13" i="35"/>
  <c r="F13" i="35"/>
  <c r="G13" i="35"/>
  <c r="H13" i="35"/>
  <c r="I13" i="35"/>
  <c r="J13" i="35"/>
  <c r="K13" i="35"/>
  <c r="L13" i="35"/>
  <c r="M13" i="35"/>
  <c r="N13" i="35"/>
  <c r="N14" i="35"/>
  <c r="O13" i="35"/>
  <c r="O14" i="35"/>
  <c r="P13" i="35"/>
  <c r="Q13" i="35"/>
  <c r="R13" i="35"/>
  <c r="R14" i="35"/>
  <c r="S13" i="35"/>
  <c r="T13" i="35"/>
  <c r="U13" i="35"/>
  <c r="V13" i="35"/>
  <c r="W13" i="35"/>
  <c r="X13" i="35"/>
  <c r="D13" i="35"/>
  <c r="D14" i="35"/>
  <c r="E9" i="35"/>
  <c r="E14" i="35"/>
  <c r="F9" i="35"/>
  <c r="F14" i="35"/>
  <c r="G9" i="35"/>
  <c r="G14" i="35"/>
  <c r="H9" i="35"/>
  <c r="I9" i="35"/>
  <c r="I14" i="35"/>
  <c r="J9" i="35"/>
  <c r="J14" i="35"/>
  <c r="K9" i="35"/>
  <c r="K14" i="35"/>
  <c r="L9" i="35"/>
  <c r="M9" i="35"/>
  <c r="M14" i="35"/>
  <c r="N9" i="35"/>
  <c r="O9" i="35"/>
  <c r="P9" i="35"/>
  <c r="Q9" i="35"/>
  <c r="Q14" i="35"/>
  <c r="R9" i="35"/>
  <c r="S9" i="35"/>
  <c r="T9" i="35"/>
  <c r="U9" i="35"/>
  <c r="U14" i="35"/>
  <c r="V9" i="35"/>
  <c r="V14" i="35"/>
  <c r="V74" i="35"/>
  <c r="V80" i="35"/>
  <c r="W9" i="35"/>
  <c r="W14" i="35"/>
  <c r="X9" i="35"/>
  <c r="D9" i="35"/>
  <c r="Y76" i="35"/>
  <c r="Y77" i="35"/>
  <c r="Y75" i="35"/>
  <c r="Y73" i="35"/>
  <c r="Y69" i="35"/>
  <c r="Y70" i="35"/>
  <c r="Y71" i="35"/>
  <c r="Y68" i="35"/>
  <c r="Y61" i="35"/>
  <c r="Y62" i="35"/>
  <c r="Y63" i="35"/>
  <c r="Y64" i="35"/>
  <c r="Y65" i="35"/>
  <c r="Y66" i="35"/>
  <c r="Y60" i="35"/>
  <c r="Y58" i="35"/>
  <c r="Y52" i="35"/>
  <c r="Y55" i="35"/>
  <c r="Y56" i="35"/>
  <c r="Y57" i="35"/>
  <c r="Y54" i="35"/>
  <c r="Y43" i="35"/>
  <c r="Y44" i="35"/>
  <c r="Y45" i="35"/>
  <c r="Y46" i="35"/>
  <c r="Y47" i="35"/>
  <c r="Y48" i="35"/>
  <c r="Y49" i="35"/>
  <c r="Y50" i="35"/>
  <c r="Y51" i="35"/>
  <c r="Y42" i="35"/>
  <c r="E53" i="35"/>
  <c r="E59" i="35"/>
  <c r="F53" i="35"/>
  <c r="G53" i="35"/>
  <c r="H53" i="35"/>
  <c r="I53" i="35"/>
  <c r="I59" i="35"/>
  <c r="J53" i="35"/>
  <c r="K53" i="35"/>
  <c r="K59" i="35"/>
  <c r="L53" i="35"/>
  <c r="M53" i="35"/>
  <c r="M59" i="35"/>
  <c r="N53" i="35"/>
  <c r="O53" i="35"/>
  <c r="O59" i="35"/>
  <c r="P53" i="35"/>
  <c r="Q53" i="35"/>
  <c r="Q59" i="35"/>
  <c r="R53" i="35"/>
  <c r="S53" i="35"/>
  <c r="S59" i="35"/>
  <c r="T53" i="35"/>
  <c r="U53" i="35"/>
  <c r="U59" i="35"/>
  <c r="V53" i="35"/>
  <c r="W53" i="35"/>
  <c r="X53" i="35"/>
  <c r="D53" i="35"/>
  <c r="D59" i="35"/>
  <c r="E41" i="35"/>
  <c r="F41" i="35"/>
  <c r="F59" i="35"/>
  <c r="G41" i="35"/>
  <c r="H41" i="35"/>
  <c r="H59" i="35"/>
  <c r="H74" i="35"/>
  <c r="I41" i="35"/>
  <c r="J41" i="35"/>
  <c r="J59" i="35"/>
  <c r="K41" i="35"/>
  <c r="L41" i="35"/>
  <c r="L59" i="35"/>
  <c r="M41" i="35"/>
  <c r="N41" i="35"/>
  <c r="N59" i="35"/>
  <c r="O41" i="35"/>
  <c r="P41" i="35"/>
  <c r="P59" i="35"/>
  <c r="Q41" i="35"/>
  <c r="R41" i="35"/>
  <c r="R59" i="35"/>
  <c r="S41" i="35"/>
  <c r="T41" i="35"/>
  <c r="T59" i="35"/>
  <c r="U41" i="35"/>
  <c r="V41" i="35"/>
  <c r="V59" i="35"/>
  <c r="W41" i="35"/>
  <c r="X41" i="35"/>
  <c r="X59" i="35"/>
  <c r="D41" i="35"/>
  <c r="Y39" i="35"/>
  <c r="Y40" i="35"/>
  <c r="Y35" i="35"/>
  <c r="Y36" i="35"/>
  <c r="Y34" i="35"/>
  <c r="Y32" i="35"/>
  <c r="Y31" i="35"/>
  <c r="Y33" i="35"/>
  <c r="Y24" i="35"/>
  <c r="Y25" i="35"/>
  <c r="Y26" i="35"/>
  <c r="Y27" i="35"/>
  <c r="Y28" i="35"/>
  <c r="Y29" i="35"/>
  <c r="Y23" i="35"/>
  <c r="Y21" i="35"/>
  <c r="Y20" i="35"/>
  <c r="Y17" i="35"/>
  <c r="Y18" i="35"/>
  <c r="Y16" i="35"/>
  <c r="Y15" i="35"/>
  <c r="Y11" i="35"/>
  <c r="Y12" i="35"/>
  <c r="Y10" i="35"/>
  <c r="Y13" i="35"/>
  <c r="Y14" i="35"/>
  <c r="Y6" i="35"/>
  <c r="Y7" i="35"/>
  <c r="Y8" i="35"/>
  <c r="Y5" i="35"/>
  <c r="AG9" i="4"/>
  <c r="AG17" i="4"/>
  <c r="AH9" i="4"/>
  <c r="AI9" i="4"/>
  <c r="AI17" i="4"/>
  <c r="D12" i="39"/>
  <c r="AI20" i="4"/>
  <c r="D4" i="40"/>
  <c r="D15" i="39"/>
  <c r="G9" i="15"/>
  <c r="G10" i="15"/>
  <c r="G11" i="15"/>
  <c r="G15" i="15"/>
  <c r="G17" i="15"/>
  <c r="G18" i="15"/>
  <c r="G19" i="15"/>
  <c r="C20" i="15"/>
  <c r="D20" i="15"/>
  <c r="D22" i="15"/>
  <c r="F20" i="15"/>
  <c r="B22" i="15"/>
  <c r="G21" i="15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32" i="9"/>
  <c r="H8" i="9"/>
  <c r="H34" i="9"/>
  <c r="I8" i="9"/>
  <c r="I34" i="9"/>
  <c r="G8" i="9"/>
  <c r="G34" i="9"/>
  <c r="C8" i="9"/>
  <c r="C34" i="9"/>
  <c r="E8" i="9"/>
  <c r="E34" i="9"/>
  <c r="C31" i="9"/>
  <c r="D31" i="9"/>
  <c r="E31" i="9"/>
  <c r="F31" i="9"/>
  <c r="G31" i="9"/>
  <c r="H31" i="9"/>
  <c r="B31" i="9"/>
  <c r="B8" i="9"/>
  <c r="B34" i="9"/>
  <c r="F44" i="9"/>
  <c r="D8" i="9"/>
  <c r="D34" i="9"/>
  <c r="I12" i="31"/>
  <c r="AG32" i="19"/>
  <c r="B24" i="23"/>
  <c r="B25" i="23"/>
  <c r="IV25" i="23"/>
  <c r="E24" i="33"/>
  <c r="R101" i="35"/>
  <c r="R135" i="35"/>
  <c r="R141" i="35"/>
  <c r="AG74" i="18"/>
  <c r="AG87" i="18"/>
  <c r="AG82" i="18"/>
  <c r="AG61" i="18"/>
  <c r="AG51" i="18"/>
  <c r="AG42" i="18"/>
  <c r="AG34" i="18"/>
  <c r="AG31" i="18"/>
  <c r="B6" i="25"/>
  <c r="B8" i="25"/>
  <c r="AJ9" i="28"/>
  <c r="AJ17" i="28"/>
  <c r="AJ24" i="28"/>
  <c r="AI9" i="28"/>
  <c r="AI17" i="28"/>
  <c r="AI24" i="28"/>
  <c r="AE9" i="28"/>
  <c r="AE17" i="28"/>
  <c r="AE24" i="28"/>
  <c r="AA9" i="28"/>
  <c r="AA17" i="28"/>
  <c r="AA24" i="28"/>
  <c r="C14" i="32"/>
  <c r="D14" i="32"/>
  <c r="E14" i="32"/>
  <c r="F14" i="32"/>
  <c r="G14" i="32"/>
  <c r="H14" i="32"/>
  <c r="I14" i="32"/>
  <c r="J14" i="32"/>
  <c r="K14" i="32"/>
  <c r="L14" i="32"/>
  <c r="M14" i="32"/>
  <c r="B14" i="32"/>
  <c r="N10" i="32"/>
  <c r="I8" i="31"/>
  <c r="J101" i="35"/>
  <c r="J135" i="35"/>
  <c r="J141" i="35"/>
  <c r="N101" i="35"/>
  <c r="N135" i="35"/>
  <c r="N141" i="35"/>
  <c r="AI31" i="4"/>
  <c r="AG37" i="4"/>
  <c r="AH37" i="4"/>
  <c r="E25" i="8"/>
  <c r="C20" i="8"/>
  <c r="C14" i="8"/>
  <c r="C25" i="8"/>
  <c r="E13" i="8"/>
  <c r="E26" i="8"/>
  <c r="C13" i="8"/>
  <c r="C21" i="21"/>
  <c r="C16" i="21"/>
  <c r="E15" i="21"/>
  <c r="E28" i="21"/>
  <c r="C15" i="21"/>
  <c r="C28" i="21"/>
  <c r="AG31" i="20"/>
  <c r="AG29" i="17"/>
  <c r="AG24" i="17"/>
  <c r="AG31" i="17"/>
  <c r="AG17" i="17"/>
  <c r="AG12" i="17"/>
  <c r="B7" i="26"/>
  <c r="B11" i="25"/>
  <c r="AG59" i="19"/>
  <c r="AG45" i="19"/>
  <c r="AG51" i="19"/>
  <c r="AG55" i="19"/>
  <c r="AG30" i="19"/>
  <c r="AG28" i="19"/>
  <c r="AG34" i="19"/>
  <c r="AG26" i="19"/>
  <c r="B12" i="22"/>
  <c r="AG96" i="18"/>
  <c r="AG25" i="18"/>
  <c r="AG21" i="18"/>
  <c r="AI37" i="4"/>
  <c r="AH31" i="4"/>
  <c r="AG31" i="4"/>
  <c r="AH20" i="4"/>
  <c r="AG20" i="4"/>
  <c r="AH17" i="4"/>
  <c r="Y102" i="35"/>
  <c r="Y111" i="35"/>
  <c r="N11" i="32"/>
  <c r="N9" i="32"/>
  <c r="B10" i="26"/>
  <c r="F23" i="32"/>
  <c r="G23" i="32"/>
  <c r="I23" i="32"/>
  <c r="M23" i="32"/>
  <c r="AG20" i="19"/>
  <c r="AG17" i="20"/>
  <c r="AG12" i="20"/>
  <c r="AG26" i="20"/>
  <c r="AG33" i="20"/>
  <c r="B11" i="34"/>
  <c r="E23" i="32"/>
  <c r="C23" i="32"/>
  <c r="D23" i="32"/>
  <c r="J23" i="32"/>
  <c r="K23" i="32"/>
  <c r="L23" i="32"/>
  <c r="N22" i="32"/>
  <c r="N16" i="32"/>
  <c r="N17" i="32"/>
  <c r="N18" i="32"/>
  <c r="N20" i="32"/>
  <c r="N21" i="32"/>
  <c r="B23" i="32"/>
  <c r="N7" i="32"/>
  <c r="N8" i="32"/>
  <c r="N12" i="32"/>
  <c r="N13" i="32"/>
  <c r="E11" i="31"/>
  <c r="I11" i="31"/>
  <c r="F11" i="31"/>
  <c r="F14" i="31"/>
  <c r="I14" i="31"/>
  <c r="G11" i="31"/>
  <c r="G14" i="31"/>
  <c r="H11" i="31"/>
  <c r="H14" i="31"/>
  <c r="D11" i="31"/>
  <c r="C11" i="29"/>
  <c r="BQ23" i="28"/>
  <c r="BQ24" i="28"/>
  <c r="BO23" i="28"/>
  <c r="BO24" i="28"/>
  <c r="BK17" i="28"/>
  <c r="BK24" i="28"/>
  <c r="AG19" i="20"/>
  <c r="AG20" i="20"/>
  <c r="H23" i="32"/>
  <c r="N19" i="32"/>
  <c r="F32" i="9"/>
  <c r="C22" i="15"/>
  <c r="D7" i="40"/>
  <c r="BP23" i="28"/>
  <c r="BP24" i="28"/>
  <c r="E27" i="8"/>
  <c r="F74" i="35"/>
  <c r="F80" i="35"/>
  <c r="W74" i="35"/>
  <c r="W80" i="35"/>
  <c r="U141" i="35"/>
  <c r="G22" i="15"/>
  <c r="Y41" i="35"/>
  <c r="E14" i="31"/>
  <c r="Y78" i="35"/>
  <c r="Y79" i="35"/>
  <c r="X38" i="35"/>
  <c r="X74" i="35"/>
  <c r="X80" i="35"/>
  <c r="T38" i="35"/>
  <c r="T74" i="35"/>
  <c r="T80" i="35"/>
  <c r="P38" i="35"/>
  <c r="P74" i="35"/>
  <c r="P80" i="35"/>
  <c r="H38" i="35"/>
  <c r="P135" i="35"/>
  <c r="P141" i="35"/>
  <c r="L135" i="35"/>
  <c r="L141" i="35"/>
  <c r="Y19" i="35"/>
  <c r="W38" i="35"/>
  <c r="S38" i="35"/>
  <c r="O38" i="35"/>
  <c r="K38" i="35"/>
  <c r="K74" i="35"/>
  <c r="K80" i="35"/>
  <c r="G38" i="35"/>
  <c r="G74" i="35"/>
  <c r="T135" i="35"/>
  <c r="T141" i="35"/>
  <c r="W120" i="35"/>
  <c r="S120" i="35"/>
  <c r="S135" i="35"/>
  <c r="S141" i="35"/>
  <c r="O120" i="35"/>
  <c r="K120" i="35"/>
  <c r="K135" i="35"/>
  <c r="K141" i="35"/>
  <c r="G120" i="35"/>
  <c r="G135" i="35"/>
  <c r="G141" i="35"/>
  <c r="Y120" i="35"/>
  <c r="U38" i="35"/>
  <c r="U74" i="35"/>
  <c r="U80" i="35"/>
  <c r="S14" i="35"/>
  <c r="S74" i="35"/>
  <c r="S80" i="35"/>
  <c r="Y9" i="35"/>
  <c r="Y90" i="35"/>
  <c r="R74" i="35"/>
  <c r="R80" i="35"/>
  <c r="Q38" i="35"/>
  <c r="Q74" i="35"/>
  <c r="Q80" i="35"/>
  <c r="Y22" i="35"/>
  <c r="O135" i="35"/>
  <c r="O141" i="35"/>
  <c r="Y53" i="35"/>
  <c r="Y37" i="35"/>
  <c r="O74" i="35"/>
  <c r="O80" i="35"/>
  <c r="Y30" i="35"/>
  <c r="Y38" i="35"/>
  <c r="N38" i="35"/>
  <c r="N74" i="35"/>
  <c r="N80" i="35"/>
  <c r="M38" i="35"/>
  <c r="M74" i="35"/>
  <c r="M80" i="35"/>
  <c r="Y72" i="35"/>
  <c r="L74" i="35"/>
  <c r="L80" i="35"/>
  <c r="J38" i="35"/>
  <c r="J74" i="35"/>
  <c r="J80" i="35"/>
  <c r="I38" i="35"/>
  <c r="I74" i="35"/>
  <c r="I80" i="35"/>
  <c r="H80" i="35"/>
  <c r="Y59" i="35"/>
  <c r="Y131" i="35"/>
  <c r="E38" i="35"/>
  <c r="E74" i="35"/>
  <c r="E80" i="35"/>
  <c r="D135" i="35"/>
  <c r="D141" i="35"/>
  <c r="Y101" i="35"/>
  <c r="Y67" i="35"/>
  <c r="D38" i="35"/>
  <c r="Y135" i="35"/>
  <c r="Y141" i="35"/>
  <c r="D42" i="11"/>
  <c r="D23" i="11"/>
  <c r="AG60" i="19"/>
  <c r="AG26" i="18"/>
  <c r="AI38" i="4"/>
  <c r="AI21" i="4"/>
  <c r="AH38" i="4"/>
  <c r="AH21" i="4"/>
  <c r="AG38" i="4"/>
  <c r="AG21" i="4"/>
  <c r="D74" i="35"/>
  <c r="D80" i="35"/>
  <c r="Y74" i="35"/>
  <c r="Y80" i="35"/>
  <c r="AG97" i="18"/>
  <c r="N23" i="32"/>
  <c r="N14" i="32"/>
  <c r="F8" i="9"/>
  <c r="J8" i="9"/>
  <c r="C26" i="8"/>
  <c r="C27" i="8"/>
  <c r="E29" i="21"/>
  <c r="B13" i="25"/>
  <c r="D11" i="40"/>
  <c r="D8" i="39"/>
</calcChain>
</file>

<file path=xl/sharedStrings.xml><?xml version="1.0" encoding="utf-8"?>
<sst xmlns="http://schemas.openxmlformats.org/spreadsheetml/2006/main" count="1741" uniqueCount="1092">
  <si>
    <t>K1-K8. Költségvetési kiadások</t>
  </si>
  <si>
    <t>Megnevezés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</si>
  <si>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</si>
  <si>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</si>
  <si>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</si>
  <si>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</si>
  <si>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</si>
  <si>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</si>
  <si>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</si>
  <si>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</si>
  <si>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</si>
  <si>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</si>
  <si>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</si>
  <si>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</si>
  <si>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</si>
  <si>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</si>
  <si>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</si>
  <si>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</si>
  <si>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</si>
  <si>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</si>
  <si>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</si>
  <si>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</si>
  <si>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</si>
  <si>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</si>
  <si>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</si>
  <si>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</si>
  <si>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</si>
  <si>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</si>
  <si>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</si>
  <si>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</si>
  <si>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</si>
  <si>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</si>
  <si>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</si>
  <si>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</si>
  <si>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</si>
  <si>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</si>
  <si>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</si>
  <si>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</si>
  <si>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</si>
  <si>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</si>
  <si>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</si>
  <si>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</si>
  <si>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</si>
  <si>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</si>
  <si>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</si>
  <si>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</si>
  <si>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</si>
  <si>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</si>
  <si>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</si>
  <si>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</si>
  <si>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</si>
  <si>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</si>
  <si>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</si>
  <si>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</si>
  <si>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</si>
  <si>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</si>
  <si>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</si>
  <si>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</si>
  <si>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</si>
  <si>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</si>
  <si>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</si>
  <si>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</si>
  <si>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</si>
  <si>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</si>
  <si>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</si>
  <si>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</si>
  <si>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</si>
  <si>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</si>
  <si>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</si>
  <si>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</si>
  <si>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</si>
  <si>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</si>
  <si>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</si>
  <si>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</si>
  <si>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</si>
  <si>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</si>
  <si>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</si>
  <si>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</si>
  <si>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</si>
  <si>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</si>
  <si>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</si>
  <si>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</si>
  <si>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</si>
  <si>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</si>
  <si>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</si>
  <si>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</si>
  <si>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</si>
  <si>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</si>
  <si>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</si>
  <si>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</si>
  <si>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</si>
  <si>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</si>
  <si>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</si>
  <si>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</si>
  <si>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</si>
  <si>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</si>
  <si>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</si>
  <si>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</si>
  <si>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</si>
  <si>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</si>
  <si>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</si>
  <si>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</si>
  <si>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</si>
  <si>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</si>
  <si>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</si>
  <si>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</si>
  <si>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</si>
  <si>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</si>
  <si>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</si>
  <si>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</si>
  <si>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</si>
  <si>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</si>
  <si>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</si>
  <si>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</si>
  <si>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</si>
  <si>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</si>
  <si>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</si>
  <si>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</si>
  <si>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</si>
  <si>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</si>
  <si>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</si>
  <si>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</si>
  <si>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</si>
  <si>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</si>
  <si>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</si>
  <si>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</si>
  <si>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</si>
  <si>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</si>
  <si>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</si>
  <si>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</si>
  <si>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</si>
  <si>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</si>
  <si>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</si>
  <si>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</si>
  <si>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</si>
  <si>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</si>
  <si>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</si>
  <si>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</si>
  <si>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</si>
  <si>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</si>
  <si>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</si>
  <si>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</si>
  <si>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</si>
  <si>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</si>
  <si>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</si>
  <si>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</si>
  <si>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</si>
  <si>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</si>
  <si>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</si>
  <si>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</si>
  <si>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</si>
  <si>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</si>
  <si>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</si>
  <si>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</si>
  <si>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</si>
  <si>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</si>
  <si>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</si>
  <si>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</si>
  <si>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</si>
  <si>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</si>
  <si>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</si>
  <si>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</si>
  <si>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</si>
  <si>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</si>
  <si>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</si>
  <si>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</si>
  <si>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</si>
  <si>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</si>
  <si>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</si>
  <si>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</si>
  <si>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</si>
  <si>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</si>
  <si>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</si>
  <si>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</si>
  <si>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</si>
  <si>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</si>
  <si>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</si>
  <si>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</si>
  <si>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</si>
  <si>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</si>
  <si>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</si>
  <si>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</si>
  <si>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</si>
  <si>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</si>
  <si>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</si>
  <si>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</si>
  <si>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</si>
  <si>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</si>
  <si>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</si>
  <si>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</si>
  <si>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</si>
  <si>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</si>
  <si>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</si>
  <si>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</si>
  <si>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</si>
  <si>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</si>
  <si>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</si>
  <si>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</si>
  <si>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</si>
  <si>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</si>
  <si>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</si>
  <si>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</si>
  <si>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</si>
  <si>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</si>
  <si>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</si>
  <si>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</si>
  <si>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</si>
  <si>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</si>
  <si>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</si>
  <si>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</si>
  <si>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</si>
  <si>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</si>
  <si>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</si>
  <si>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</si>
  <si>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</si>
  <si>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</si>
  <si>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</si>
  <si>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</si>
  <si>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</si>
  <si>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</si>
  <si>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</si>
  <si>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</si>
  <si>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</si>
  <si>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</si>
  <si>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</si>
  <si>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</si>
  <si>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</si>
  <si>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</si>
  <si>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</si>
  <si>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</si>
  <si>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</si>
  <si>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</si>
  <si>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</si>
  <si>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</si>
  <si>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</si>
  <si>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</si>
  <si>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</si>
  <si>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</si>
  <si>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</si>
  <si>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</si>
  <si>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</si>
  <si>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</si>
  <si>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</si>
  <si>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</si>
  <si>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</si>
  <si>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</si>
  <si>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</si>
  <si>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</si>
  <si>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</si>
  <si>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</si>
  <si>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</si>
  <si>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</si>
  <si>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</si>
  <si>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</si>
  <si>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</si>
  <si>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</si>
  <si>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</si>
  <si>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</si>
  <si>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</si>
  <si>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</si>
  <si>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</si>
  <si>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</si>
  <si>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</si>
  <si>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</si>
  <si>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</si>
  <si>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</si>
  <si>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</si>
  <si>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</si>
  <si>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</si>
  <si>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</si>
  <si>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</si>
  <si>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</si>
  <si>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</si>
  <si>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</si>
  <si>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</si>
  <si>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</si>
  <si>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</si>
  <si>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</si>
  <si>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</si>
  <si>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B1-B7. Költségvetési 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</si>
  <si>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</si>
  <si>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</si>
  <si>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</si>
  <si>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</si>
  <si>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</si>
  <si>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</si>
  <si>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</si>
  <si>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</si>
  <si>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</si>
  <si>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</si>
  <si>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</si>
  <si>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</si>
  <si>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</si>
  <si>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</si>
  <si>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</si>
  <si>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</si>
  <si>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</si>
  <si>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</si>
  <si>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</si>
  <si>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</si>
  <si>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</si>
  <si>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</si>
  <si>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</si>
  <si>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</si>
  <si>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</si>
  <si>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</si>
  <si>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</si>
  <si>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</si>
  <si>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</si>
  <si>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</si>
  <si>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</si>
  <si>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</si>
  <si>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</si>
  <si>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</si>
  <si>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</si>
  <si>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</si>
  <si>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</si>
  <si>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</si>
  <si>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</si>
  <si>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>B31</t>
  </si>
  <si>
    <t>B34</t>
  </si>
  <si>
    <t>B351</t>
  </si>
  <si>
    <t>Gépjárműadók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</si>
  <si>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</si>
  <si>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</si>
  <si>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</si>
  <si>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</si>
  <si>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</si>
  <si>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</si>
  <si>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</si>
  <si>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</si>
  <si>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</si>
  <si>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</si>
  <si>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</si>
  <si>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</si>
  <si>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</si>
  <si>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</si>
  <si>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</si>
  <si>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</si>
  <si>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</si>
  <si>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</si>
  <si>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</si>
  <si>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</si>
  <si>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</si>
  <si>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</si>
  <si>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Egyéb működési bevételek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</si>
  <si>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</si>
  <si>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</si>
  <si>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</si>
  <si>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</si>
  <si>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</si>
  <si>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</si>
  <si>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</si>
  <si>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</si>
  <si>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</si>
  <si>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</si>
  <si>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</si>
  <si>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</si>
  <si>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</si>
  <si>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</si>
  <si>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</si>
  <si>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</si>
  <si>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</si>
  <si>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</si>
  <si>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</si>
  <si>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</si>
  <si>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</si>
  <si>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</si>
  <si>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</si>
  <si>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</si>
  <si>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</si>
  <si>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</si>
  <si>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</si>
  <si>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</si>
  <si>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</si>
  <si>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</si>
  <si>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</si>
  <si>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Foglalkoztatottak személyi juttatásai </t>
  </si>
  <si>
    <t xml:space="preserve">Külső személyi juttatások </t>
  </si>
  <si>
    <t>Személyi juttatások</t>
  </si>
  <si>
    <t xml:space="preserve">Dologi kiadások </t>
  </si>
  <si>
    <t xml:space="preserve">Ellátottak pénzbeli juttatásai </t>
  </si>
  <si>
    <t>Egyéb működési célú kiadások</t>
  </si>
  <si>
    <t xml:space="preserve">Beruházások </t>
  </si>
  <si>
    <t xml:space="preserve">Felújítások </t>
  </si>
  <si>
    <t xml:space="preserve">Egyéb felhalmozási célú kiadások </t>
  </si>
  <si>
    <t>Működési célú támogatások államháztartáson belülről</t>
  </si>
  <si>
    <t>Felhalmozási célú támogatások államháztartáson belülről</t>
  </si>
  <si>
    <t>Közhatalmi bevételek</t>
  </si>
  <si>
    <t xml:space="preserve">Működési bevételek </t>
  </si>
  <si>
    <t>Felhalmozási bevételek</t>
  </si>
  <si>
    <t xml:space="preserve">Működési célú átvett pénzeszközök </t>
  </si>
  <si>
    <t>K9.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</si>
  <si>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</si>
  <si>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</si>
  <si>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</si>
  <si>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</si>
  <si>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</si>
  <si>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</si>
  <si>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</si>
  <si>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</si>
  <si>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</si>
  <si>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</si>
  <si>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</si>
  <si>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</si>
  <si>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</si>
  <si>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</si>
  <si>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</si>
  <si>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</si>
  <si>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</si>
  <si>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</si>
  <si>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</si>
  <si>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</si>
  <si>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</si>
  <si>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</si>
  <si>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</si>
  <si>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</si>
  <si>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</si>
  <si>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</si>
  <si>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</si>
  <si>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</si>
  <si>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</si>
  <si>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</si>
  <si>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</si>
  <si>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</si>
  <si>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</si>
  <si>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</si>
  <si>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</si>
  <si>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</si>
  <si>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</si>
  <si>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</si>
  <si>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</si>
  <si>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</si>
  <si>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</si>
  <si>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</si>
  <si>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</si>
  <si>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</si>
  <si>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</si>
  <si>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</si>
  <si>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</si>
  <si>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</si>
  <si>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</si>
  <si>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</si>
  <si>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</si>
  <si>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</si>
  <si>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</si>
  <si>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</si>
  <si>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</si>
  <si>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</si>
  <si>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</si>
  <si>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</si>
  <si>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</si>
  <si>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</si>
  <si>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</si>
  <si>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</si>
  <si>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</si>
  <si>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</si>
  <si>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</si>
  <si>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</si>
  <si>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</si>
  <si>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</si>
  <si>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</si>
  <si>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</si>
  <si>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</si>
  <si>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</si>
  <si>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</si>
  <si>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</si>
  <si>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</si>
  <si>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</si>
  <si>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</si>
  <si>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</si>
  <si>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</si>
  <si>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</si>
  <si>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</si>
  <si>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</si>
  <si>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</si>
  <si>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</si>
  <si>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</si>
  <si>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</si>
  <si>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</si>
  <si>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</si>
  <si>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</si>
  <si>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</si>
  <si>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</si>
  <si>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</si>
  <si>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</si>
  <si>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</si>
  <si>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</si>
  <si>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</si>
  <si>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</si>
  <si>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</si>
  <si>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</si>
  <si>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</si>
  <si>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Finanszírozási kiadások</t>
  </si>
  <si>
    <t>Hitel-, kölcsönfelvétel államháztartáson kívülről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</si>
  <si>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</si>
  <si>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</si>
  <si>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</si>
  <si>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</si>
  <si>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Finanszírozási bevételek</t>
  </si>
  <si>
    <t>Személyi juttatások (=1+2)</t>
  </si>
  <si>
    <t>Költségvetési kiadások (=3+…+10)</t>
  </si>
  <si>
    <t>Finanszírozási kiadások (=12+…+15)</t>
  </si>
  <si>
    <t>Kiadások összesen (=11+16)</t>
  </si>
  <si>
    <t>Bevételek összesen (=8+14)</t>
  </si>
  <si>
    <t>Bevételek</t>
  </si>
  <si>
    <t>Kiadások</t>
  </si>
  <si>
    <t>5.</t>
  </si>
  <si>
    <t>6.</t>
  </si>
  <si>
    <t>7.</t>
  </si>
  <si>
    <t>8.</t>
  </si>
  <si>
    <t>9.</t>
  </si>
  <si>
    <t>10.</t>
  </si>
  <si>
    <t>11.</t>
  </si>
  <si>
    <t>Költségvetési bevételek összesen:</t>
  </si>
  <si>
    <t>Költségvetési kiadások összesen:</t>
  </si>
  <si>
    <t>12.</t>
  </si>
  <si>
    <t>Rövid lejáratú hitelek törlesztése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</si>
  <si>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</si>
  <si>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</si>
  <si>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</si>
  <si>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</si>
  <si>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</si>
  <si>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</si>
  <si>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</si>
  <si>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</si>
  <si>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</si>
  <si>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</si>
  <si>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</si>
  <si>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</si>
  <si>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Költségvetési hiány:</t>
  </si>
  <si>
    <t>Költségvetéso többlet:</t>
  </si>
  <si>
    <t>Kiadás</t>
  </si>
  <si>
    <t>Bevétel</t>
  </si>
  <si>
    <t>Személyi juttatások és járulékok</t>
  </si>
  <si>
    <t>Összesen</t>
  </si>
  <si>
    <t>Saját forrás</t>
  </si>
  <si>
    <t>Összesen:</t>
  </si>
  <si>
    <t xml:space="preserve"> Ezer forintban !</t>
  </si>
  <si>
    <t>Források</t>
  </si>
  <si>
    <t>Saját erő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</si>
  <si>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</si>
  <si>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</si>
  <si>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</si>
  <si>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</si>
  <si>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</si>
  <si>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</si>
  <si>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</si>
  <si>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</si>
  <si>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Adminisztratív költségek</t>
  </si>
  <si>
    <t>Sor-szám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</si>
  <si>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</si>
  <si>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</si>
  <si>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</si>
  <si>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</si>
  <si>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</si>
  <si>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</si>
  <si>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</si>
  <si>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</si>
  <si>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</si>
  <si>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</si>
  <si>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</si>
  <si>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</si>
  <si>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</si>
  <si>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</si>
  <si>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</si>
  <si>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</si>
  <si>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</si>
  <si>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</si>
  <si>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</si>
  <si>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</si>
  <si>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Éves létszám-előirányzat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</si>
  <si>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</si>
  <si>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</si>
  <si>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</si>
  <si>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</si>
  <si>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</si>
  <si>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</si>
  <si>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</si>
  <si>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</si>
  <si>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</si>
  <si>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</si>
  <si>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</si>
  <si>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</si>
  <si>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</si>
  <si>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</si>
  <si>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</si>
  <si>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Felhalmozási kiadások</t>
  </si>
  <si>
    <t xml:space="preserve">Kiadások összesen </t>
  </si>
  <si>
    <t xml:space="preserve">Bevételek összesen </t>
  </si>
  <si>
    <t>Ellátottak pénzbeli juttatásai</t>
  </si>
  <si>
    <t>Működési célú támogatások ÁHT-n belülről</t>
  </si>
  <si>
    <t>Felhalmozási célú támogatások ÁHT-n belülről</t>
  </si>
  <si>
    <t>Működési célú átvett pénzeszközök</t>
  </si>
  <si>
    <t>Dologi kiadások</t>
  </si>
  <si>
    <t>Ellátottak pénzbeli juttatásai, egyéb működési célú kiadások</t>
  </si>
  <si>
    <t>Munkaadókat terhelő járulék</t>
  </si>
  <si>
    <t>Ellátottak pénzbeli juttatása</t>
  </si>
  <si>
    <t>Hosszú lejáratú hitelek törlesztése</t>
  </si>
  <si>
    <t>25.</t>
  </si>
  <si>
    <t>Finanszírozási kiadások (14+…+24)</t>
  </si>
  <si>
    <t>26.</t>
  </si>
  <si>
    <t>27.</t>
  </si>
  <si>
    <t>Költségvetési többlet:</t>
  </si>
  <si>
    <t>Költségvetési bevételek (=1+…+7)</t>
  </si>
  <si>
    <t>Finanszírozási bevételek (=9+…..+13)</t>
  </si>
  <si>
    <t xml:space="preserve">Felhalmozási célú átvett pénzeszközök </t>
  </si>
  <si>
    <t>Értékpapír vásárlás</t>
  </si>
  <si>
    <t>Likviditási célú hitelek törlesztése</t>
  </si>
  <si>
    <t>Betét elhelyezése</t>
  </si>
  <si>
    <t>MŰKÖDÉSI CÉLÚ ÖSSZES KIADÁS</t>
  </si>
  <si>
    <t>Önkormányzat működési támogatás</t>
  </si>
  <si>
    <t>Működési célú támogat.áht-n belülről</t>
  </si>
  <si>
    <t>Likviditási célú hitelek</t>
  </si>
  <si>
    <t>Értékpapír bevétel</t>
  </si>
  <si>
    <t>Hiány belső finanszírozásának bevét.elei (15+...+18)</t>
  </si>
  <si>
    <t>Finanszírozási bevételek (14+19)</t>
  </si>
  <si>
    <t>ÖSSZES BEVÉTEL (13+25)</t>
  </si>
  <si>
    <t>Felhalmozási célú átvett pénzeszk</t>
  </si>
  <si>
    <t>Egyéb felhalmozási célú bevételek</t>
  </si>
  <si>
    <t>Beruházások</t>
  </si>
  <si>
    <t>Felújítások</t>
  </si>
  <si>
    <t>Egyéb felhlmozási célú kiadás</t>
  </si>
  <si>
    <t>Értékpapír vásárlása, visszavásárlása</t>
  </si>
  <si>
    <t>Hitelek törlesztése</t>
  </si>
  <si>
    <t>Kölcsönök törlesztése</t>
  </si>
  <si>
    <t>Befektetési célú belföldi értékpap. Vásárlása</t>
  </si>
  <si>
    <t>Betét elhelyezés</t>
  </si>
  <si>
    <t>Hiány belső finanszírozása</t>
  </si>
  <si>
    <t>Költségvetési maradvány igénybevétele</t>
  </si>
  <si>
    <t>Vállalkozási maradvány igénybevétele</t>
  </si>
  <si>
    <t>Betét visszavonásából származó bevétel</t>
  </si>
  <si>
    <t>Értékpapír értékesítés</t>
  </si>
  <si>
    <t>Egyéb belső finanszírozás</t>
  </si>
  <si>
    <t>Hiány külső finanszírozása</t>
  </si>
  <si>
    <t>Hosszú lejáratú hitelek</t>
  </si>
  <si>
    <t xml:space="preserve">Likviditási célú hitelek </t>
  </si>
  <si>
    <t>Rövid lejáratú hitelek</t>
  </si>
  <si>
    <t>Egyéb külső finanszírozási bevételek</t>
  </si>
  <si>
    <t>Finansírozási célú bev. (7+13)</t>
  </si>
  <si>
    <t>BEVÉTELEK ÖSSZESEN (6+18)</t>
  </si>
  <si>
    <t>Finansírozási célú kiad. (7+.....+17)</t>
  </si>
  <si>
    <t>KIADÁSOK ÖSSZESEN (6+18)</t>
  </si>
  <si>
    <t>Támogatott cél megnevezése</t>
  </si>
  <si>
    <t>Működés célú pénzeszköz átadás összesen</t>
  </si>
  <si>
    <t>Jogcím</t>
  </si>
  <si>
    <t>Előirányzott összeg</t>
  </si>
  <si>
    <t>Egyéb nem intézményi ellátások rendszeres</t>
  </si>
  <si>
    <t>Adónem megnevezése</t>
  </si>
  <si>
    <t xml:space="preserve">     -Magánszemélyek kommunális adója</t>
  </si>
  <si>
    <t>Egyéb közhatalmi bevétel</t>
  </si>
  <si>
    <t xml:space="preserve">     - Adópótlék, adóbírság</t>
  </si>
  <si>
    <t>Gépjárműadó</t>
  </si>
  <si>
    <t>Adók összesen</t>
  </si>
  <si>
    <t>Feladat megnevezése</t>
  </si>
  <si>
    <t>Beruházás összesen</t>
  </si>
  <si>
    <t>Fejlesztés mindösszesen</t>
  </si>
  <si>
    <t>Költségvetési kiadások</t>
  </si>
  <si>
    <t xml:space="preserve">Költségvetési bevételek </t>
  </si>
  <si>
    <t xml:space="preserve">Finanszírozási kiadások 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</si>
  <si>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</si>
  <si>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</si>
  <si>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</si>
  <si>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</si>
  <si>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</si>
  <si>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</si>
  <si>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</si>
  <si>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</si>
  <si>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</si>
  <si>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Többéves kihatással járó döntésekből származó fizetési kötelezettségek bemutatása</t>
  </si>
  <si>
    <t>Kötelezettség jogcíme</t>
  </si>
  <si>
    <t>Köt. váll.
 éve</t>
  </si>
  <si>
    <t>Kiadás vonzata évenként</t>
  </si>
  <si>
    <t>Működési célú hiteltörlesztés (tőke)</t>
  </si>
  <si>
    <t>Beruházás feladatonként</t>
  </si>
  <si>
    <t>Felújítás célonként</t>
  </si>
  <si>
    <t xml:space="preserve">Összesen </t>
  </si>
  <si>
    <t>Fejlesztési átadás</t>
  </si>
  <si>
    <t>1.melléklet</t>
  </si>
  <si>
    <t>3.melléklet</t>
  </si>
  <si>
    <t>6.melléklet</t>
  </si>
  <si>
    <t>7.melléklet</t>
  </si>
  <si>
    <t>9.melléklet</t>
  </si>
  <si>
    <t>12.melléklet</t>
  </si>
  <si>
    <t>13.melléklet</t>
  </si>
  <si>
    <t>Működési bevételek</t>
  </si>
  <si>
    <t>28.</t>
  </si>
  <si>
    <t>17.melléklet</t>
  </si>
  <si>
    <t xml:space="preserve">Működési célú bevételek és kiadások mérlege </t>
  </si>
  <si>
    <t>Egyéb működési bevétel</t>
  </si>
  <si>
    <t>ebből: EU-s támogatás</t>
  </si>
  <si>
    <t>Működési célú átvett pe áht-n kívülről</t>
  </si>
  <si>
    <t>Betét visszavonásából szárm.azó bevétel</t>
  </si>
  <si>
    <t>Egyéb belső finanszírozási bevétel</t>
  </si>
  <si>
    <t>Hiány külső finansz. bevételei (20+21)</t>
  </si>
  <si>
    <t>Forgatási célú belföldi, külföldi értékpapír vásárlása</t>
  </si>
  <si>
    <t>Felhalmozási célú támogatások áht-n belülről</t>
  </si>
  <si>
    <t>a költségvetési évet követő három év tervezett előirányzatai főbb csoportokban</t>
  </si>
  <si>
    <t>fő</t>
  </si>
  <si>
    <t>Felhalmozási célú bevételek és kiadások mérlege</t>
  </si>
  <si>
    <t>2. melléklet</t>
  </si>
  <si>
    <t>4. melléklet</t>
  </si>
  <si>
    <t>5. melléklet</t>
  </si>
  <si>
    <t>10. melléklet</t>
  </si>
  <si>
    <t>Felhalmozási célú pénzeszköz átadás összesen</t>
  </si>
  <si>
    <t>Települési önkormányzatok szociális, gyermekjóléti és gyermekétkeztetési feladatainak támogatása</t>
  </si>
  <si>
    <t>8. melléklet</t>
  </si>
  <si>
    <t>Egyéb belső finanszírozási kiadás</t>
  </si>
  <si>
    <t xml:space="preserve"> forintban  </t>
  </si>
  <si>
    <t>K513</t>
  </si>
  <si>
    <t>Ft-ban</t>
  </si>
  <si>
    <t xml:space="preserve"> Ft-ban</t>
  </si>
  <si>
    <t xml:space="preserve"> forintban</t>
  </si>
  <si>
    <t>B411</t>
  </si>
  <si>
    <t>B64</t>
  </si>
  <si>
    <t>Működési c. támogatá áh-on belülről összesen</t>
  </si>
  <si>
    <t>Fejlesztési c. támogatások áh-on belülről összesen</t>
  </si>
  <si>
    <t>Ft</t>
  </si>
  <si>
    <t>forintban !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</si>
  <si>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</si>
  <si>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</si>
  <si>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</si>
  <si>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</si>
  <si>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</si>
  <si>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</si>
  <si>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</si>
  <si>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</si>
  <si>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</si>
  <si>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</si>
  <si>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nonprofit gazdasági társaságok</t>
  </si>
  <si>
    <t>ebből: egyéb civil szervezetek</t>
  </si>
  <si>
    <t>KIADÁSOK ÖSSZESEN</t>
  </si>
  <si>
    <t>Települési önkormányzatok szociális, gyermekjóléti  és gyermekétkeztetési feladatainak támogatása</t>
  </si>
  <si>
    <t>Működési célú költségvetési támogatások és kiegészítő támogatások</t>
  </si>
  <si>
    <t>Elszámolásból származó bevételek</t>
  </si>
  <si>
    <t>ebből: magánszemélyek kommunális adója</t>
  </si>
  <si>
    <t>B4082</t>
  </si>
  <si>
    <t>Biztosító által fizetett kártérítés</t>
  </si>
  <si>
    <t>B410</t>
  </si>
  <si>
    <t>BEVÉTELEK ÖSSZESEN</t>
  </si>
  <si>
    <t>011130</t>
  </si>
  <si>
    <t>013320</t>
  </si>
  <si>
    <t>018010</t>
  </si>
  <si>
    <t>041233</t>
  </si>
  <si>
    <t>045160</t>
  </si>
  <si>
    <t>064010</t>
  </si>
  <si>
    <t>066010</t>
  </si>
  <si>
    <t>066020</t>
  </si>
  <si>
    <t>082092</t>
  </si>
  <si>
    <t>Települési támogatások</t>
  </si>
  <si>
    <t>2019.</t>
  </si>
  <si>
    <t>2021. évi terv</t>
  </si>
  <si>
    <t xml:space="preserve">Egyéb szolgáltatások </t>
  </si>
  <si>
    <t xml:space="preserve">Működési célú visszatérítendő támogatások, kölcsönök nyújtása államháztartáson kívülre </t>
  </si>
  <si>
    <t>ebből: egyházaknak</t>
  </si>
  <si>
    <t>ebből. egyéb vállalkozásnak</t>
  </si>
  <si>
    <t>Foglalkoztatottak személyi juttatásai</t>
  </si>
  <si>
    <t xml:space="preserve">Foglalkoztatottak egyéb személyi juttatásai </t>
  </si>
  <si>
    <t>062020</t>
  </si>
  <si>
    <t>Megbízási díjak</t>
  </si>
  <si>
    <t>Magánszemélyek jövedelmadói</t>
  </si>
  <si>
    <t>ebből: termőföld bérbeadásból származó jövedelemadó</t>
  </si>
  <si>
    <t>Vagyoni típusú adók</t>
  </si>
  <si>
    <t>B341</t>
  </si>
  <si>
    <t>ebből: helyi önkormányzatokat megillető gépjárműadó</t>
  </si>
  <si>
    <t>Egyéb közhatalmi bevételek</t>
  </si>
  <si>
    <t>ebből: késedelmi pótlék</t>
  </si>
  <si>
    <t>B361</t>
  </si>
  <si>
    <t>Egyéb működési célú támogatások bevételei államháztartáson belülről (=09+…18)</t>
  </si>
  <si>
    <t>Egyéb felhalmozási célú támogatások bevételei államháztartáson belülről (=21+…+28)</t>
  </si>
  <si>
    <t xml:space="preserve">Közvetített szolgáltatások ellenértéke  </t>
  </si>
  <si>
    <t xml:space="preserve">Tulajdonosi bevételek </t>
  </si>
  <si>
    <t>Egyéb kapott (járó) kamatok és kamatjellegű bevételek</t>
  </si>
  <si>
    <t xml:space="preserve">Egyéb működési bevételek </t>
  </si>
  <si>
    <t>Felhalmozási célú átvett pénzeszközök</t>
  </si>
  <si>
    <t>Költségvetési bevételek</t>
  </si>
  <si>
    <t xml:space="preserve">Munkaadókat terhelő járulékok és szociális hozzájárulási adó                                                                     </t>
  </si>
  <si>
    <t xml:space="preserve">Készletbeszerzés </t>
  </si>
  <si>
    <t>Kommunikációs szolgáltatások</t>
  </si>
  <si>
    <t xml:space="preserve">Közvetített szolgáltatások 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</si>
  <si>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</si>
  <si>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</si>
  <si>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</si>
  <si>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Egyéb nem intézményi ellátások </t>
  </si>
  <si>
    <t xml:space="preserve">Egyéb működési célú támogatások államháztartáson belülre </t>
  </si>
  <si>
    <t xml:space="preserve">Egyéb működési célú kiadások </t>
  </si>
  <si>
    <t xml:space="preserve">Ingatlanok beszerzése, létesítése </t>
  </si>
  <si>
    <t>Finanszírozási kiadáso</t>
  </si>
  <si>
    <t>Belföldi finanszírozás kiadásai</t>
  </si>
  <si>
    <t>Felhalmozási célú hiteltörlesztés (tőke) TEFA hitel</t>
  </si>
  <si>
    <t xml:space="preserve">Külterületi közutak fejlesztése </t>
  </si>
  <si>
    <t>Finanszírozási bevételek (maradvány igénybevétele)</t>
  </si>
  <si>
    <t>2022. évi terv</t>
  </si>
  <si>
    <t xml:space="preserve">K11 Foglalkoztatottak személyi juttatásai </t>
  </si>
  <si>
    <t xml:space="preserve">K12 Külső személyi juttatások </t>
  </si>
  <si>
    <t>K1 Személyi juttatások</t>
  </si>
  <si>
    <t xml:space="preserve">K2 Munkaadókat terhelő járulékok és szociális hozzájárulási adó                                                                            </t>
  </si>
  <si>
    <t xml:space="preserve">K3 Dologi kiadások </t>
  </si>
  <si>
    <t xml:space="preserve">K4 Ellátottak pénzbeli juttatásai </t>
  </si>
  <si>
    <t xml:space="preserve">K6 Beruházások </t>
  </si>
  <si>
    <t>K5 Egyéb működési célú kiadások</t>
  </si>
  <si>
    <t xml:space="preserve">K7 Felújítások </t>
  </si>
  <si>
    <t xml:space="preserve">K8 Egyéb felhalmozási célú kiadások </t>
  </si>
  <si>
    <t>K1-K8 Költségvetési kiadások</t>
  </si>
  <si>
    <t>B1 Működési célú támogatások államháztartáson belülről</t>
  </si>
  <si>
    <t>B2 Felhalmozási célú támogatások államháztartáson belülről</t>
  </si>
  <si>
    <t>B3 Közhatalmi bevételek</t>
  </si>
  <si>
    <t xml:space="preserve">B4 Működési bevételek </t>
  </si>
  <si>
    <t>B5 Felhalmozási bevételek</t>
  </si>
  <si>
    <t xml:space="preserve">B6 Működési célú átvett pénzeszközök </t>
  </si>
  <si>
    <t xml:space="preserve">B7 Felhalmozási célú átvett pénzeszközök </t>
  </si>
  <si>
    <t xml:space="preserve">B8 Finanszírozási bevételek </t>
  </si>
  <si>
    <t xml:space="preserve">B813 Maradvány igénybevétele </t>
  </si>
  <si>
    <t xml:space="preserve"> -Termőföld bérbeadásból származó jövedelemadó</t>
  </si>
  <si>
    <t>Vagyoni típusú adó</t>
  </si>
  <si>
    <t>Termőföld bérbeadásból származó jövedelemadó</t>
  </si>
  <si>
    <t xml:space="preserve">Vagyoni típusú adók  </t>
  </si>
  <si>
    <t xml:space="preserve">Gépjárműadók </t>
  </si>
  <si>
    <t>Helyi önkormányzatokat megillető gpj.-adó</t>
  </si>
  <si>
    <t>TEFA</t>
  </si>
  <si>
    <t>TEFA hitel törtlesztőrészlete</t>
  </si>
  <si>
    <t xml:space="preserve">Surdi Napköziotthonos Óvoda Hj. </t>
  </si>
  <si>
    <t xml:space="preserve">K506 összesen </t>
  </si>
  <si>
    <t>K512 összesen</t>
  </si>
  <si>
    <t>Város és községgazdálkodás</t>
  </si>
  <si>
    <t xml:space="preserve"> </t>
  </si>
  <si>
    <t>Államháztartáson belüli megelőlegezés</t>
  </si>
  <si>
    <t>Intézmény fínnszírozás ( Közös Hivatal )</t>
  </si>
  <si>
    <t>Önkormányzati Hivatal állami támogatása</t>
  </si>
  <si>
    <t>013350</t>
  </si>
  <si>
    <t>080130</t>
  </si>
  <si>
    <t>051030</t>
  </si>
  <si>
    <t>Béren kivüli juttatás</t>
  </si>
  <si>
    <t>072111</t>
  </si>
  <si>
    <t>074031</t>
  </si>
  <si>
    <t>Közlekedés költségtérítés</t>
  </si>
  <si>
    <t>102031</t>
  </si>
  <si>
    <t>.074031</t>
  </si>
  <si>
    <t>A helyi önkormányzatok működési célra átvett pénzeszközök</t>
  </si>
  <si>
    <t>adatok forintban</t>
  </si>
  <si>
    <t xml:space="preserve"> Jogcím száma /Jogcím megnevezése       </t>
  </si>
  <si>
    <t>Menny.i egység</t>
  </si>
  <si>
    <t>Fajlagos összeg</t>
  </si>
  <si>
    <t xml:space="preserve"> mutató</t>
  </si>
  <si>
    <t>elismert hivatali létszám</t>
  </si>
  <si>
    <t>forint</t>
  </si>
  <si>
    <t/>
  </si>
  <si>
    <t>hektár</t>
  </si>
  <si>
    <t>km</t>
  </si>
  <si>
    <t>m2</t>
  </si>
  <si>
    <t>külterületi lakos</t>
  </si>
  <si>
    <t xml:space="preserve">ÓVODA </t>
  </si>
  <si>
    <t xml:space="preserve"> II.1.Óvodapedagógusok, és az óvodapedagógusok nevelő munkáját közvetlenül segítők bértámogatása</t>
  </si>
  <si>
    <t xml:space="preserve">II.3. Társulás által fenntartott óvodákba bejáró gyermekek utaztatásának támog. </t>
  </si>
  <si>
    <t>SZOCIÁLIS, GYEREKJÓLÉTI FELADATOK</t>
  </si>
  <si>
    <t>számított létszám</t>
  </si>
  <si>
    <t>GYEREKÉTKEZTETÉSI FELADATOK (KONYHA )</t>
  </si>
  <si>
    <t xml:space="preserve"> III.5.b  Gyermekétkeztetés üzemeltetési támogatása </t>
  </si>
  <si>
    <t>KULTURÁLIS FELADATOK</t>
  </si>
  <si>
    <t xml:space="preserve">
 IV.1.d  Települési önkormányzatok nyilvános könyvtári és a közművelődési feladatainak támogatása </t>
  </si>
  <si>
    <t>ÁLLAMI TÁMOGATÁS MINDÖSSZESEN</t>
  </si>
  <si>
    <t>Surd Község Önkormányzat saját bevételeinek részletezése az adósságot keletkeztető ügyletből származó tárgyévi fizetési kötelezettség megállapításához</t>
  </si>
  <si>
    <t>Surd Község Önkormányzata</t>
  </si>
  <si>
    <t>Önkormányzat</t>
  </si>
  <si>
    <t>Család és nővédelem</t>
  </si>
  <si>
    <t xml:space="preserve">SurdKözség Önkormányzata </t>
  </si>
  <si>
    <t xml:space="preserve">Surd Község Önkormányzata </t>
  </si>
  <si>
    <t>Intézményfínanszírozás</t>
  </si>
  <si>
    <t>Fogorvosi ügyelet</t>
  </si>
  <si>
    <t>K915 összesen</t>
  </si>
  <si>
    <t>Központi, irányító szervi támogatások folyósítása ( Közös Hivatal )</t>
  </si>
  <si>
    <t>Felújítás</t>
  </si>
  <si>
    <t xml:space="preserve">                                                  2018. ÉVI KÖLTSÉGVETÉS</t>
  </si>
  <si>
    <t>SURD  KÖZSÉG ÖNKORMÁNYZATA</t>
  </si>
  <si>
    <t>KÖTELEZŐ, ÖNKÉNT VÁLLALT  ÉS ÁLLAMIGAZGATÁSI  FELADATOK BEMUTATÁSA</t>
  </si>
  <si>
    <t>adatok Ft-ban</t>
  </si>
  <si>
    <t>Felhalmozási/finanszírozási kiadások</t>
  </si>
  <si>
    <t>Költségvetési támogatás</t>
  </si>
  <si>
    <t>Átvett pénzeszközök/feladathoz kapcsolódó bevétel</t>
  </si>
  <si>
    <t>Köztemető fenntartás</t>
  </si>
  <si>
    <t>Közvilágítás</t>
  </si>
  <si>
    <t>Zöldterületek kezelése</t>
  </si>
  <si>
    <t>Háziorvosi alapellátás</t>
  </si>
  <si>
    <t>Idősek nappali ellátása</t>
  </si>
  <si>
    <t>Intézményen kivüli gyerekétkeztetés</t>
  </si>
  <si>
    <t>Család és gyermekjóléti szolgáltatás</t>
  </si>
  <si>
    <t>Egyéb szoc.pénzbeni ellátások</t>
  </si>
  <si>
    <t>Hosszabb idejű közfoglalkoztatás</t>
  </si>
  <si>
    <t>Közművelődési tevékenység</t>
  </si>
  <si>
    <t>Óvodai nevelés</t>
  </si>
  <si>
    <t>Fogorvosi ügyelet ellátása</t>
  </si>
  <si>
    <t>Önkormányz.elszám.a közp.ktgvetéssel</t>
  </si>
  <si>
    <t>TEFA befizetés</t>
  </si>
  <si>
    <t>Közutak fenntartása</t>
  </si>
  <si>
    <t>Közös Hivatal finanszírozása</t>
  </si>
  <si>
    <t>Közös Hivatal intézményfínanszírozás</t>
  </si>
  <si>
    <t>18. melléklet</t>
  </si>
  <si>
    <t>Részmunkaidős</t>
  </si>
  <si>
    <t>Köztisztviselő</t>
  </si>
  <si>
    <t>Közalkalmazott</t>
  </si>
  <si>
    <t>Egyéb bérrendszerbe tartozó</t>
  </si>
  <si>
    <t>Önkormányzat összesen:</t>
  </si>
  <si>
    <t>1. Önkormányzati jogalkotási tevékenység</t>
  </si>
  <si>
    <t>2. Védőnői szolgálat</t>
  </si>
  <si>
    <t>3. Közművelődési intézmények működtetése</t>
  </si>
  <si>
    <t>SURDI KÖZÖS ÖNKORMÁNYZATI HIVATAL</t>
  </si>
  <si>
    <t xml:space="preserve">1. Önkormányzati jogalkotási </t>
  </si>
  <si>
    <t>6. Közfoglalkoztatottak</t>
  </si>
  <si>
    <t>SURDI NAPKÖZIOTTHONOS ÓVODA</t>
  </si>
  <si>
    <t>1. Óvodai nevelés szakmai</t>
  </si>
  <si>
    <t>2. Óvodai mükődés</t>
  </si>
  <si>
    <t>3. Gyermekétkeztetés</t>
  </si>
  <si>
    <t>sorsz.</t>
  </si>
  <si>
    <t>Rovat</t>
  </si>
  <si>
    <t xml:space="preserve">eredeti előirányzat </t>
  </si>
  <si>
    <t>Munkaadókat terhelő járulékok és szociális hozzájárulási adó</t>
  </si>
  <si>
    <t>Működési kiadások összesen:</t>
  </si>
  <si>
    <t xml:space="preserve">K7 </t>
  </si>
  <si>
    <t>Felhalmozási kiadások összesen:</t>
  </si>
  <si>
    <t>14.  (11.-13.)</t>
  </si>
  <si>
    <t>Beruházási kiadások</t>
  </si>
  <si>
    <t>16.  (14.-15.)</t>
  </si>
  <si>
    <t>Kiadások mindösszesen:</t>
  </si>
  <si>
    <t>Létszám (fő):</t>
  </si>
  <si>
    <t xml:space="preserve">            Teljes munkaidős</t>
  </si>
  <si>
    <t>2. melléklet 4. táblázata</t>
  </si>
  <si>
    <t>Ssz.</t>
  </si>
  <si>
    <t xml:space="preserve">Kiadás jogcíme </t>
  </si>
  <si>
    <t>Intézményfenntartó Társulás</t>
  </si>
  <si>
    <t xml:space="preserve">Társulás által fenntartott óvodákba bejáró gyermekek utaztatásának támogatása (átadás Nemespátró, Belezna Önkormányzatának)  </t>
  </si>
  <si>
    <t>Bankköltség</t>
  </si>
  <si>
    <t>Óvoda működési kiadás</t>
  </si>
  <si>
    <t>Személyi juttatás összesen K1</t>
  </si>
  <si>
    <t>Munkaadót terhelő járulékok K2</t>
  </si>
  <si>
    <t>Dologi kiadások K3</t>
  </si>
  <si>
    <t>1.-4.</t>
  </si>
  <si>
    <t>KIADÁSOK MINDÖSSZESEN</t>
  </si>
  <si>
    <t>2.melléklet 3. táblázata</t>
  </si>
  <si>
    <t>2. melléklet 5. táblázata</t>
  </si>
  <si>
    <t>BEVÉTELEK MEGNEVEZÉS</t>
  </si>
  <si>
    <t>Önkormányzatoktól átvett hozzájárulás megállapodás szerint</t>
  </si>
  <si>
    <t>BEVÉTELEK  ÖSSZESEN KÖH HOZZÁJÁRULÁSSAL EGYÜTT</t>
  </si>
  <si>
    <t>Liszó Önkormányzat hozzájárulása külön megállapodás szerint</t>
  </si>
  <si>
    <t xml:space="preserve">Közös  </t>
  </si>
  <si>
    <t xml:space="preserve">Bevétel jogcíme </t>
  </si>
  <si>
    <t>Kamatbevétel</t>
  </si>
  <si>
    <t>Önkormányzatoktól átvett óvodaműködési támogatás</t>
  </si>
  <si>
    <t>Saját bevétel összesen:</t>
  </si>
  <si>
    <t>BEVÉTELEK MINDÖSSZESEN</t>
  </si>
  <si>
    <t>3.melléklet 4.táblázata</t>
  </si>
  <si>
    <t>11. melléklet</t>
  </si>
  <si>
    <t>14.melléklet</t>
  </si>
  <si>
    <t>15.melléklet</t>
  </si>
  <si>
    <t>16.melléklet</t>
  </si>
  <si>
    <t>3. melléklet 3. táblázata</t>
  </si>
  <si>
    <t>2.melléklet  1. táblázata</t>
  </si>
  <si>
    <t>074032</t>
  </si>
  <si>
    <t>2020. évi   terv</t>
  </si>
  <si>
    <t>Egyébb működési állami támogatás</t>
  </si>
  <si>
    <t xml:space="preserve">2019.évi pénzmaradvány </t>
  </si>
  <si>
    <t>Közös Hivatal 2020.évi költségvetéséhez hozzájárulás a községek részéről:</t>
  </si>
  <si>
    <t>2020.évi terv</t>
  </si>
  <si>
    <t>6. Falugondnok</t>
  </si>
  <si>
    <t>5. Zöldterület-kezelés</t>
  </si>
  <si>
    <t>4. Család és gyermekjóléti szolgáltatások</t>
  </si>
  <si>
    <t>2020. előtti kifizetés</t>
  </si>
  <si>
    <t>Városkörnyéki Ügyeleti Társulás</t>
  </si>
  <si>
    <t>Nk-Surd-Zalakomár Társulás</t>
  </si>
  <si>
    <t>TEFA fejlesztési és működési hozzájárulás</t>
  </si>
  <si>
    <t>Helyi önkormányzatok támogatása</t>
  </si>
  <si>
    <t>Nk és térsége Önkormányzati Társulás</t>
  </si>
  <si>
    <t>Polgárőr egyesület</t>
  </si>
  <si>
    <t>Surdi Községért Közalapítvány</t>
  </si>
  <si>
    <t>1.  táblázata</t>
  </si>
  <si>
    <t>Települési önkormányzatok köznevelési feladatainak támogatása összesen (1.-5.)</t>
  </si>
  <si>
    <t>Települési önkormányzatok szociális és gyermekjóléti feladatainak támogatása (7.-8.)</t>
  </si>
  <si>
    <r>
      <rPr>
        <b/>
        <sz val="14"/>
        <color indexed="8"/>
        <rFont val="Calibri"/>
        <family val="2"/>
        <charset val="238"/>
      </rPr>
      <t xml:space="preserve">Surd, Nemespátró és Belezna Község Önkormányzat Intf. Társulása   </t>
    </r>
    <r>
      <rPr>
        <b/>
        <sz val="12"/>
        <color indexed="8"/>
        <rFont val="Calibri"/>
        <family val="2"/>
        <charset val="238"/>
      </rPr>
      <t xml:space="preserve">   </t>
    </r>
    <r>
      <rPr>
        <sz val="12"/>
        <color indexed="8"/>
        <rFont val="Calibri"/>
        <family val="2"/>
        <charset val="238"/>
      </rPr>
      <t xml:space="preserve">  2. melléklet  2. táblázata</t>
    </r>
  </si>
  <si>
    <t>Létszám (fő)</t>
  </si>
  <si>
    <t>KIADÁSOK</t>
  </si>
  <si>
    <t>rovat</t>
  </si>
  <si>
    <t>megnevezés</t>
  </si>
  <si>
    <t>összeg (Ft)</t>
  </si>
  <si>
    <t>Megbízási díj</t>
  </si>
  <si>
    <t>Egyébb külső személyi juttatások teljesítése</t>
  </si>
  <si>
    <t>Szociális hozzájárulási adó</t>
  </si>
  <si>
    <t>Üzemeltetési anyagok beszerzése ( tisztítószer,gumikesztyű,toner,irodaszer)</t>
  </si>
  <si>
    <t>Informatikai szolgáltatások igénybevétele (szoftver általány-Vitarex Stúdió Kft.)</t>
  </si>
  <si>
    <t>Közüzemi díjak (víz,gáz,villany)</t>
  </si>
  <si>
    <t>Egyéb szolgáltatások (postaktg.hulladékszállítás)</t>
  </si>
  <si>
    <t>Mük.c. elozetesen felszámított ÁFA</t>
  </si>
  <si>
    <t>VÉDŐNŐ</t>
  </si>
  <si>
    <t>2020.</t>
  </si>
  <si>
    <t>2. melléklet 6.táblázat</t>
  </si>
  <si>
    <t>BEVÉTELEK</t>
  </si>
  <si>
    <t>Mük.c. egyéb támogatás TB pénzügyi alapjaitól  (OEP támogatás)  198 200 /hó</t>
  </si>
  <si>
    <t>Bevételek mindösszesen:</t>
  </si>
  <si>
    <t xml:space="preserve">Települési hozzájárulások mindösszesen  (Ft) : </t>
  </si>
  <si>
    <t>település</t>
  </si>
  <si>
    <t>ellátandók</t>
  </si>
  <si>
    <t>megosztás aránya</t>
  </si>
  <si>
    <t>megosztás arányában fizetendő összeg</t>
  </si>
  <si>
    <t>Belezna</t>
  </si>
  <si>
    <t>Nemespátró</t>
  </si>
  <si>
    <t>Surd</t>
  </si>
  <si>
    <t>3. melléklet 5.táblázat</t>
  </si>
  <si>
    <t>13. melléklet</t>
  </si>
  <si>
    <t>2023. évi terv</t>
  </si>
  <si>
    <t>Külterületi közútak felújítása</t>
  </si>
  <si>
    <t>Telefon részlet</t>
  </si>
  <si>
    <t>Falugondnok</t>
  </si>
  <si>
    <t>Támogatási fínanszírozási műveletek</t>
  </si>
  <si>
    <t>Településfejlesztési projekt</t>
  </si>
  <si>
    <t xml:space="preserve">SURD  KÖZSÉG ÖNKORMÁNYZATÁNAK 2021. ÉVI KÖLTSÉGVETÉSE KORMÁNYZATI FUNKCIÓKÉNT                                     </t>
  </si>
  <si>
    <t xml:space="preserve">Surd Község Önkormányzata általános működésének és ágazati feladatainak 2021.évi támogatása, </t>
  </si>
  <si>
    <t xml:space="preserve">1.1.1.2  A zöldterület-gazdálkodással kapcs.feladatok ellátásának támogatása </t>
  </si>
  <si>
    <t>1.1.1.6.  Egyéb önkormányzati feladatok támogatása</t>
  </si>
  <si>
    <t xml:space="preserve">1.1.1.5.   Közutak fenntartásának támogatása </t>
  </si>
  <si>
    <t xml:space="preserve">1.1.1.4.  Köztemető fenntartással kapcsolatos feladatok támogatása </t>
  </si>
  <si>
    <t xml:space="preserve">1.1.1.3   Közvilágítás fenntartásának támogatása </t>
  </si>
  <si>
    <t>1.1.1.7. Lakott külterülettel kapcsolatos feladatok támogatása</t>
  </si>
  <si>
    <t>1.1.1.1.Info 1  Önkormányzati hivatal működésének támogatása - elismert hivatali létszám alapján ( Közös Hivtalnak )</t>
  </si>
  <si>
    <t>1.1.1.1.  Info 3   Önkormányzatra jutó lakosságarányos támogatás</t>
  </si>
  <si>
    <t>1.2.1.1 Óvodaműködtetési támogatás</t>
  </si>
  <si>
    <t>1.2.2.2.Pedagógusok átlagbéralapú támogatása</t>
  </si>
  <si>
    <t>1.2.3.1.1.1.1. Pedagógus szakképzettséggel rendelkező segítők kiegészítő támogatása</t>
  </si>
  <si>
    <t>1.2.5.1.1  Pedagógus szakképzettséggel nem rendelkező segítők átlagbéralapú támogatása</t>
  </si>
  <si>
    <t>I.  A helyi önkormányz. működésének általános támogatása ÖSSZ. ( B111 )</t>
  </si>
  <si>
    <t>II. A települési önkorm. egyes köznevelési feladatainak támog.ÖSSZ.  ( B112 )</t>
  </si>
  <si>
    <t>1.3.1.Települési önkormányzatok szociális és gyermekjóléti feladatainak egyébb támogatása</t>
  </si>
  <si>
    <t xml:space="preserve">1.3.2. Család- és gyermekjóléti szolgálat </t>
  </si>
  <si>
    <t>1.3.2.5.   Falugondnoki szolgálatás</t>
  </si>
  <si>
    <t>mükődési hó</t>
  </si>
  <si>
    <t>III. A települési önkorm. egyes szociális feladatainak támog.ÖSSZ.  ( B1131 )</t>
  </si>
  <si>
    <t>III.   A települési önkormányzatok szociális, gyermekjóléti és gyermekétkeztetési feladatainak támogatása ÖSSZESEN ( B1132 )</t>
  </si>
  <si>
    <t>IV.   A települési önkormányzatok kulturális feladatainak támogatása ÖSSZESEN ( B114 )</t>
  </si>
  <si>
    <t>2021 évi előirányzat</t>
  </si>
  <si>
    <t>2021. ÉVI KÖLTSÉGVETÉSE</t>
  </si>
  <si>
    <t>2023
után</t>
  </si>
  <si>
    <t>2021. ÉVI KÖLTSÉGVETÉS</t>
  </si>
  <si>
    <t>Gazdaságvédelmi programok</t>
  </si>
  <si>
    <t>Gazdaságvédelmi program előírányzat átcsoportosítása</t>
  </si>
  <si>
    <t>Magyar Államkincstár forrás</t>
  </si>
  <si>
    <t>2021-ben lesz teljesítve</t>
  </si>
  <si>
    <t>VIS  MAIOR támogatás</t>
  </si>
  <si>
    <t>2021-ban lesz teljesítve</t>
  </si>
  <si>
    <t>2021.</t>
  </si>
  <si>
    <t>2021. ÉVI  KÖLTSÉGVETÉSE</t>
  </si>
  <si>
    <t>2020.évi előirányzat</t>
  </si>
  <si>
    <t>2020. teljesítés</t>
  </si>
  <si>
    <t>2021. évi eredeti
előirányzat</t>
  </si>
  <si>
    <t>2020. évi előirányzat</t>
  </si>
  <si>
    <t>2020. évi teljesítés</t>
  </si>
  <si>
    <t>Surdi Közös Önkormányzati Hivatal         2021.                                                                                                                                    KIADÁSOK                                                                                                                                                        2017.évi költségvetés</t>
  </si>
  <si>
    <t>2021. évi eredeti előirányzat tervezet</t>
  </si>
  <si>
    <t>Liszó és Belezna hozzájárulása a bérekhez</t>
  </si>
  <si>
    <t>Védőnői hozzájárulások</t>
  </si>
  <si>
    <t>Védőnői vissza utalás a 2020.-as évre</t>
  </si>
  <si>
    <t>Surdi Katolikus Egyház</t>
  </si>
  <si>
    <t>Surdi Evangélikus Egyház</t>
  </si>
  <si>
    <t>Surd Község Önkormányzata működési célú pénzeszköz átadása 2021. évben</t>
  </si>
  <si>
    <t>2021. évi   terv</t>
  </si>
  <si>
    <t>Surd Község Önkormányzata 2021. évi szociális juttatásai</t>
  </si>
  <si>
    <t>Surd Önkormányzat felhalmozási célú pénzeszköz átadása 2021. évben</t>
  </si>
  <si>
    <t xml:space="preserve">2021. Közös Hivatal </t>
  </si>
  <si>
    <t>Belezna Önkormányzat hozzájárulása külön megállapodás szerint</t>
  </si>
  <si>
    <t>BEVÉTELEK  ÖSSZESEN (33.-35.)</t>
  </si>
  <si>
    <t>Surd,Nemespátró éa Belezna Községi Önkormányzatok</t>
  </si>
  <si>
    <t>Intézményfenntartó Társulása</t>
  </si>
  <si>
    <t>2021. évi.költségvetése</t>
  </si>
  <si>
    <t>BEVÉTELEK RÉSZLETEZÉSE</t>
  </si>
  <si>
    <t>2018. évi  előirányzat</t>
  </si>
  <si>
    <t>2021. évi eredeti előirányzat</t>
  </si>
  <si>
    <t>Óvodaműködtetési támogatás</t>
  </si>
  <si>
    <t>Pedagógusok átlagbéralapú támogatása</t>
  </si>
  <si>
    <t>Pedagógus szakképzettséggel rendelkező segítők kiegészítő támogatása</t>
  </si>
  <si>
    <t>Pedagógus szakképzettséggel nem rendelkező segítők átlagbéralapú támogatása</t>
  </si>
  <si>
    <t>Társulás által fentartott óvodákba bejáró gyermekek utaztatásának támogatása</t>
  </si>
  <si>
    <t>Intézményi gyermekétkezés bértámogatása</t>
  </si>
  <si>
    <t>Intézményi gyermekétkezés-üzemeltetési támogatás</t>
  </si>
  <si>
    <t xml:space="preserve">Állami támogatás mindösszesen </t>
  </si>
  <si>
    <t xml:space="preserve">Előző évi pénzmaradvány </t>
  </si>
  <si>
    <t>3.melléklet  2. táblázata</t>
  </si>
  <si>
    <t>Surd Önkormányzat közhatalmi  bevételei 2021. évre</t>
  </si>
  <si>
    <t>Surd Község Önkormányzat                                                Működési c. átvett pénzeszközök 2021. évben (Ft)</t>
  </si>
  <si>
    <t>kiadások             3 126 5070.-</t>
  </si>
  <si>
    <t>bevételek             2 611 600</t>
  </si>
  <si>
    <t>2021. évi 
terv</t>
  </si>
  <si>
    <t>Surd Község Önkormányzata fejlesztési kiadásai        2021. év</t>
  </si>
  <si>
    <t>Árvízvédelmi feladatok</t>
  </si>
  <si>
    <t xml:space="preserve">VIS MAIOR  </t>
  </si>
  <si>
    <t>2024. évi terv</t>
  </si>
  <si>
    <t>2021. ÉVI ELŐIRÁNYZAT-FELHASZNÁLÁSI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</si>
</sst>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\ _F_t_-;\-* #,##0\ _F_t_-;_-* &quot;-&quot;\ _F_t_-;_-@_-"/>
    <numFmt numFmtId="43" formatCode="_-* #,##0.00\ _F_t_-;\-* #,##0.00\ _F_t_-;_-* &quot;-&quot;??\ _F_t_-;_-@_-"/>
    <numFmt numFmtId="172" formatCode="00"/>
    <numFmt numFmtId="173" formatCode="\ ##########"/>
    <numFmt numFmtId="174" formatCode="0__"/>
    <numFmt numFmtId="175" formatCode="#,###"/>
    <numFmt numFmtId="176" formatCode="_-* #,##0\ _F_t_-;\-* #,##0\ _F_t_-;_-* &quot;-&quot;??\ _F_t_-;_-@_-"/>
    <numFmt numFmtId="177" formatCode="#"/>
    <numFmt numFmtId="178" formatCode="#,##0\ _F_t"/>
    <numFmt numFmtId="187" formatCode="#,##0.0"/>
    <numFmt numFmtId="188" formatCode="#,##0;[Red]#,##0"/>
  </numFmts>
  <fonts count="11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2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Times New Roman CE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1"/>
      <name val="Times New Roman CE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Horizontal"/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0" fontId="4" fillId="0" borderId="0"/>
    <xf numFmtId="0" fontId="38" fillId="0" borderId="0"/>
    <xf numFmtId="0" fontId="73" fillId="0" borderId="0"/>
    <xf numFmtId="0" fontId="4" fillId="0" borderId="0"/>
    <xf numFmtId="0" fontId="14" fillId="0" borderId="0"/>
    <xf numFmtId="0" fontId="53" fillId="0" borderId="0"/>
    <xf numFmtId="0" fontId="4" fillId="0" borderId="0"/>
  </cellStyleXfs>
  <cellXfs count="1144">
    <xf numFmtId="0" fontId="0" fillId="0" borderId="0" xfId="0"/>
    <xf numFmtId="0" fontId="3" fillId="0" borderId="0" xfId="4" applyFont="1"/>
    <xf numFmtId="0" fontId="5" fillId="0" borderId="0" xfId="4" applyFont="1"/>
    <xf numFmtId="172" fontId="3" fillId="0" borderId="0" xfId="4" applyNumberFormat="1" applyFont="1"/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/>
    </xf>
    <xf numFmtId="0" fontId="11" fillId="0" borderId="0" xfId="4" applyFont="1"/>
    <xf numFmtId="0" fontId="1" fillId="0" borderId="0" xfId="4"/>
    <xf numFmtId="175" fontId="16" fillId="0" borderId="1" xfId="10" applyNumberFormat="1" applyFont="1" applyBorder="1" applyAlignment="1">
      <alignment horizontal="centerContinuous" vertical="center" wrapText="1"/>
    </xf>
    <xf numFmtId="175" fontId="16" fillId="0" borderId="2" xfId="10" applyNumberFormat="1" applyFont="1" applyBorder="1" applyAlignment="1">
      <alignment horizontal="centerContinuous" vertical="center" wrapText="1"/>
    </xf>
    <xf numFmtId="175" fontId="16" fillId="0" borderId="3" xfId="10" applyNumberFormat="1" applyFont="1" applyBorder="1" applyAlignment="1">
      <alignment horizontal="centerContinuous" vertical="center" wrapText="1"/>
    </xf>
    <xf numFmtId="175" fontId="16" fillId="0" borderId="1" xfId="10" applyNumberFormat="1" applyFont="1" applyBorder="1" applyAlignment="1">
      <alignment horizontal="center" vertical="center" wrapText="1"/>
    </xf>
    <xf numFmtId="175" fontId="16" fillId="0" borderId="2" xfId="10" applyNumberFormat="1" applyFont="1" applyBorder="1" applyAlignment="1">
      <alignment horizontal="center" vertical="center" wrapText="1"/>
    </xf>
    <xf numFmtId="175" fontId="16" fillId="0" borderId="3" xfId="10" applyNumberFormat="1" applyFont="1" applyBorder="1" applyAlignment="1">
      <alignment horizontal="center" vertical="center" wrapText="1"/>
    </xf>
    <xf numFmtId="175" fontId="17" fillId="0" borderId="4" xfId="10" applyNumberFormat="1" applyFont="1" applyBorder="1" applyAlignment="1">
      <alignment horizontal="center" vertical="center" wrapText="1"/>
    </xf>
    <xf numFmtId="175" fontId="17" fillId="0" borderId="1" xfId="10" applyNumberFormat="1" applyFont="1" applyBorder="1" applyAlignment="1">
      <alignment horizontal="center" vertical="center" wrapText="1"/>
    </xf>
    <xf numFmtId="175" fontId="17" fillId="0" borderId="2" xfId="10" applyNumberFormat="1" applyFont="1" applyBorder="1" applyAlignment="1">
      <alignment horizontal="center" vertical="center" wrapText="1"/>
    </xf>
    <xf numFmtId="175" fontId="17" fillId="0" borderId="3" xfId="10" applyNumberFormat="1" applyFont="1" applyBorder="1" applyAlignment="1">
      <alignment horizontal="center" vertical="center" wrapText="1"/>
    </xf>
    <xf numFmtId="175" fontId="14" fillId="0" borderId="5" xfId="10" applyNumberFormat="1" applyBorder="1" applyAlignment="1">
      <alignment horizontal="left" vertical="center" wrapText="1" indent="1"/>
    </xf>
    <xf numFmtId="175" fontId="18" fillId="0" borderId="6" xfId="10" applyNumberFormat="1" applyFont="1" applyBorder="1" applyAlignment="1" applyProtection="1">
      <alignment horizontal="left" vertical="center" wrapText="1" indent="1"/>
      <protection locked="0"/>
    </xf>
    <xf numFmtId="175" fontId="18" fillId="0" borderId="7" xfId="10" applyNumberFormat="1" applyFont="1" applyBorder="1" applyAlignment="1" applyProtection="1">
      <alignment vertical="center" wrapText="1"/>
      <protection locked="0"/>
    </xf>
    <xf numFmtId="175" fontId="18" fillId="0" borderId="8" xfId="10" applyNumberFormat="1" applyFont="1" applyBorder="1" applyAlignment="1" applyProtection="1">
      <alignment vertical="center" wrapText="1"/>
      <protection locked="0"/>
    </xf>
    <xf numFmtId="175" fontId="14" fillId="0" borderId="9" xfId="10" applyNumberFormat="1" applyBorder="1" applyAlignment="1">
      <alignment horizontal="left" vertical="center" wrapText="1" indent="1"/>
    </xf>
    <xf numFmtId="175" fontId="18" fillId="0" borderId="10" xfId="10" applyNumberFormat="1" applyFont="1" applyBorder="1" applyAlignment="1" applyProtection="1">
      <alignment horizontal="left" vertical="center" wrapText="1" indent="1"/>
      <protection locked="0"/>
    </xf>
    <xf numFmtId="175" fontId="18" fillId="0" borderId="11" xfId="10" applyNumberFormat="1" applyFont="1" applyBorder="1" applyAlignment="1" applyProtection="1">
      <alignment vertical="center" wrapText="1"/>
      <protection locked="0"/>
    </xf>
    <xf numFmtId="175" fontId="18" fillId="0" borderId="12" xfId="10" applyNumberFormat="1" applyFont="1" applyBorder="1" applyAlignment="1" applyProtection="1">
      <alignment vertical="center" wrapText="1"/>
      <protection locked="0"/>
    </xf>
    <xf numFmtId="175" fontId="19" fillId="0" borderId="10" xfId="10" applyNumberFormat="1" applyFont="1" applyBorder="1" applyAlignment="1" applyProtection="1">
      <alignment horizontal="left" vertical="center" wrapText="1" indent="1"/>
      <protection locked="0"/>
    </xf>
    <xf numFmtId="175" fontId="20" fillId="0" borderId="4" xfId="10" applyNumberFormat="1" applyFont="1" applyBorder="1" applyAlignment="1">
      <alignment horizontal="left" vertical="center" wrapText="1" indent="1"/>
    </xf>
    <xf numFmtId="175" fontId="17" fillId="0" borderId="1" xfId="10" applyNumberFormat="1" applyFont="1" applyBorder="1" applyAlignment="1" applyProtection="1">
      <alignment horizontal="left" vertical="center" wrapText="1" indent="1"/>
      <protection locked="0"/>
    </xf>
    <xf numFmtId="175" fontId="17" fillId="0" borderId="2" xfId="10" applyNumberFormat="1" applyFont="1" applyBorder="1" applyAlignment="1">
      <alignment vertical="center" wrapText="1"/>
    </xf>
    <xf numFmtId="175" fontId="17" fillId="0" borderId="3" xfId="10" applyNumberFormat="1" applyFont="1" applyBorder="1" applyAlignment="1">
      <alignment vertical="center" wrapText="1"/>
    </xf>
    <xf numFmtId="175" fontId="17" fillId="0" borderId="13" xfId="10" applyNumberFormat="1" applyFont="1" applyBorder="1" applyAlignment="1" applyProtection="1">
      <alignment horizontal="left" vertical="center" wrapText="1" indent="1"/>
      <protection locked="0"/>
    </xf>
    <xf numFmtId="175" fontId="17" fillId="0" borderId="7" xfId="10" applyNumberFormat="1" applyFont="1" applyBorder="1" applyAlignment="1" applyProtection="1">
      <alignment horizontal="right" vertical="center" wrapText="1"/>
      <protection locked="0"/>
    </xf>
    <xf numFmtId="175" fontId="19" fillId="0" borderId="8" xfId="10" applyNumberFormat="1" applyFont="1" applyBorder="1" applyAlignment="1" applyProtection="1">
      <alignment horizontal="right" vertical="center" wrapText="1"/>
      <protection locked="0"/>
    </xf>
    <xf numFmtId="175" fontId="19" fillId="0" borderId="11" xfId="10" applyNumberFormat="1" applyFont="1" applyBorder="1" applyAlignment="1" applyProtection="1">
      <alignment horizontal="right" vertical="center" wrapText="1"/>
      <protection locked="0"/>
    </xf>
    <xf numFmtId="175" fontId="19" fillId="0" borderId="12" xfId="10" applyNumberFormat="1" applyFont="1" applyBorder="1" applyAlignment="1" applyProtection="1">
      <alignment horizontal="right" vertical="center" wrapText="1"/>
      <protection locked="0"/>
    </xf>
    <xf numFmtId="175" fontId="19" fillId="0" borderId="13" xfId="10" applyNumberFormat="1" applyFont="1" applyBorder="1" applyAlignment="1" applyProtection="1">
      <alignment horizontal="left" vertical="center" wrapText="1" indent="1"/>
      <protection locked="0"/>
    </xf>
    <xf numFmtId="175" fontId="18" fillId="0" borderId="14" xfId="10" applyNumberFormat="1" applyFont="1" applyBorder="1" applyAlignment="1" applyProtection="1">
      <alignment horizontal="left" vertical="center" wrapText="1" indent="1"/>
      <protection locked="0"/>
    </xf>
    <xf numFmtId="175" fontId="18" fillId="0" borderId="15" xfId="10" applyNumberFormat="1" applyFont="1" applyBorder="1" applyAlignment="1" applyProtection="1">
      <alignment horizontal="left" vertical="center" wrapText="1" indent="1"/>
      <protection locked="0"/>
    </xf>
    <xf numFmtId="175" fontId="18" fillId="0" borderId="3" xfId="10" applyNumberFormat="1" applyFont="1" applyBorder="1" applyAlignment="1">
      <alignment vertical="center" wrapText="1"/>
    </xf>
    <xf numFmtId="175" fontId="15" fillId="0" borderId="1" xfId="10" applyNumberFormat="1" applyFont="1" applyBorder="1" applyAlignment="1">
      <alignment horizontal="left" vertical="center" wrapText="1" indent="1"/>
    </xf>
    <xf numFmtId="175" fontId="17" fillId="0" borderId="16" xfId="10" applyNumberFormat="1" applyFont="1" applyBorder="1" applyAlignment="1">
      <alignment horizontal="left" vertical="center" wrapText="1" indent="1"/>
    </xf>
    <xf numFmtId="175" fontId="17" fillId="0" borderId="17" xfId="10" applyNumberFormat="1" applyFont="1" applyBorder="1" applyAlignment="1">
      <alignment horizontal="right" vertical="center" wrapText="1"/>
    </xf>
    <xf numFmtId="0" fontId="4" fillId="0" borderId="0" xfId="9"/>
    <xf numFmtId="0" fontId="6" fillId="0" borderId="11" xfId="9" applyFont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 wrapText="1"/>
    </xf>
    <xf numFmtId="0" fontId="4" fillId="0" borderId="11" xfId="9" applyBorder="1"/>
    <xf numFmtId="0" fontId="6" fillId="2" borderId="11" xfId="9" applyFont="1" applyFill="1" applyBorder="1"/>
    <xf numFmtId="0" fontId="26" fillId="0" borderId="0" xfId="4" applyFont="1"/>
    <xf numFmtId="0" fontId="10" fillId="0" borderId="0" xfId="4" applyFont="1" applyAlignment="1">
      <alignment horizontal="left" vertical="center" wrapText="1"/>
    </xf>
    <xf numFmtId="0" fontId="10" fillId="0" borderId="1" xfId="4" applyFont="1" applyBorder="1"/>
    <xf numFmtId="0" fontId="10" fillId="0" borderId="2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0" fillId="0" borderId="6" xfId="4" applyFont="1" applyBorder="1"/>
    <xf numFmtId="0" fontId="10" fillId="0" borderId="7" xfId="4" applyFont="1" applyBorder="1"/>
    <xf numFmtId="0" fontId="9" fillId="0" borderId="7" xfId="4" applyFont="1" applyBorder="1"/>
    <xf numFmtId="0" fontId="10" fillId="0" borderId="8" xfId="4" applyFont="1" applyBorder="1"/>
    <xf numFmtId="0" fontId="10" fillId="0" borderId="11" xfId="4" applyFont="1" applyBorder="1"/>
    <xf numFmtId="0" fontId="10" fillId="0" borderId="10" xfId="4" applyFont="1" applyBorder="1"/>
    <xf numFmtId="0" fontId="10" fillId="0" borderId="14" xfId="4" applyFont="1" applyBorder="1"/>
    <xf numFmtId="0" fontId="10" fillId="0" borderId="18" xfId="4" applyFont="1" applyBorder="1"/>
    <xf numFmtId="0" fontId="10" fillId="0" borderId="19" xfId="4" applyFont="1" applyBorder="1"/>
    <xf numFmtId="0" fontId="10" fillId="0" borderId="0" xfId="4" applyFont="1"/>
    <xf numFmtId="175" fontId="27" fillId="0" borderId="0" xfId="10" applyNumberFormat="1" applyFont="1" applyAlignment="1">
      <alignment horizontal="center" vertical="center" wrapText="1"/>
    </xf>
    <xf numFmtId="175" fontId="27" fillId="0" borderId="0" xfId="10" applyNumberFormat="1" applyFont="1" applyAlignment="1">
      <alignment vertical="center" wrapText="1"/>
    </xf>
    <xf numFmtId="175" fontId="23" fillId="0" borderId="0" xfId="10" applyNumberFormat="1" applyFont="1" applyAlignment="1">
      <alignment horizontal="right" vertical="center"/>
    </xf>
    <xf numFmtId="0" fontId="16" fillId="0" borderId="1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6" fillId="0" borderId="3" xfId="10" applyFont="1" applyBorder="1" applyAlignment="1">
      <alignment horizontal="center" vertical="center" wrapText="1"/>
    </xf>
    <xf numFmtId="0" fontId="28" fillId="0" borderId="0" xfId="10" applyFont="1" applyAlignment="1">
      <alignment horizontal="center" vertical="center" wrapText="1"/>
    </xf>
    <xf numFmtId="0" fontId="24" fillId="0" borderId="1" xfId="10" applyFont="1" applyBorder="1" applyAlignment="1">
      <alignment horizontal="center" vertical="center" wrapText="1"/>
    </xf>
    <xf numFmtId="0" fontId="24" fillId="0" borderId="2" xfId="10" applyFont="1" applyBorder="1" applyAlignment="1">
      <alignment horizontal="center" vertical="center" wrapText="1"/>
    </xf>
    <xf numFmtId="0" fontId="24" fillId="0" borderId="3" xfId="10" applyFont="1" applyBorder="1" applyAlignment="1">
      <alignment horizontal="center" vertical="center" wrapText="1"/>
    </xf>
    <xf numFmtId="0" fontId="19" fillId="0" borderId="20" xfId="10" applyFont="1" applyBorder="1" applyAlignment="1">
      <alignment horizontal="center" vertical="center" wrapText="1"/>
    </xf>
    <xf numFmtId="0" fontId="29" fillId="0" borderId="21" xfId="10" applyFont="1" applyBorder="1" applyAlignment="1" applyProtection="1">
      <alignment horizontal="left" vertical="center" wrapText="1" indent="1"/>
      <protection locked="0"/>
    </xf>
    <xf numFmtId="0" fontId="14" fillId="0" borderId="0" xfId="10" applyAlignment="1">
      <alignment vertical="center" wrapText="1"/>
    </xf>
    <xf numFmtId="0" fontId="19" fillId="0" borderId="10" xfId="10" applyFont="1" applyBorder="1" applyAlignment="1">
      <alignment horizontal="center" vertical="center" wrapText="1"/>
    </xf>
    <xf numFmtId="0" fontId="29" fillId="0" borderId="22" xfId="10" applyFont="1" applyBorder="1" applyAlignment="1" applyProtection="1">
      <alignment horizontal="left" vertical="center" wrapText="1" indent="1"/>
      <protection locked="0"/>
    </xf>
    <xf numFmtId="0" fontId="29" fillId="0" borderId="22" xfId="10" applyFont="1" applyBorder="1" applyAlignment="1" applyProtection="1">
      <alignment horizontal="left" vertical="center" wrapText="1" indent="8"/>
      <protection locked="0"/>
    </xf>
    <xf numFmtId="0" fontId="14" fillId="0" borderId="0" xfId="10" applyAlignment="1">
      <alignment horizontal="right" vertical="center" wrapText="1"/>
    </xf>
    <xf numFmtId="0" fontId="14" fillId="0" borderId="0" xfId="10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22" fillId="0" borderId="0" xfId="12" applyFont="1" applyAlignment="1">
      <alignment vertical="center"/>
    </xf>
    <xf numFmtId="0" fontId="9" fillId="0" borderId="0" xfId="12" applyFont="1" applyAlignment="1">
      <alignment horizontal="center" vertical="center"/>
    </xf>
    <xf numFmtId="0" fontId="9" fillId="0" borderId="11" xfId="12" applyFont="1" applyBorder="1" applyAlignment="1">
      <alignment horizontal="center" vertical="center"/>
    </xf>
    <xf numFmtId="0" fontId="26" fillId="0" borderId="11" xfId="12" applyFont="1" applyBorder="1" applyAlignment="1">
      <alignment horizontal="center" vertical="center"/>
    </xf>
    <xf numFmtId="0" fontId="26" fillId="0" borderId="11" xfId="12" applyFont="1" applyBorder="1" applyAlignment="1">
      <alignment vertical="center"/>
    </xf>
    <xf numFmtId="178" fontId="26" fillId="0" borderId="11" xfId="12" applyNumberFormat="1" applyFont="1" applyBorder="1" applyAlignment="1">
      <alignment vertical="center"/>
    </xf>
    <xf numFmtId="178" fontId="12" fillId="0" borderId="11" xfId="12" applyNumberFormat="1" applyFont="1" applyBorder="1" applyAlignment="1">
      <alignment horizontal="center" vertical="center"/>
    </xf>
    <xf numFmtId="0" fontId="12" fillId="0" borderId="11" xfId="12" applyFont="1" applyBorder="1" applyAlignment="1">
      <alignment vertical="center"/>
    </xf>
    <xf numFmtId="0" fontId="32" fillId="3" borderId="11" xfId="12" applyFont="1" applyFill="1" applyBorder="1" applyAlignment="1">
      <alignment vertical="center"/>
    </xf>
    <xf numFmtId="178" fontId="26" fillId="3" borderId="11" xfId="12" applyNumberFormat="1" applyFont="1" applyFill="1" applyBorder="1" applyAlignment="1">
      <alignment vertical="center"/>
    </xf>
    <xf numFmtId="178" fontId="12" fillId="3" borderId="11" xfId="12" applyNumberFormat="1" applyFont="1" applyFill="1" applyBorder="1" applyAlignment="1">
      <alignment horizontal="center" vertical="center"/>
    </xf>
    <xf numFmtId="0" fontId="26" fillId="0" borderId="11" xfId="12" applyFont="1" applyBorder="1" applyAlignment="1">
      <alignment vertical="center" wrapText="1"/>
    </xf>
    <xf numFmtId="178" fontId="12" fillId="0" borderId="11" xfId="12" applyNumberFormat="1" applyFont="1" applyBorder="1" applyAlignment="1">
      <alignment vertical="center"/>
    </xf>
    <xf numFmtId="0" fontId="13" fillId="0" borderId="11" xfId="12" applyFont="1" applyBorder="1" applyAlignment="1">
      <alignment vertical="center"/>
    </xf>
    <xf numFmtId="0" fontId="10" fillId="0" borderId="0" xfId="12" applyFont="1" applyAlignment="1">
      <alignment vertical="center"/>
    </xf>
    <xf numFmtId="0" fontId="4" fillId="4" borderId="11" xfId="9" applyFill="1" applyBorder="1"/>
    <xf numFmtId="175" fontId="30" fillId="0" borderId="1" xfId="10" applyNumberFormat="1" applyFont="1" applyBorder="1" applyAlignment="1">
      <alignment horizontal="centerContinuous" vertical="center" wrapText="1"/>
    </xf>
    <xf numFmtId="175" fontId="30" fillId="0" borderId="2" xfId="10" applyNumberFormat="1" applyFont="1" applyBorder="1" applyAlignment="1">
      <alignment horizontal="centerContinuous" vertical="center" wrapText="1"/>
    </xf>
    <xf numFmtId="175" fontId="30" fillId="0" borderId="3" xfId="10" applyNumberFormat="1" applyFont="1" applyBorder="1" applyAlignment="1">
      <alignment horizontal="centerContinuous" vertical="center" wrapText="1"/>
    </xf>
    <xf numFmtId="175" fontId="30" fillId="0" borderId="1" xfId="10" applyNumberFormat="1" applyFont="1" applyBorder="1" applyAlignment="1">
      <alignment horizontal="center" vertical="center" wrapText="1"/>
    </xf>
    <xf numFmtId="175" fontId="30" fillId="0" borderId="2" xfId="10" applyNumberFormat="1" applyFont="1" applyBorder="1" applyAlignment="1">
      <alignment horizontal="center" vertical="center" wrapText="1"/>
    </xf>
    <xf numFmtId="175" fontId="30" fillId="0" borderId="3" xfId="10" applyNumberFormat="1" applyFont="1" applyBorder="1" applyAlignment="1">
      <alignment horizontal="center" vertical="center" wrapText="1"/>
    </xf>
    <xf numFmtId="175" fontId="31" fillId="0" borderId="4" xfId="10" applyNumberFormat="1" applyFont="1" applyBorder="1" applyAlignment="1">
      <alignment horizontal="center" vertical="center" wrapText="1"/>
    </xf>
    <xf numFmtId="175" fontId="31" fillId="0" borderId="1" xfId="10" applyNumberFormat="1" applyFont="1" applyBorder="1" applyAlignment="1">
      <alignment horizontal="center" vertical="center" wrapText="1"/>
    </xf>
    <xf numFmtId="175" fontId="31" fillId="0" borderId="2" xfId="10" applyNumberFormat="1" applyFont="1" applyBorder="1" applyAlignment="1">
      <alignment horizontal="center" vertical="center" wrapText="1"/>
    </xf>
    <xf numFmtId="175" fontId="31" fillId="0" borderId="3" xfId="10" applyNumberFormat="1" applyFont="1" applyBorder="1" applyAlignment="1">
      <alignment horizontal="center" vertical="center" wrapText="1"/>
    </xf>
    <xf numFmtId="175" fontId="26" fillId="0" borderId="5" xfId="10" applyNumberFormat="1" applyFont="1" applyBorder="1" applyAlignment="1">
      <alignment horizontal="left" vertical="center" wrapText="1" indent="1"/>
    </xf>
    <xf numFmtId="175" fontId="26" fillId="0" borderId="9" xfId="10" applyNumberFormat="1" applyFont="1" applyBorder="1" applyAlignment="1">
      <alignment horizontal="left" vertical="center" wrapText="1" indent="1"/>
    </xf>
    <xf numFmtId="175" fontId="29" fillId="0" borderId="14" xfId="10" applyNumberFormat="1" applyFont="1" applyBorder="1" applyAlignment="1" applyProtection="1">
      <alignment horizontal="left" vertical="center" wrapText="1" indent="1"/>
      <protection locked="0"/>
    </xf>
    <xf numFmtId="175" fontId="12" fillId="0" borderId="4" xfId="10" applyNumberFormat="1" applyFont="1" applyBorder="1" applyAlignment="1">
      <alignment horizontal="left" vertical="center" wrapText="1" indent="1"/>
    </xf>
    <xf numFmtId="175" fontId="12" fillId="0" borderId="23" xfId="10" applyNumberFormat="1" applyFont="1" applyBorder="1" applyAlignment="1">
      <alignment horizontal="left" vertical="center" wrapText="1" indent="1"/>
    </xf>
    <xf numFmtId="175" fontId="12" fillId="0" borderId="9" xfId="10" applyNumberFormat="1" applyFont="1" applyBorder="1" applyAlignment="1">
      <alignment horizontal="left" vertical="center" wrapText="1" indent="1"/>
    </xf>
    <xf numFmtId="175" fontId="26" fillId="0" borderId="23" xfId="10" applyNumberFormat="1" applyFont="1" applyBorder="1" applyAlignment="1">
      <alignment horizontal="left" vertical="center" wrapText="1" indent="1"/>
    </xf>
    <xf numFmtId="175" fontId="26" fillId="0" borderId="24" xfId="10" applyNumberFormat="1" applyFont="1" applyBorder="1" applyAlignment="1">
      <alignment horizontal="left" vertical="center" wrapText="1" indent="1"/>
    </xf>
    <xf numFmtId="175" fontId="29" fillId="0" borderId="18" xfId="10" applyNumberFormat="1" applyFont="1" applyBorder="1" applyAlignment="1" applyProtection="1">
      <alignment horizontal="right" vertical="center" wrapText="1"/>
      <protection locked="0"/>
    </xf>
    <xf numFmtId="175" fontId="29" fillId="0" borderId="25" xfId="10" applyNumberFormat="1" applyFont="1" applyBorder="1" applyAlignment="1" applyProtection="1">
      <alignment horizontal="right" vertical="center" wrapText="1"/>
      <protection locked="0"/>
    </xf>
    <xf numFmtId="175" fontId="26" fillId="0" borderId="26" xfId="10" applyNumberFormat="1" applyFont="1" applyBorder="1" applyAlignment="1">
      <alignment horizontal="left" vertical="center" wrapText="1" indent="1"/>
    </xf>
    <xf numFmtId="175" fontId="29" fillId="0" borderId="15" xfId="10" applyNumberFormat="1" applyFont="1" applyBorder="1" applyAlignment="1" applyProtection="1">
      <alignment horizontal="left" vertical="center" wrapText="1" indent="1"/>
      <protection locked="0"/>
    </xf>
    <xf numFmtId="175" fontId="29" fillId="5" borderId="27" xfId="10" applyNumberFormat="1" applyFont="1" applyFill="1" applyBorder="1" applyAlignment="1" applyProtection="1">
      <alignment horizontal="right" vertical="center" wrapText="1"/>
      <protection locked="0"/>
    </xf>
    <xf numFmtId="175" fontId="29" fillId="5" borderId="28" xfId="10" applyNumberFormat="1" applyFont="1" applyFill="1" applyBorder="1" applyAlignment="1" applyProtection="1">
      <alignment horizontal="right" vertical="center" wrapText="1"/>
      <protection locked="0"/>
    </xf>
    <xf numFmtId="172" fontId="7" fillId="0" borderId="0" xfId="4" applyNumberFormat="1" applyFont="1"/>
    <xf numFmtId="0" fontId="6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175" fontId="26" fillId="0" borderId="6" xfId="10" applyNumberFormat="1" applyFont="1" applyBorder="1" applyAlignment="1" applyProtection="1">
      <alignment horizontal="left" vertical="center" wrapText="1" indent="1"/>
      <protection locked="0"/>
    </xf>
    <xf numFmtId="175" fontId="26" fillId="0" borderId="7" xfId="10" applyNumberFormat="1" applyFont="1" applyBorder="1" applyAlignment="1" applyProtection="1">
      <alignment vertical="center" wrapText="1"/>
      <protection locked="0"/>
    </xf>
    <xf numFmtId="175" fontId="26" fillId="0" borderId="8" xfId="10" applyNumberFormat="1" applyFont="1" applyBorder="1" applyAlignment="1" applyProtection="1">
      <alignment vertical="center" wrapText="1"/>
      <protection locked="0"/>
    </xf>
    <xf numFmtId="175" fontId="26" fillId="0" borderId="10" xfId="10" applyNumberFormat="1" applyFont="1" applyBorder="1" applyAlignment="1" applyProtection="1">
      <alignment horizontal="left" vertical="center" wrapText="1" indent="1"/>
      <protection locked="0"/>
    </xf>
    <xf numFmtId="175" fontId="26" fillId="0" borderId="11" xfId="10" applyNumberFormat="1" applyFont="1" applyBorder="1" applyAlignment="1" applyProtection="1">
      <alignment vertical="center" wrapText="1"/>
      <protection locked="0"/>
    </xf>
    <xf numFmtId="175" fontId="26" fillId="0" borderId="12" xfId="10" applyNumberFormat="1" applyFont="1" applyBorder="1" applyAlignment="1" applyProtection="1">
      <alignment vertical="center" wrapText="1"/>
      <protection locked="0"/>
    </xf>
    <xf numFmtId="175" fontId="26" fillId="0" borderId="29" xfId="10" applyNumberFormat="1" applyFont="1" applyBorder="1" applyAlignment="1" applyProtection="1">
      <alignment horizontal="left" vertical="center" wrapText="1" indent="1"/>
      <protection locked="0"/>
    </xf>
    <xf numFmtId="175" fontId="26" fillId="0" borderId="30" xfId="10" applyNumberFormat="1" applyFont="1" applyBorder="1" applyAlignment="1" applyProtection="1">
      <alignment vertical="center" wrapText="1"/>
      <protection locked="0"/>
    </xf>
    <xf numFmtId="175" fontId="12" fillId="0" borderId="1" xfId="10" applyNumberFormat="1" applyFont="1" applyBorder="1" applyAlignment="1" applyProtection="1">
      <alignment horizontal="left" vertical="center" wrapText="1" indent="1"/>
      <protection locked="0"/>
    </xf>
    <xf numFmtId="175" fontId="12" fillId="0" borderId="2" xfId="10" applyNumberFormat="1" applyFont="1" applyBorder="1" applyAlignment="1">
      <alignment vertical="center" wrapText="1"/>
    </xf>
    <xf numFmtId="175" fontId="12" fillId="0" borderId="1" xfId="10" applyNumberFormat="1" applyFont="1" applyBorder="1" applyAlignment="1">
      <alignment horizontal="left" vertical="center" wrapText="1" indent="1"/>
    </xf>
    <xf numFmtId="175" fontId="12" fillId="0" borderId="3" xfId="10" applyNumberFormat="1" applyFont="1" applyBorder="1" applyAlignment="1">
      <alignment vertical="center" wrapText="1"/>
    </xf>
    <xf numFmtId="175" fontId="12" fillId="0" borderId="13" xfId="10" applyNumberFormat="1" applyFont="1" applyBorder="1" applyAlignment="1" applyProtection="1">
      <alignment horizontal="left" vertical="center" wrapText="1" indent="1"/>
      <protection locked="0"/>
    </xf>
    <xf numFmtId="175" fontId="26" fillId="0" borderId="31" xfId="10" applyNumberFormat="1" applyFont="1" applyBorder="1" applyAlignment="1" applyProtection="1">
      <alignment horizontal="right" vertical="center" wrapText="1"/>
      <protection locked="0"/>
    </xf>
    <xf numFmtId="175" fontId="26" fillId="0" borderId="19" xfId="10" applyNumberFormat="1" applyFont="1" applyBorder="1" applyAlignment="1" applyProtection="1">
      <alignment horizontal="right" vertical="center" wrapText="1"/>
      <protection locked="0"/>
    </xf>
    <xf numFmtId="175" fontId="26" fillId="0" borderId="12" xfId="10" applyNumberFormat="1" applyFont="1" applyBorder="1" applyAlignment="1" applyProtection="1">
      <alignment horizontal="right" vertical="center" wrapText="1"/>
      <protection locked="0"/>
    </xf>
    <xf numFmtId="175" fontId="26" fillId="0" borderId="11" xfId="10" applyNumberFormat="1" applyFont="1" applyBorder="1" applyAlignment="1" applyProtection="1">
      <alignment horizontal="right" vertical="center" wrapText="1"/>
      <protection locked="0"/>
    </xf>
    <xf numFmtId="175" fontId="26" fillId="0" borderId="13" xfId="10" applyNumberFormat="1" applyFont="1" applyBorder="1" applyAlignment="1" applyProtection="1">
      <alignment horizontal="left" vertical="center" wrapText="1" indent="1"/>
      <protection locked="0"/>
    </xf>
    <xf numFmtId="175" fontId="26" fillId="0" borderId="7" xfId="10" applyNumberFormat="1" applyFont="1" applyBorder="1" applyAlignment="1" applyProtection="1">
      <alignment horizontal="right" vertical="center" wrapText="1"/>
      <protection locked="0"/>
    </xf>
    <xf numFmtId="175" fontId="26" fillId="0" borderId="8" xfId="10" applyNumberFormat="1" applyFont="1" applyBorder="1" applyAlignment="1" applyProtection="1">
      <alignment horizontal="right" vertical="center" wrapText="1"/>
      <protection locked="0"/>
    </xf>
    <xf numFmtId="175" fontId="12" fillId="0" borderId="16" xfId="10" applyNumberFormat="1" applyFont="1" applyBorder="1" applyAlignment="1">
      <alignment horizontal="left" vertical="center" wrapText="1" indent="1"/>
    </xf>
    <xf numFmtId="175" fontId="12" fillId="0" borderId="17" xfId="10" applyNumberFormat="1" applyFont="1" applyBorder="1" applyAlignment="1">
      <alignment horizontal="right" vertical="center" wrapText="1"/>
    </xf>
    <xf numFmtId="175" fontId="18" fillId="0" borderId="16" xfId="10" applyNumberFormat="1" applyFont="1" applyBorder="1" applyAlignment="1" applyProtection="1">
      <alignment horizontal="left" vertical="center" wrapText="1" indent="1"/>
      <protection locked="0"/>
    </xf>
    <xf numFmtId="175" fontId="19" fillId="0" borderId="31" xfId="10" applyNumberFormat="1" applyFont="1" applyBorder="1" applyAlignment="1" applyProtection="1">
      <alignment horizontal="right" vertical="center" wrapText="1"/>
      <protection locked="0"/>
    </xf>
    <xf numFmtId="175" fontId="18" fillId="0" borderId="13" xfId="10" applyNumberFormat="1" applyFont="1" applyBorder="1" applyAlignment="1" applyProtection="1">
      <alignment horizontal="left" vertical="center" wrapText="1" indent="1"/>
      <protection locked="0"/>
    </xf>
    <xf numFmtId="175" fontId="19" fillId="0" borderId="19" xfId="10" applyNumberFormat="1" applyFont="1" applyBorder="1" applyAlignment="1" applyProtection="1">
      <alignment horizontal="right" vertical="center" wrapText="1"/>
      <protection locked="0"/>
    </xf>
    <xf numFmtId="175" fontId="17" fillId="0" borderId="10" xfId="10" applyNumberFormat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right"/>
    </xf>
    <xf numFmtId="0" fontId="38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41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40" fillId="0" borderId="11" xfId="0" applyFont="1" applyBorder="1" applyAlignment="1">
      <alignment horizontal="center" vertical="center"/>
    </xf>
    <xf numFmtId="3" fontId="40" fillId="0" borderId="11" xfId="0" applyNumberFormat="1" applyFont="1" applyBorder="1" applyAlignment="1">
      <alignment horizontal="right"/>
    </xf>
    <xf numFmtId="0" fontId="42" fillId="0" borderId="0" xfId="0" applyFont="1"/>
    <xf numFmtId="0" fontId="46" fillId="0" borderId="0" xfId="0" applyFont="1"/>
    <xf numFmtId="0" fontId="47" fillId="0" borderId="11" xfId="0" applyFont="1" applyBorder="1"/>
    <xf numFmtId="3" fontId="47" fillId="0" borderId="11" xfId="0" applyNumberFormat="1" applyFont="1" applyBorder="1"/>
    <xf numFmtId="3" fontId="41" fillId="0" borderId="0" xfId="0" applyNumberFormat="1" applyFont="1" applyAlignment="1">
      <alignment horizontal="right"/>
    </xf>
    <xf numFmtId="0" fontId="44" fillId="0" borderId="0" xfId="0" applyFont="1"/>
    <xf numFmtId="3" fontId="41" fillId="0" borderId="0" xfId="0" applyNumberFormat="1" applyFont="1"/>
    <xf numFmtId="0" fontId="48" fillId="0" borderId="0" xfId="0" applyFont="1" applyAlignment="1">
      <alignment horizontal="right"/>
    </xf>
    <xf numFmtId="0" fontId="46" fillId="0" borderId="0" xfId="0" applyFont="1" applyAlignment="1">
      <alignment horizontal="center" vertical="center"/>
    </xf>
    <xf numFmtId="0" fontId="48" fillId="0" borderId="0" xfId="0" applyFont="1"/>
    <xf numFmtId="3" fontId="48" fillId="0" borderId="0" xfId="0" applyNumberFormat="1" applyFont="1"/>
    <xf numFmtId="0" fontId="45" fillId="0" borderId="0" xfId="0" applyFont="1"/>
    <xf numFmtId="3" fontId="46" fillId="0" borderId="0" xfId="0" applyNumberFormat="1" applyFont="1"/>
    <xf numFmtId="0" fontId="40" fillId="0" borderId="11" xfId="0" applyFont="1" applyBorder="1" applyAlignment="1">
      <alignment horizontal="center" vertical="center" wrapText="1"/>
    </xf>
    <xf numFmtId="0" fontId="46" fillId="0" borderId="11" xfId="0" applyFont="1" applyBorder="1"/>
    <xf numFmtId="3" fontId="41" fillId="0" borderId="11" xfId="0" applyNumberFormat="1" applyFont="1" applyBorder="1"/>
    <xf numFmtId="9" fontId="0" fillId="0" borderId="0" xfId="0" applyNumberFormat="1"/>
    <xf numFmtId="0" fontId="48" fillId="0" borderId="11" xfId="0" applyFont="1" applyBorder="1"/>
    <xf numFmtId="0" fontId="21" fillId="0" borderId="11" xfId="0" applyFont="1" applyBorder="1"/>
    <xf numFmtId="0" fontId="6" fillId="0" borderId="0" xfId="0" applyFont="1"/>
    <xf numFmtId="9" fontId="6" fillId="0" borderId="0" xfId="0" applyNumberFormat="1" applyFont="1"/>
    <xf numFmtId="0" fontId="0" fillId="0" borderId="0" xfId="0"/>
    <xf numFmtId="3" fontId="48" fillId="0" borderId="0" xfId="0" applyNumberFormat="1" applyFont="1" applyAlignment="1">
      <alignment horizontal="right"/>
    </xf>
    <xf numFmtId="3" fontId="40" fillId="0" borderId="11" xfId="0" applyNumberFormat="1" applyFont="1" applyBorder="1" applyAlignment="1">
      <alignment horizontal="center" vertical="center" wrapText="1"/>
    </xf>
    <xf numFmtId="0" fontId="43" fillId="0" borderId="11" xfId="0" applyFont="1" applyBorder="1"/>
    <xf numFmtId="0" fontId="50" fillId="0" borderId="11" xfId="0" applyFont="1" applyBorder="1"/>
    <xf numFmtId="0" fontId="0" fillId="0" borderId="0" xfId="0" applyAlignment="1">
      <alignment horizontal="right"/>
    </xf>
    <xf numFmtId="3" fontId="0" fillId="0" borderId="0" xfId="0" applyNumberFormat="1"/>
    <xf numFmtId="0" fontId="50" fillId="0" borderId="0" xfId="0" applyFont="1"/>
    <xf numFmtId="3" fontId="50" fillId="0" borderId="0" xfId="0" applyNumberFormat="1" applyFont="1"/>
    <xf numFmtId="3" fontId="0" fillId="0" borderId="0" xfId="0" applyNumberFormat="1"/>
    <xf numFmtId="0" fontId="50" fillId="0" borderId="11" xfId="0" applyFont="1" applyBorder="1" applyAlignment="1">
      <alignment horizontal="center"/>
    </xf>
    <xf numFmtId="0" fontId="50" fillId="0" borderId="0" xfId="0" applyFont="1" applyAlignment="1">
      <alignment wrapText="1"/>
    </xf>
    <xf numFmtId="0" fontId="21" fillId="0" borderId="0" xfId="0" applyFont="1"/>
    <xf numFmtId="3" fontId="8" fillId="0" borderId="11" xfId="4" applyNumberFormat="1" applyFont="1" applyBorder="1" applyAlignment="1">
      <alignment horizontal="center" vertical="center"/>
    </xf>
    <xf numFmtId="0" fontId="4" fillId="0" borderId="32" xfId="4" applyFont="1" applyBorder="1"/>
    <xf numFmtId="0" fontId="8" fillId="3" borderId="0" xfId="4" applyFont="1" applyFill="1"/>
    <xf numFmtId="3" fontId="8" fillId="3" borderId="0" xfId="4" applyNumberFormat="1" applyFont="1" applyFill="1"/>
    <xf numFmtId="0" fontId="11" fillId="3" borderId="0" xfId="4" applyFont="1" applyFill="1"/>
    <xf numFmtId="3" fontId="8" fillId="0" borderId="30" xfId="4" applyNumberFormat="1" applyFont="1" applyBorder="1" applyAlignment="1">
      <alignment horizontal="center" vertical="center"/>
    </xf>
    <xf numFmtId="3" fontId="11" fillId="3" borderId="0" xfId="4" applyNumberFormat="1" applyFont="1" applyFill="1" applyAlignment="1">
      <alignment horizontal="center"/>
    </xf>
    <xf numFmtId="0" fontId="9" fillId="0" borderId="0" xfId="4" applyFont="1" applyAlignment="1">
      <alignment horizontal="left" vertical="center"/>
    </xf>
    <xf numFmtId="3" fontId="8" fillId="0" borderId="0" xfId="4" applyNumberFormat="1" applyFont="1" applyAlignment="1">
      <alignment horizontal="center" vertical="center"/>
    </xf>
    <xf numFmtId="0" fontId="54" fillId="0" borderId="0" xfId="11" applyFont="1"/>
    <xf numFmtId="175" fontId="52" fillId="0" borderId="0" xfId="11" applyNumberFormat="1" applyFont="1" applyAlignment="1">
      <alignment horizontal="centerContinuous" vertical="center"/>
    </xf>
    <xf numFmtId="0" fontId="55" fillId="0" borderId="0" xfId="5" applyFont="1" applyAlignment="1">
      <alignment horizontal="right"/>
    </xf>
    <xf numFmtId="0" fontId="56" fillId="0" borderId="0" xfId="5" applyFont="1"/>
    <xf numFmtId="0" fontId="17" fillId="0" borderId="20" xfId="11" applyFont="1" applyBorder="1" applyAlignment="1">
      <alignment horizontal="center" vertical="center" wrapText="1"/>
    </xf>
    <xf numFmtId="0" fontId="17" fillId="0" borderId="33" xfId="11" applyFont="1" applyBorder="1" applyAlignment="1">
      <alignment horizontal="center" vertical="center" wrapText="1"/>
    </xf>
    <xf numFmtId="0" fontId="19" fillId="0" borderId="1" xfId="11" applyFont="1" applyBorder="1" applyAlignment="1">
      <alignment horizontal="center" vertical="center"/>
    </xf>
    <xf numFmtId="0" fontId="19" fillId="0" borderId="2" xfId="11" applyFont="1" applyBorder="1" applyAlignment="1">
      <alignment horizontal="center" vertical="center"/>
    </xf>
    <xf numFmtId="0" fontId="19" fillId="0" borderId="20" xfId="11" applyFont="1" applyBorder="1" applyAlignment="1">
      <alignment horizontal="center" vertical="center"/>
    </xf>
    <xf numFmtId="0" fontId="19" fillId="0" borderId="7" xfId="11" applyFont="1" applyBorder="1"/>
    <xf numFmtId="0" fontId="19" fillId="0" borderId="10" xfId="11" applyFont="1" applyBorder="1" applyAlignment="1">
      <alignment horizontal="center" vertical="center"/>
    </xf>
    <xf numFmtId="0" fontId="57" fillId="0" borderId="11" xfId="5" applyFont="1" applyBorder="1" applyAlignment="1">
      <alignment horizontal="justify" wrapText="1"/>
    </xf>
    <xf numFmtId="0" fontId="57" fillId="0" borderId="11" xfId="5" applyFont="1" applyBorder="1" applyAlignment="1">
      <alignment wrapText="1"/>
    </xf>
    <xf numFmtId="0" fontId="19" fillId="0" borderId="14" xfId="11" applyFont="1" applyBorder="1" applyAlignment="1">
      <alignment horizontal="center" vertical="center"/>
    </xf>
    <xf numFmtId="0" fontId="57" fillId="0" borderId="27" xfId="5" applyFont="1" applyBorder="1" applyAlignment="1">
      <alignment wrapText="1"/>
    </xf>
    <xf numFmtId="175" fontId="14" fillId="0" borderId="0" xfId="10" applyNumberFormat="1" applyAlignment="1">
      <alignment vertical="center" wrapText="1"/>
    </xf>
    <xf numFmtId="175" fontId="14" fillId="0" borderId="0" xfId="10" applyNumberFormat="1" applyAlignment="1">
      <alignment horizontal="center" vertical="center" wrapText="1"/>
    </xf>
    <xf numFmtId="175" fontId="23" fillId="0" borderId="0" xfId="10" applyNumberFormat="1" applyFont="1" applyAlignment="1">
      <alignment horizontal="right"/>
    </xf>
    <xf numFmtId="175" fontId="52" fillId="0" borderId="0" xfId="10" applyNumberFormat="1" applyFont="1" applyAlignment="1">
      <alignment vertical="center"/>
    </xf>
    <xf numFmtId="175" fontId="16" fillId="0" borderId="34" xfId="10" applyNumberFormat="1" applyFont="1" applyBorder="1" applyAlignment="1">
      <alignment horizontal="center" vertical="center"/>
    </xf>
    <xf numFmtId="175" fontId="16" fillId="0" borderId="35" xfId="10" applyNumberFormat="1" applyFont="1" applyBorder="1" applyAlignment="1">
      <alignment horizontal="center" vertical="center"/>
    </xf>
    <xf numFmtId="175" fontId="16" fillId="0" borderId="28" xfId="10" applyNumberFormat="1" applyFont="1" applyBorder="1" applyAlignment="1">
      <alignment horizontal="center" vertical="center" wrapText="1"/>
    </xf>
    <xf numFmtId="175" fontId="52" fillId="0" borderId="0" xfId="10" applyNumberFormat="1" applyFont="1" applyAlignment="1">
      <alignment horizontal="center" vertical="center"/>
    </xf>
    <xf numFmtId="175" fontId="24" fillId="0" borderId="36" xfId="10" applyNumberFormat="1" applyFont="1" applyBorder="1" applyAlignment="1">
      <alignment horizontal="center" vertical="center" wrapText="1"/>
    </xf>
    <xf numFmtId="175" fontId="24" fillId="0" borderId="4" xfId="10" applyNumberFormat="1" applyFont="1" applyBorder="1" applyAlignment="1">
      <alignment horizontal="center" vertical="center" wrapText="1"/>
    </xf>
    <xf numFmtId="175" fontId="24" fillId="0" borderId="37" xfId="10" applyNumberFormat="1" applyFont="1" applyBorder="1" applyAlignment="1">
      <alignment horizontal="center" vertical="center" wrapText="1"/>
    </xf>
    <xf numFmtId="175" fontId="24" fillId="0" borderId="3" xfId="10" applyNumberFormat="1" applyFont="1" applyBorder="1" applyAlignment="1">
      <alignment horizontal="center" vertical="center" wrapText="1"/>
    </xf>
    <xf numFmtId="175" fontId="24" fillId="0" borderId="23" xfId="10" applyNumberFormat="1" applyFont="1" applyBorder="1" applyAlignment="1">
      <alignment horizontal="center" vertical="center" wrapText="1"/>
    </xf>
    <xf numFmtId="175" fontId="52" fillId="0" borderId="0" xfId="10" applyNumberFormat="1" applyFont="1" applyAlignment="1">
      <alignment horizontal="center" vertical="center" wrapText="1"/>
    </xf>
    <xf numFmtId="175" fontId="24" fillId="0" borderId="1" xfId="10" applyNumberFormat="1" applyFont="1" applyBorder="1" applyAlignment="1">
      <alignment horizontal="center" vertical="center" wrapText="1"/>
    </xf>
    <xf numFmtId="175" fontId="24" fillId="0" borderId="4" xfId="10" applyNumberFormat="1" applyFont="1" applyBorder="1" applyAlignment="1">
      <alignment horizontal="left" vertical="center" wrapText="1" indent="1"/>
    </xf>
    <xf numFmtId="175" fontId="18" fillId="0" borderId="2" xfId="10" applyNumberFormat="1" applyFont="1" applyBorder="1" applyAlignment="1">
      <alignment horizontal="left" vertical="center" wrapText="1" indent="2"/>
    </xf>
    <xf numFmtId="175" fontId="18" fillId="0" borderId="4" xfId="10" applyNumberFormat="1" applyFont="1" applyBorder="1" applyAlignment="1">
      <alignment vertical="center" wrapText="1"/>
    </xf>
    <xf numFmtId="175" fontId="18" fillId="0" borderId="1" xfId="10" applyNumberFormat="1" applyFont="1" applyBorder="1" applyAlignment="1">
      <alignment vertical="center" wrapText="1"/>
    </xf>
    <xf numFmtId="175" fontId="18" fillId="0" borderId="2" xfId="10" applyNumberFormat="1" applyFont="1" applyBorder="1" applyAlignment="1">
      <alignment vertical="center" wrapText="1"/>
    </xf>
    <xf numFmtId="175" fontId="24" fillId="0" borderId="4" xfId="10" applyNumberFormat="1" applyFont="1" applyBorder="1" applyAlignment="1" applyProtection="1">
      <alignment horizontal="left" vertical="center" wrapText="1" indent="1"/>
      <protection locked="0"/>
    </xf>
    <xf numFmtId="175" fontId="58" fillId="0" borderId="2" xfId="10" applyNumberFormat="1" applyFont="1" applyBorder="1" applyAlignment="1">
      <alignment horizontal="left" vertical="center" wrapText="1" indent="2"/>
    </xf>
    <xf numFmtId="175" fontId="24" fillId="0" borderId="13" xfId="10" applyNumberFormat="1" applyFont="1" applyBorder="1" applyAlignment="1">
      <alignment horizontal="center" vertical="center" wrapText="1"/>
    </xf>
    <xf numFmtId="175" fontId="14" fillId="0" borderId="0" xfId="10" applyNumberFormat="1" applyAlignment="1" applyProtection="1">
      <alignment vertical="center" wrapText="1"/>
      <protection locked="0"/>
    </xf>
    <xf numFmtId="175" fontId="18" fillId="0" borderId="24" xfId="10" applyNumberFormat="1" applyFont="1" applyBorder="1" applyAlignment="1" applyProtection="1">
      <alignment horizontal="left" vertical="center" wrapText="1" indent="1"/>
      <protection locked="0"/>
    </xf>
    <xf numFmtId="177" fontId="58" fillId="0" borderId="18" xfId="10" applyNumberFormat="1" applyFont="1" applyBorder="1" applyAlignment="1" applyProtection="1">
      <alignment horizontal="left" vertical="center" wrapText="1" indent="2"/>
      <protection locked="0"/>
    </xf>
    <xf numFmtId="175" fontId="18" fillId="0" borderId="24" xfId="10" applyNumberFormat="1" applyFont="1" applyBorder="1" applyAlignment="1" applyProtection="1">
      <alignment vertical="center" wrapText="1"/>
      <protection locked="0"/>
    </xf>
    <xf numFmtId="175" fontId="18" fillId="0" borderId="14" xfId="10" applyNumberFormat="1" applyFont="1" applyBorder="1" applyAlignment="1" applyProtection="1">
      <alignment vertical="center" wrapText="1"/>
      <protection locked="0"/>
    </xf>
    <xf numFmtId="175" fontId="18" fillId="0" borderId="18" xfId="10" applyNumberFormat="1" applyFont="1" applyBorder="1" applyAlignment="1" applyProtection="1">
      <alignment vertical="center" wrapText="1"/>
      <protection locked="0"/>
    </xf>
    <xf numFmtId="175" fontId="18" fillId="0" borderId="25" xfId="10" applyNumberFormat="1" applyFont="1" applyBorder="1" applyAlignment="1" applyProtection="1">
      <alignment vertical="center" wrapText="1"/>
      <protection locked="0"/>
    </xf>
    <xf numFmtId="175" fontId="18" fillId="0" borderId="24" xfId="10" applyNumberFormat="1" applyFont="1" applyBorder="1" applyAlignment="1">
      <alignment vertical="center" wrapText="1"/>
    </xf>
    <xf numFmtId="175" fontId="17" fillId="0" borderId="4" xfId="10" applyNumberFormat="1" applyFont="1" applyBorder="1" applyAlignment="1" applyProtection="1">
      <alignment horizontal="left" vertical="center" wrapText="1" indent="1"/>
      <protection locked="0"/>
    </xf>
    <xf numFmtId="0" fontId="17" fillId="0" borderId="38" xfId="11" applyFont="1" applyBorder="1" applyAlignment="1">
      <alignment horizontal="center" vertical="center" wrapText="1"/>
    </xf>
    <xf numFmtId="0" fontId="19" fillId="0" borderId="11" xfId="11" applyFont="1" applyBorder="1" applyAlignment="1">
      <alignment horizontal="center" vertical="center"/>
    </xf>
    <xf numFmtId="176" fontId="19" fillId="0" borderId="11" xfId="3" applyNumberFormat="1" applyFont="1" applyBorder="1" applyAlignment="1" applyProtection="1">
      <alignment horizontal="right"/>
      <protection locked="0"/>
    </xf>
    <xf numFmtId="176" fontId="58" fillId="0" borderId="11" xfId="1" applyNumberFormat="1" applyFont="1" applyBorder="1" applyAlignment="1">
      <alignment horizontal="right" indent="2"/>
    </xf>
    <xf numFmtId="176" fontId="17" fillId="0" borderId="11" xfId="3" applyNumberFormat="1" applyFont="1" applyBorder="1" applyAlignment="1">
      <alignment horizontal="right"/>
    </xf>
    <xf numFmtId="0" fontId="38" fillId="0" borderId="0" xfId="7"/>
    <xf numFmtId="0" fontId="6" fillId="0" borderId="0" xfId="7" applyFont="1"/>
    <xf numFmtId="49" fontId="38" fillId="0" borderId="0" xfId="7" applyNumberFormat="1"/>
    <xf numFmtId="0" fontId="3" fillId="0" borderId="0" xfId="4" applyFont="1" applyAlignment="1">
      <alignment horizontal="right"/>
    </xf>
    <xf numFmtId="0" fontId="4" fillId="0" borderId="0" xfId="4" applyFont="1"/>
    <xf numFmtId="0" fontId="1" fillId="0" borderId="0" xfId="4" applyAlignment="1">
      <alignment horizontal="right"/>
    </xf>
    <xf numFmtId="0" fontId="9" fillId="0" borderId="39" xfId="4" applyFont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3" fontId="8" fillId="0" borderId="0" xfId="4" applyNumberFormat="1" applyFont="1" applyAlignment="1">
      <alignment vertical="center"/>
    </xf>
    <xf numFmtId="0" fontId="37" fillId="0" borderId="0" xfId="4" applyFont="1"/>
    <xf numFmtId="0" fontId="10" fillId="0" borderId="0" xfId="4" applyFont="1" applyAlignment="1">
      <alignment horizontal="center" vertical="center"/>
    </xf>
    <xf numFmtId="3" fontId="8" fillId="0" borderId="0" xfId="4" applyNumberFormat="1" applyFont="1" applyAlignment="1">
      <alignment horizontal="right" vertical="center"/>
    </xf>
    <xf numFmtId="172" fontId="37" fillId="0" borderId="40" xfId="4" applyNumberFormat="1" applyFont="1" applyBorder="1"/>
    <xf numFmtId="0" fontId="37" fillId="0" borderId="40" xfId="4" applyFont="1" applyBorder="1"/>
    <xf numFmtId="0" fontId="37" fillId="0" borderId="40" xfId="4" applyFont="1" applyBorder="1" applyAlignment="1">
      <alignment vertical="center"/>
    </xf>
    <xf numFmtId="0" fontId="9" fillId="0" borderId="41" xfId="4" applyFont="1" applyBorder="1" applyAlignment="1">
      <alignment horizontal="center" vertical="center" wrapText="1"/>
    </xf>
    <xf numFmtId="0" fontId="0" fillId="0" borderId="0" xfId="0"/>
    <xf numFmtId="3" fontId="3" fillId="0" borderId="0" xfId="4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3" fontId="3" fillId="0" borderId="0" xfId="4" applyNumberFormat="1" applyFont="1"/>
    <xf numFmtId="3" fontId="3" fillId="0" borderId="0" xfId="4" applyNumberFormat="1" applyFont="1" applyAlignment="1">
      <alignment vertical="center"/>
    </xf>
    <xf numFmtId="3" fontId="5" fillId="0" borderId="0" xfId="4" applyNumberFormat="1" applyFont="1" applyAlignment="1">
      <alignment vertical="center"/>
    </xf>
    <xf numFmtId="0" fontId="42" fillId="0" borderId="11" xfId="0" applyFont="1" applyBorder="1" applyAlignment="1">
      <alignment horizontal="center" wrapText="1"/>
    </xf>
    <xf numFmtId="0" fontId="47" fillId="0" borderId="0" xfId="0" applyFont="1"/>
    <xf numFmtId="3" fontId="47" fillId="0" borderId="0" xfId="0" applyNumberFormat="1" applyFont="1"/>
    <xf numFmtId="0" fontId="3" fillId="0" borderId="0" xfId="4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3" fontId="0" fillId="0" borderId="0" xfId="0" applyNumberFormat="1" applyAlignment="1">
      <alignment horizontal="right"/>
    </xf>
    <xf numFmtId="0" fontId="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/>
    </xf>
    <xf numFmtId="0" fontId="36" fillId="0" borderId="0" xfId="4" applyFont="1" applyAlignment="1">
      <alignment horizontal="right" vertical="center"/>
    </xf>
    <xf numFmtId="175" fontId="12" fillId="0" borderId="34" xfId="10" applyNumberFormat="1" applyFont="1" applyBorder="1" applyAlignment="1">
      <alignment horizontal="right" vertical="center" wrapText="1" indent="1"/>
    </xf>
    <xf numFmtId="175" fontId="12" fillId="0" borderId="3" xfId="10" applyNumberFormat="1" applyFont="1" applyBorder="1" applyAlignment="1">
      <alignment horizontal="right" vertical="center" wrapText="1"/>
    </xf>
    <xf numFmtId="175" fontId="19" fillId="0" borderId="27" xfId="10" applyNumberFormat="1" applyFont="1" applyBorder="1" applyAlignment="1" applyProtection="1">
      <alignment horizontal="right" vertical="center" wrapText="1"/>
      <protection locked="0"/>
    </xf>
    <xf numFmtId="175" fontId="19" fillId="0" borderId="28" xfId="10" applyNumberFormat="1" applyFont="1" applyBorder="1" applyAlignment="1" applyProtection="1">
      <alignment horizontal="right" vertical="center" wrapText="1"/>
      <protection locked="0"/>
    </xf>
    <xf numFmtId="175" fontId="17" fillId="0" borderId="34" xfId="10" applyNumberFormat="1" applyFont="1" applyBorder="1" applyAlignment="1">
      <alignment horizontal="left" vertical="center" wrapText="1" indent="1"/>
    </xf>
    <xf numFmtId="175" fontId="17" fillId="0" borderId="3" xfId="10" applyNumberFormat="1" applyFont="1" applyBorder="1" applyAlignment="1">
      <alignment horizontal="right" vertical="center" wrapText="1"/>
    </xf>
    <xf numFmtId="0" fontId="50" fillId="0" borderId="0" xfId="0" applyFont="1" applyAlignment="1">
      <alignment horizontal="right"/>
    </xf>
    <xf numFmtId="0" fontId="1" fillId="0" borderId="0" xfId="4" applyAlignment="1">
      <alignment horizontal="center" vertical="center"/>
    </xf>
    <xf numFmtId="3" fontId="48" fillId="0" borderId="11" xfId="0" applyNumberFormat="1" applyFont="1" applyBorder="1" applyAlignment="1">
      <alignment horizontal="right" indent="2"/>
    </xf>
    <xf numFmtId="3" fontId="21" fillId="0" borderId="11" xfId="0" applyNumberFormat="1" applyFont="1" applyBorder="1" applyAlignment="1">
      <alignment horizontal="right" indent="2"/>
    </xf>
    <xf numFmtId="3" fontId="8" fillId="0" borderId="39" xfId="4" applyNumberFormat="1" applyFont="1" applyBorder="1" applyAlignment="1">
      <alignment horizontal="right" vertical="center" indent="1"/>
    </xf>
    <xf numFmtId="3" fontId="8" fillId="0" borderId="42" xfId="4" applyNumberFormat="1" applyFont="1" applyBorder="1" applyAlignment="1">
      <alignment horizontal="right" vertical="center" wrapText="1" indent="1"/>
    </xf>
    <xf numFmtId="3" fontId="8" fillId="0" borderId="39" xfId="4" applyNumberFormat="1" applyFont="1" applyBorder="1" applyAlignment="1">
      <alignment horizontal="right" vertical="center" indent="2"/>
    </xf>
    <xf numFmtId="3" fontId="8" fillId="0" borderId="42" xfId="4" applyNumberFormat="1" applyFont="1" applyBorder="1" applyAlignment="1">
      <alignment horizontal="right" vertical="center" indent="2"/>
    </xf>
    <xf numFmtId="3" fontId="8" fillId="0" borderId="43" xfId="4" applyNumberFormat="1" applyFont="1" applyBorder="1" applyAlignment="1">
      <alignment horizontal="right" vertical="center" indent="1"/>
    </xf>
    <xf numFmtId="3" fontId="44" fillId="0" borderId="0" xfId="0" applyNumberFormat="1" applyFont="1"/>
    <xf numFmtId="3" fontId="50" fillId="0" borderId="11" xfId="0" applyNumberFormat="1" applyFont="1" applyBorder="1" applyAlignment="1">
      <alignment horizontal="right" indent="2"/>
    </xf>
    <xf numFmtId="0" fontId="10" fillId="0" borderId="0" xfId="4" applyFont="1" applyAlignment="1">
      <alignment horizontal="center" vertical="center" wrapText="1"/>
    </xf>
    <xf numFmtId="175" fontId="12" fillId="0" borderId="31" xfId="10" applyNumberFormat="1" applyFont="1" applyBorder="1" applyAlignment="1" applyProtection="1">
      <alignment horizontal="right" vertical="center" wrapText="1"/>
      <protection locked="0"/>
    </xf>
    <xf numFmtId="178" fontId="26" fillId="0" borderId="0" xfId="12" applyNumberFormat="1" applyFont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17" fillId="0" borderId="36" xfId="10" applyFont="1" applyBorder="1" applyAlignment="1">
      <alignment horizontal="center" vertical="center" wrapText="1"/>
    </xf>
    <xf numFmtId="0" fontId="29" fillId="0" borderId="44" xfId="10" applyFont="1" applyBorder="1" applyAlignment="1" applyProtection="1">
      <alignment horizontal="left" vertical="center" wrapText="1" indent="1"/>
      <protection locked="0"/>
    </xf>
    <xf numFmtId="0" fontId="0" fillId="0" borderId="18" xfId="0" applyBorder="1"/>
    <xf numFmtId="0" fontId="0" fillId="0" borderId="25" xfId="0" applyBorder="1"/>
    <xf numFmtId="0" fontId="15" fillId="0" borderId="1" xfId="10" applyFont="1" applyBorder="1" applyAlignment="1">
      <alignment vertical="center" wrapText="1"/>
    </xf>
    <xf numFmtId="0" fontId="34" fillId="0" borderId="2" xfId="0" applyFont="1" applyBorder="1"/>
    <xf numFmtId="0" fontId="34" fillId="0" borderId="3" xfId="0" applyFont="1" applyBorder="1"/>
    <xf numFmtId="175" fontId="58" fillId="3" borderId="37" xfId="10" applyNumberFormat="1" applyFont="1" applyFill="1" applyBorder="1" applyAlignment="1">
      <alignment horizontal="left" vertical="center" wrapText="1" indent="2"/>
    </xf>
    <xf numFmtId="175" fontId="18" fillId="0" borderId="45" xfId="10" applyNumberFormat="1" applyFont="1" applyBorder="1" applyAlignment="1" applyProtection="1">
      <alignment vertical="center" wrapText="1"/>
      <protection locked="0"/>
    </xf>
    <xf numFmtId="175" fontId="18" fillId="0" borderId="46" xfId="10" applyNumberFormat="1" applyFont="1" applyBorder="1" applyAlignment="1" applyProtection="1">
      <alignment vertical="center" wrapText="1"/>
      <protection locked="0"/>
    </xf>
    <xf numFmtId="175" fontId="18" fillId="0" borderId="47" xfId="10" applyNumberFormat="1" applyFont="1" applyBorder="1" applyAlignment="1" applyProtection="1">
      <alignment vertical="center" wrapText="1"/>
      <protection locked="0"/>
    </xf>
    <xf numFmtId="175" fontId="18" fillId="0" borderId="38" xfId="10" applyNumberFormat="1" applyFont="1" applyBorder="1" applyAlignment="1" applyProtection="1">
      <alignment vertical="center" wrapText="1"/>
      <protection locked="0"/>
    </xf>
    <xf numFmtId="175" fontId="18" fillId="0" borderId="45" xfId="10" applyNumberFormat="1" applyFont="1" applyBorder="1" applyAlignment="1">
      <alignment vertical="center" wrapText="1"/>
    </xf>
    <xf numFmtId="0" fontId="34" fillId="0" borderId="48" xfId="0" applyFont="1" applyBorder="1"/>
    <xf numFmtId="0" fontId="43" fillId="0" borderId="11" xfId="0" applyFont="1" applyBorder="1" applyAlignment="1">
      <alignment horizontal="left" vertical="center"/>
    </xf>
    <xf numFmtId="0" fontId="43" fillId="0" borderId="11" xfId="0" applyFont="1" applyBorder="1" applyAlignment="1">
      <alignment horizontal="right" wrapText="1"/>
    </xf>
    <xf numFmtId="3" fontId="43" fillId="0" borderId="11" xfId="0" applyNumberFormat="1" applyFont="1" applyBorder="1"/>
    <xf numFmtId="3" fontId="48" fillId="0" borderId="11" xfId="0" applyNumberFormat="1" applyFont="1" applyBorder="1"/>
    <xf numFmtId="0" fontId="32" fillId="0" borderId="0" xfId="12" applyFont="1" applyAlignment="1">
      <alignment vertical="center"/>
    </xf>
    <xf numFmtId="178" fontId="32" fillId="0" borderId="0" xfId="12" applyNumberFormat="1" applyFont="1" applyAlignment="1">
      <alignment vertical="center"/>
    </xf>
    <xf numFmtId="0" fontId="49" fillId="0" borderId="0" xfId="12" applyFont="1" applyAlignment="1">
      <alignment vertical="center"/>
    </xf>
    <xf numFmtId="0" fontId="43" fillId="0" borderId="30" xfId="0" applyFont="1" applyBorder="1"/>
    <xf numFmtId="3" fontId="43" fillId="0" borderId="11" xfId="0" applyNumberFormat="1" applyFont="1" applyBorder="1" applyAlignment="1">
      <alignment wrapText="1"/>
    </xf>
    <xf numFmtId="0" fontId="62" fillId="0" borderId="11" xfId="0" applyFont="1" applyBorder="1" applyAlignment="1">
      <alignment horizontal="center" vertical="center"/>
    </xf>
    <xf numFmtId="49" fontId="0" fillId="0" borderId="11" xfId="0" applyNumberForma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49" fontId="0" fillId="0" borderId="18" xfId="0" applyNumberFormat="1" applyBorder="1"/>
    <xf numFmtId="3" fontId="8" fillId="8" borderId="41" xfId="4" applyNumberFormat="1" applyFont="1" applyFill="1" applyBorder="1" applyAlignment="1">
      <alignment horizontal="right" vertical="center" wrapText="1" indent="1"/>
    </xf>
    <xf numFmtId="3" fontId="43" fillId="0" borderId="0" xfId="0" applyNumberFormat="1" applyFont="1"/>
    <xf numFmtId="3" fontId="40" fillId="0" borderId="0" xfId="0" applyNumberFormat="1" applyFont="1"/>
    <xf numFmtId="3" fontId="21" fillId="0" borderId="11" xfId="0" applyNumberFormat="1" applyFont="1" applyBorder="1"/>
    <xf numFmtId="176" fontId="3" fillId="0" borderId="0" xfId="1" applyNumberFormat="1" applyFont="1"/>
    <xf numFmtId="176" fontId="5" fillId="0" borderId="0" xfId="1" applyNumberFormat="1" applyFont="1"/>
    <xf numFmtId="176" fontId="11" fillId="0" borderId="0" xfId="1" applyNumberFormat="1" applyFont="1"/>
    <xf numFmtId="172" fontId="89" fillId="0" borderId="0" xfId="4" applyNumberFormat="1" applyFont="1"/>
    <xf numFmtId="0" fontId="89" fillId="0" borderId="0" xfId="4" applyFont="1"/>
    <xf numFmtId="0" fontId="90" fillId="0" borderId="39" xfId="4" applyFont="1" applyBorder="1" applyAlignment="1">
      <alignment horizontal="center" vertical="center" wrapText="1"/>
    </xf>
    <xf numFmtId="3" fontId="90" fillId="0" borderId="39" xfId="4" applyNumberFormat="1" applyFont="1" applyBorder="1" applyAlignment="1">
      <alignment horizontal="right" vertical="center" indent="2"/>
    </xf>
    <xf numFmtId="3" fontId="90" fillId="0" borderId="39" xfId="4" applyNumberFormat="1" applyFont="1" applyBorder="1" applyAlignment="1">
      <alignment horizontal="right" vertical="center" wrapText="1" indent="2"/>
    </xf>
    <xf numFmtId="3" fontId="90" fillId="0" borderId="42" xfId="4" applyNumberFormat="1" applyFont="1" applyBorder="1" applyAlignment="1">
      <alignment horizontal="right" vertical="center" indent="2"/>
    </xf>
    <xf numFmtId="0" fontId="91" fillId="0" borderId="40" xfId="4" applyFont="1" applyBorder="1" applyAlignment="1">
      <alignment vertical="center"/>
    </xf>
    <xf numFmtId="0" fontId="90" fillId="0" borderId="41" xfId="4" applyFont="1" applyBorder="1" applyAlignment="1">
      <alignment horizontal="center" vertical="center" wrapText="1"/>
    </xf>
    <xf numFmtId="3" fontId="90" fillId="0" borderId="43" xfId="4" applyNumberFormat="1" applyFont="1" applyBorder="1" applyAlignment="1">
      <alignment horizontal="right" vertical="center" indent="1"/>
    </xf>
    <xf numFmtId="3" fontId="90" fillId="0" borderId="39" xfId="4" applyNumberFormat="1" applyFont="1" applyBorder="1" applyAlignment="1">
      <alignment horizontal="right" vertical="center" indent="1"/>
    </xf>
    <xf numFmtId="3" fontId="90" fillId="0" borderId="39" xfId="4" applyNumberFormat="1" applyFont="1" applyBorder="1" applyAlignment="1">
      <alignment horizontal="right" vertical="center" wrapText="1" indent="1"/>
    </xf>
    <xf numFmtId="3" fontId="90" fillId="0" borderId="42" xfId="4" applyNumberFormat="1" applyFont="1" applyBorder="1" applyAlignment="1">
      <alignment horizontal="right" vertical="center" wrapText="1" indent="1"/>
    </xf>
    <xf numFmtId="3" fontId="90" fillId="8" borderId="41" xfId="4" applyNumberFormat="1" applyFont="1" applyFill="1" applyBorder="1" applyAlignment="1">
      <alignment horizontal="right" vertical="center" wrapText="1" indent="1"/>
    </xf>
    <xf numFmtId="0" fontId="89" fillId="0" borderId="0" xfId="4" applyFont="1"/>
    <xf numFmtId="176" fontId="86" fillId="0" borderId="0" xfId="1" applyNumberFormat="1" applyFont="1"/>
    <xf numFmtId="176" fontId="86" fillId="0" borderId="11" xfId="1" applyNumberFormat="1" applyFont="1" applyBorder="1"/>
    <xf numFmtId="176" fontId="86" fillId="0" borderId="18" xfId="1" applyNumberFormat="1" applyFont="1" applyBorder="1"/>
    <xf numFmtId="176" fontId="86" fillId="0" borderId="30" xfId="1" applyNumberFormat="1" applyFont="1" applyBorder="1"/>
    <xf numFmtId="0" fontId="3" fillId="9" borderId="11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left" vertical="center"/>
    </xf>
    <xf numFmtId="176" fontId="86" fillId="9" borderId="11" xfId="1" applyNumberFormat="1" applyFont="1" applyFill="1" applyBorder="1"/>
    <xf numFmtId="0" fontId="0" fillId="9" borderId="11" xfId="0" applyFill="1" applyBorder="1"/>
    <xf numFmtId="0" fontId="0" fillId="9" borderId="0" xfId="0" applyFill="1"/>
    <xf numFmtId="0" fontId="5" fillId="10" borderId="11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horizontal="left" vertical="center"/>
    </xf>
    <xf numFmtId="176" fontId="88" fillId="10" borderId="11" xfId="1" applyNumberFormat="1" applyFont="1" applyFill="1" applyBorder="1"/>
    <xf numFmtId="176" fontId="0" fillId="10" borderId="0" xfId="0" applyNumberFormat="1" applyFill="1"/>
    <xf numFmtId="0" fontId="0" fillId="10" borderId="0" xfId="0" applyFill="1"/>
    <xf numFmtId="0" fontId="88" fillId="10" borderId="11" xfId="0" applyFont="1" applyFill="1" applyBorder="1"/>
    <xf numFmtId="0" fontId="6" fillId="10" borderId="11" xfId="0" applyFont="1" applyFill="1" applyBorder="1" applyAlignment="1">
      <alignment vertical="center" wrapText="1"/>
    </xf>
    <xf numFmtId="0" fontId="5" fillId="10" borderId="11" xfId="0" applyFont="1" applyFill="1" applyBorder="1" applyAlignment="1">
      <alignment vertical="center" wrapText="1"/>
    </xf>
    <xf numFmtId="176" fontId="86" fillId="10" borderId="11" xfId="1" applyNumberFormat="1" applyFont="1" applyFill="1" applyBorder="1"/>
    <xf numFmtId="0" fontId="0" fillId="10" borderId="11" xfId="0" applyFill="1" applyBorder="1"/>
    <xf numFmtId="0" fontId="5" fillId="11" borderId="11" xfId="0" applyFont="1" applyFill="1" applyBorder="1" applyAlignment="1">
      <alignment horizontal="left" vertical="center" wrapText="1"/>
    </xf>
    <xf numFmtId="176" fontId="88" fillId="11" borderId="11" xfId="1" applyNumberFormat="1" applyFont="1" applyFill="1" applyBorder="1"/>
    <xf numFmtId="0" fontId="0" fillId="11" borderId="0" xfId="0" applyFill="1"/>
    <xf numFmtId="0" fontId="64" fillId="11" borderId="11" xfId="0" applyFont="1" applyFill="1" applyBorder="1" applyAlignment="1">
      <alignment vertical="center"/>
    </xf>
    <xf numFmtId="0" fontId="63" fillId="11" borderId="11" xfId="0" applyFont="1" applyFill="1" applyBorder="1" applyAlignment="1">
      <alignment horizontal="left" vertical="center" wrapText="1"/>
    </xf>
    <xf numFmtId="0" fontId="63" fillId="12" borderId="11" xfId="0" quotePrefix="1" applyFont="1" applyFill="1" applyBorder="1" applyAlignment="1">
      <alignment horizontal="center" vertical="center"/>
    </xf>
    <xf numFmtId="0" fontId="64" fillId="12" borderId="11" xfId="0" applyFont="1" applyFill="1" applyBorder="1" applyAlignment="1">
      <alignment vertical="center"/>
    </xf>
    <xf numFmtId="0" fontId="63" fillId="12" borderId="11" xfId="0" applyFont="1" applyFill="1" applyBorder="1" applyAlignment="1">
      <alignment horizontal="left" vertical="center" wrapText="1"/>
    </xf>
    <xf numFmtId="176" fontId="88" fillId="12" borderId="11" xfId="1" applyNumberFormat="1" applyFont="1" applyFill="1" applyBorder="1"/>
    <xf numFmtId="176" fontId="0" fillId="12" borderId="0" xfId="0" applyNumberFormat="1" applyFill="1"/>
    <xf numFmtId="0" fontId="0" fillId="12" borderId="0" xfId="0" applyFill="1"/>
    <xf numFmtId="49" fontId="86" fillId="0" borderId="18" xfId="1" applyNumberFormat="1" applyFont="1" applyBorder="1"/>
    <xf numFmtId="176" fontId="88" fillId="10" borderId="30" xfId="1" applyNumberFormat="1" applyFont="1" applyFill="1" applyBorder="1"/>
    <xf numFmtId="176" fontId="86" fillId="10" borderId="30" xfId="1" applyNumberFormat="1" applyFont="1" applyFill="1" applyBorder="1"/>
    <xf numFmtId="0" fontId="5" fillId="11" borderId="11" xfId="0" applyFont="1" applyFill="1" applyBorder="1" applyAlignment="1">
      <alignment horizontal="left" vertical="center"/>
    </xf>
    <xf numFmtId="176" fontId="88" fillId="11" borderId="30" xfId="1" applyNumberFormat="1" applyFont="1" applyFill="1" applyBorder="1"/>
    <xf numFmtId="176" fontId="86" fillId="11" borderId="11" xfId="1" applyNumberFormat="1" applyFont="1" applyFill="1" applyBorder="1"/>
    <xf numFmtId="176" fontId="86" fillId="11" borderId="30" xfId="1" applyNumberFormat="1" applyFont="1" applyFill="1" applyBorder="1"/>
    <xf numFmtId="0" fontId="88" fillId="12" borderId="11" xfId="0" applyFont="1" applyFill="1" applyBorder="1"/>
    <xf numFmtId="176" fontId="88" fillId="12" borderId="30" xfId="1" applyNumberFormat="1" applyFont="1" applyFill="1" applyBorder="1"/>
    <xf numFmtId="1" fontId="0" fillId="0" borderId="11" xfId="0" applyNumberFormat="1" applyBorder="1"/>
    <xf numFmtId="176" fontId="0" fillId="11" borderId="0" xfId="0" applyNumberFormat="1" applyFill="1"/>
    <xf numFmtId="1" fontId="3" fillId="9" borderId="11" xfId="0" quotePrefix="1" applyNumberFormat="1" applyFont="1" applyFill="1" applyBorder="1" applyAlignment="1">
      <alignment horizontal="center" vertical="center"/>
    </xf>
    <xf numFmtId="0" fontId="66" fillId="0" borderId="0" xfId="7" applyFont="1"/>
    <xf numFmtId="178" fontId="22" fillId="0" borderId="0" xfId="12" applyNumberFormat="1" applyFont="1" applyAlignment="1">
      <alignment vertical="center"/>
    </xf>
    <xf numFmtId="0" fontId="0" fillId="0" borderId="0" xfId="0"/>
    <xf numFmtId="3" fontId="8" fillId="9" borderId="11" xfId="4" applyNumberFormat="1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43" fillId="0" borderId="11" xfId="0" applyFont="1" applyBorder="1" applyAlignment="1">
      <alignment horizontal="left"/>
    </xf>
    <xf numFmtId="0" fontId="88" fillId="0" borderId="0" xfId="0" applyFont="1"/>
    <xf numFmtId="0" fontId="67" fillId="0" borderId="11" xfId="0" applyFont="1" applyBorder="1"/>
    <xf numFmtId="3" fontId="67" fillId="0" borderId="11" xfId="0" applyNumberFormat="1" applyFont="1" applyBorder="1"/>
    <xf numFmtId="0" fontId="92" fillId="0" borderId="0" xfId="0" applyFont="1"/>
    <xf numFmtId="0" fontId="68" fillId="0" borderId="0" xfId="0" applyFont="1"/>
    <xf numFmtId="176" fontId="86" fillId="0" borderId="11" xfId="1" applyNumberFormat="1" applyFont="1" applyBorder="1"/>
    <xf numFmtId="49" fontId="86" fillId="0" borderId="11" xfId="1" applyNumberFormat="1" applyFont="1" applyBorder="1"/>
    <xf numFmtId="49" fontId="86" fillId="0" borderId="18" xfId="1" applyNumberFormat="1" applyFont="1" applyBorder="1"/>
    <xf numFmtId="176" fontId="86" fillId="0" borderId="11" xfId="1" applyNumberFormat="1" applyFont="1" applyBorder="1"/>
    <xf numFmtId="0" fontId="0" fillId="11" borderId="0" xfId="0" applyFill="1" applyAlignment="1">
      <alignment horizontal="center"/>
    </xf>
    <xf numFmtId="176" fontId="86" fillId="0" borderId="11" xfId="1" applyNumberFormat="1" applyFont="1" applyBorder="1"/>
    <xf numFmtId="49" fontId="86" fillId="0" borderId="11" xfId="1" applyNumberFormat="1" applyFont="1" applyBorder="1"/>
    <xf numFmtId="49" fontId="86" fillId="0" borderId="18" xfId="1" applyNumberFormat="1" applyFont="1" applyBorder="1"/>
    <xf numFmtId="176" fontId="86" fillId="0" borderId="0" xfId="1" applyNumberFormat="1" applyFont="1"/>
    <xf numFmtId="176" fontId="86" fillId="0" borderId="18" xfId="1" applyNumberFormat="1" applyFont="1" applyBorder="1"/>
    <xf numFmtId="176" fontId="86" fillId="10" borderId="11" xfId="1" applyNumberFormat="1" applyFont="1" applyFill="1" applyBorder="1"/>
    <xf numFmtId="1" fontId="3" fillId="13" borderId="11" xfId="0" quotePrefix="1" applyNumberFormat="1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/>
    </xf>
    <xf numFmtId="176" fontId="86" fillId="13" borderId="11" xfId="1" applyNumberFormat="1" applyFont="1" applyFill="1" applyBorder="1"/>
    <xf numFmtId="0" fontId="0" fillId="13" borderId="0" xfId="0" applyFill="1"/>
    <xf numFmtId="1" fontId="3" fillId="14" borderId="11" xfId="0" quotePrefix="1" applyNumberFormat="1" applyFont="1" applyFill="1" applyBorder="1" applyAlignment="1">
      <alignment horizontal="center" vertical="center"/>
    </xf>
    <xf numFmtId="0" fontId="65" fillId="14" borderId="11" xfId="0" applyFont="1" applyFill="1" applyBorder="1" applyAlignment="1">
      <alignment horizontal="left" vertical="center" wrapText="1"/>
    </xf>
    <xf numFmtId="0" fontId="65" fillId="14" borderId="11" xfId="0" applyFont="1" applyFill="1" applyBorder="1" applyAlignment="1">
      <alignment horizontal="left" vertical="center"/>
    </xf>
    <xf numFmtId="176" fontId="93" fillId="14" borderId="11" xfId="1" applyNumberFormat="1" applyFont="1" applyFill="1" applyBorder="1"/>
    <xf numFmtId="0" fontId="93" fillId="14" borderId="0" xfId="0" applyFont="1" applyFill="1"/>
    <xf numFmtId="176" fontId="93" fillId="14" borderId="0" xfId="0" applyNumberFormat="1" applyFont="1" applyFill="1"/>
    <xf numFmtId="1" fontId="3" fillId="15" borderId="11" xfId="0" quotePrefix="1" applyNumberFormat="1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vertical="center" wrapText="1"/>
    </xf>
    <xf numFmtId="0" fontId="3" fillId="15" borderId="11" xfId="0" applyFont="1" applyFill="1" applyBorder="1" applyAlignment="1">
      <alignment horizontal="left" vertical="center"/>
    </xf>
    <xf numFmtId="176" fontId="87" fillId="15" borderId="11" xfId="1" applyNumberFormat="1" applyFont="1" applyFill="1" applyBorder="1"/>
    <xf numFmtId="0" fontId="87" fillId="15" borderId="0" xfId="0" applyFont="1" applyFill="1"/>
    <xf numFmtId="0" fontId="3" fillId="15" borderId="11" xfId="0" applyFont="1" applyFill="1" applyBorder="1" applyAlignment="1">
      <alignment vertical="center" wrapText="1"/>
    </xf>
    <xf numFmtId="176" fontId="86" fillId="15" borderId="11" xfId="1" applyNumberFormat="1" applyFont="1" applyFill="1" applyBorder="1"/>
    <xf numFmtId="0" fontId="0" fillId="15" borderId="11" xfId="0" applyFill="1" applyBorder="1"/>
    <xf numFmtId="0" fontId="0" fillId="15" borderId="0" xfId="0" applyFill="1"/>
    <xf numFmtId="0" fontId="3" fillId="15" borderId="11" xfId="0" applyFont="1" applyFill="1" applyBorder="1" applyAlignment="1">
      <alignment horizontal="left" vertical="center" wrapText="1"/>
    </xf>
    <xf numFmtId="0" fontId="3" fillId="14" borderId="11" xfId="0" quotePrefix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left" vertical="center"/>
    </xf>
    <xf numFmtId="176" fontId="86" fillId="14" borderId="11" xfId="1" applyNumberFormat="1" applyFont="1" applyFill="1" applyBorder="1"/>
    <xf numFmtId="176" fontId="86" fillId="14" borderId="30" xfId="1" applyNumberFormat="1" applyFont="1" applyFill="1" applyBorder="1"/>
    <xf numFmtId="0" fontId="0" fillId="14" borderId="0" xfId="0" applyFill="1"/>
    <xf numFmtId="0" fontId="0" fillId="14" borderId="11" xfId="0" applyFill="1" applyBorder="1"/>
    <xf numFmtId="176" fontId="86" fillId="0" borderId="18" xfId="1" applyNumberFormat="1" applyFont="1" applyBorder="1"/>
    <xf numFmtId="0" fontId="0" fillId="0" borderId="22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9" xfId="0" applyFont="1" applyBorder="1" applyAlignment="1">
      <alignment wrapText="1"/>
    </xf>
    <xf numFmtId="3" fontId="6" fillId="0" borderId="50" xfId="0" applyNumberFormat="1" applyFont="1" applyBorder="1"/>
    <xf numFmtId="0" fontId="0" fillId="0" borderId="9" xfId="0" applyBorder="1"/>
    <xf numFmtId="3" fontId="0" fillId="0" borderId="12" xfId="0" applyNumberFormat="1" applyBorder="1"/>
    <xf numFmtId="0" fontId="0" fillId="0" borderId="51" xfId="0" applyBorder="1"/>
    <xf numFmtId="3" fontId="0" fillId="0" borderId="52" xfId="0" applyNumberFormat="1" applyBorder="1"/>
    <xf numFmtId="0" fontId="69" fillId="0" borderId="23" xfId="0" applyFont="1" applyBorder="1"/>
    <xf numFmtId="3" fontId="0" fillId="0" borderId="19" xfId="0" applyNumberFormat="1" applyBorder="1"/>
    <xf numFmtId="0" fontId="0" fillId="0" borderId="49" xfId="0" applyBorder="1" applyAlignment="1">
      <alignment wrapText="1"/>
    </xf>
    <xf numFmtId="0" fontId="0" fillId="0" borderId="50" xfId="0" applyBorder="1"/>
    <xf numFmtId="0" fontId="0" fillId="9" borderId="9" xfId="0" applyFill="1" applyBorder="1"/>
    <xf numFmtId="3" fontId="0" fillId="9" borderId="12" xfId="0" applyNumberFormat="1" applyFill="1" applyBorder="1"/>
    <xf numFmtId="0" fontId="0" fillId="9" borderId="9" xfId="0" applyFill="1" applyBorder="1" applyAlignment="1">
      <alignment wrapText="1"/>
    </xf>
    <xf numFmtId="0" fontId="4" fillId="9" borderId="9" xfId="0" applyFont="1" applyFill="1" applyBorder="1"/>
    <xf numFmtId="0" fontId="69" fillId="9" borderId="5" xfId="0" applyFont="1" applyFill="1" applyBorder="1"/>
    <xf numFmtId="3" fontId="0" fillId="9" borderId="8" xfId="0" applyNumberFormat="1" applyFill="1" applyBorder="1"/>
    <xf numFmtId="0" fontId="6" fillId="9" borderId="26" xfId="0" applyFont="1" applyFill="1" applyBorder="1" applyAlignment="1">
      <alignment wrapText="1"/>
    </xf>
    <xf numFmtId="0" fontId="69" fillId="0" borderId="5" xfId="0" applyFont="1" applyBorder="1"/>
    <xf numFmtId="3" fontId="0" fillId="0" borderId="8" xfId="0" applyNumberFormat="1" applyBorder="1"/>
    <xf numFmtId="0" fontId="0" fillId="0" borderId="26" xfId="0" applyBorder="1" applyAlignment="1">
      <alignment wrapText="1"/>
    </xf>
    <xf numFmtId="3" fontId="0" fillId="0" borderId="28" xfId="0" applyNumberFormat="1" applyBorder="1"/>
    <xf numFmtId="0" fontId="6" fillId="0" borderId="36" xfId="0" applyFont="1" applyBorder="1" applyAlignment="1">
      <alignment horizontal="left"/>
    </xf>
    <xf numFmtId="0" fontId="0" fillId="0" borderId="0" xfId="0" applyAlignment="1">
      <alignment horizontal="left"/>
    </xf>
    <xf numFmtId="0" fontId="38" fillId="0" borderId="0" xfId="7" applyAlignment="1">
      <alignment horizont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6" fillId="9" borderId="55" xfId="0" applyFont="1" applyFill="1" applyBorder="1" applyAlignment="1">
      <alignment horizontal="center"/>
    </xf>
    <xf numFmtId="0" fontId="0" fillId="9" borderId="21" xfId="0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3" fontId="38" fillId="0" borderId="0" xfId="7" applyNumberFormat="1" applyAlignment="1">
      <alignment horizontal="center"/>
    </xf>
    <xf numFmtId="0" fontId="0" fillId="0" borderId="2" xfId="0" applyBorder="1" applyAlignment="1">
      <alignment horizontal="center" wrapText="1"/>
    </xf>
    <xf numFmtId="3" fontId="6" fillId="0" borderId="33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3" fontId="0" fillId="9" borderId="11" xfId="0" applyNumberFormat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3" fontId="0" fillId="9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87" fontId="0" fillId="9" borderId="10" xfId="0" applyNumberFormat="1" applyFill="1" applyBorder="1" applyAlignment="1">
      <alignment horizontal="center"/>
    </xf>
    <xf numFmtId="3" fontId="0" fillId="9" borderId="10" xfId="0" applyNumberForma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3" fontId="0" fillId="9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3" fontId="6" fillId="0" borderId="0" xfId="0" applyNumberFormat="1" applyFont="1"/>
    <xf numFmtId="3" fontId="38" fillId="0" borderId="0" xfId="7" applyNumberFormat="1"/>
    <xf numFmtId="0" fontId="0" fillId="0" borderId="0" xfId="0" applyAlignment="1">
      <alignment horizontal="center"/>
    </xf>
    <xf numFmtId="0" fontId="70" fillId="0" borderId="0" xfId="0" applyFont="1"/>
    <xf numFmtId="0" fontId="10" fillId="16" borderId="0" xfId="0" applyFont="1" applyFill="1" applyAlignment="1">
      <alignment horizontal="left" vertical="center"/>
    </xf>
    <xf numFmtId="3" fontId="0" fillId="16" borderId="0" xfId="0" applyNumberFormat="1" applyFill="1" applyAlignment="1">
      <alignment horizontal="center"/>
    </xf>
    <xf numFmtId="0" fontId="10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0" fillId="0" borderId="0" xfId="0" applyFont="1"/>
    <xf numFmtId="0" fontId="0" fillId="0" borderId="36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0" xfId="0"/>
    <xf numFmtId="0" fontId="71" fillId="0" borderId="11" xfId="0" applyFont="1" applyBorder="1"/>
    <xf numFmtId="3" fontId="71" fillId="0" borderId="11" xfId="0" applyNumberFormat="1" applyFont="1" applyBorder="1"/>
    <xf numFmtId="0" fontId="21" fillId="0" borderId="11" xfId="0" applyFont="1" applyBorder="1" applyAlignment="1">
      <alignment horizontal="left"/>
    </xf>
    <xf numFmtId="3" fontId="21" fillId="0" borderId="1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175" fontId="12" fillId="2" borderId="11" xfId="9" applyNumberFormat="1" applyFont="1" applyFill="1" applyBorder="1" applyAlignment="1">
      <alignment horizontal="right" vertical="center" wrapText="1"/>
    </xf>
    <xf numFmtId="0" fontId="4" fillId="9" borderId="11" xfId="9" applyFill="1" applyBorder="1"/>
    <xf numFmtId="175" fontId="26" fillId="0" borderId="0" xfId="10" applyNumberFormat="1" applyFont="1" applyAlignment="1" applyProtection="1">
      <alignment vertical="center" wrapText="1"/>
      <protection locked="0"/>
    </xf>
    <xf numFmtId="175" fontId="0" fillId="0" borderId="0" xfId="0" applyNumberFormat="1"/>
    <xf numFmtId="0" fontId="6" fillId="0" borderId="26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0" xfId="0"/>
    <xf numFmtId="0" fontId="4" fillId="0" borderId="11" xfId="9" applyBorder="1" applyAlignment="1">
      <alignment wrapText="1"/>
    </xf>
    <xf numFmtId="175" fontId="26" fillId="0" borderId="11" xfId="10" applyNumberFormat="1" applyFont="1" applyBorder="1" applyAlignment="1" applyProtection="1">
      <alignment horizontal="right" vertical="center" wrapText="1" indent="2"/>
      <protection locked="0"/>
    </xf>
    <xf numFmtId="175" fontId="12" fillId="2" borderId="11" xfId="9" applyNumberFormat="1" applyFont="1" applyFill="1" applyBorder="1" applyAlignment="1">
      <alignment horizontal="center" vertical="center" wrapText="1"/>
    </xf>
    <xf numFmtId="176" fontId="26" fillId="0" borderId="11" xfId="2" applyNumberFormat="1" applyFont="1" applyBorder="1"/>
    <xf numFmtId="0" fontId="94" fillId="0" borderId="11" xfId="0" applyFont="1" applyBorder="1"/>
    <xf numFmtId="0" fontId="94" fillId="0" borderId="0" xfId="0" applyFont="1"/>
    <xf numFmtId="176" fontId="26" fillId="2" borderId="11" xfId="2" applyNumberFormat="1" applyFont="1" applyFill="1" applyBorder="1"/>
    <xf numFmtId="176" fontId="26" fillId="0" borderId="11" xfId="2" applyNumberFormat="1" applyFont="1" applyBorder="1" applyAlignment="1">
      <alignment horizontal="right" indent="2"/>
    </xf>
    <xf numFmtId="176" fontId="12" fillId="4" borderId="11" xfId="2" applyNumberFormat="1" applyFont="1" applyFill="1" applyBorder="1" applyAlignment="1">
      <alignment horizontal="right"/>
    </xf>
    <xf numFmtId="176" fontId="26" fillId="0" borderId="11" xfId="2" applyNumberFormat="1" applyFont="1" applyBorder="1" applyAlignment="1">
      <alignment horizontal="right"/>
    </xf>
    <xf numFmtId="3" fontId="11" fillId="0" borderId="0" xfId="4" applyNumberFormat="1" applyFont="1"/>
    <xf numFmtId="176" fontId="6" fillId="0" borderId="0" xfId="2" applyNumberFormat="1" applyFont="1"/>
    <xf numFmtId="0" fontId="0" fillId="0" borderId="0" xfId="0"/>
    <xf numFmtId="0" fontId="21" fillId="0" borderId="0" xfId="9" applyFont="1" applyAlignment="1">
      <alignment horizontal="center"/>
    </xf>
    <xf numFmtId="0" fontId="0" fillId="0" borderId="0" xfId="0"/>
    <xf numFmtId="0" fontId="26" fillId="0" borderId="0" xfId="4" applyFont="1" applyAlignment="1">
      <alignment horizontal="center"/>
    </xf>
    <xf numFmtId="0" fontId="72" fillId="0" borderId="0" xfId="9" applyFont="1" applyAlignment="1">
      <alignment horizontal="center"/>
    </xf>
    <xf numFmtId="0" fontId="4" fillId="9" borderId="0" xfId="9" applyFill="1"/>
    <xf numFmtId="176" fontId="26" fillId="0" borderId="0" xfId="2" applyNumberFormat="1" applyFont="1" applyAlignment="1">
      <alignment horizontal="right" indent="2"/>
    </xf>
    <xf numFmtId="175" fontId="26" fillId="9" borderId="0" xfId="10" applyNumberFormat="1" applyFont="1" applyFill="1" applyAlignment="1" applyProtection="1">
      <alignment horizontal="right" vertical="center" wrapText="1" indent="2"/>
      <protection locked="0"/>
    </xf>
    <xf numFmtId="0" fontId="94" fillId="0" borderId="0" xfId="0" applyFont="1" applyAlignment="1">
      <alignment horizontal="right" indent="2"/>
    </xf>
    <xf numFmtId="175" fontId="26" fillId="0" borderId="0" xfId="10" applyNumberFormat="1" applyFont="1" applyAlignment="1" applyProtection="1">
      <alignment horizontal="right" vertical="center" wrapText="1" indent="2"/>
      <protection locked="0"/>
    </xf>
    <xf numFmtId="176" fontId="12" fillId="0" borderId="0" xfId="2" applyNumberFormat="1" applyFont="1" applyAlignment="1">
      <alignment horizontal="right" indent="2"/>
    </xf>
    <xf numFmtId="176" fontId="26" fillId="0" borderId="0" xfId="2" applyNumberFormat="1" applyFont="1"/>
    <xf numFmtId="176" fontId="12" fillId="0" borderId="0" xfId="2" applyNumberFormat="1" applyFont="1"/>
    <xf numFmtId="0" fontId="6" fillId="0" borderId="0" xfId="9" applyFont="1"/>
    <xf numFmtId="176" fontId="74" fillId="0" borderId="11" xfId="1" applyNumberFormat="1" applyFont="1" applyBorder="1"/>
    <xf numFmtId="176" fontId="74" fillId="6" borderId="11" xfId="1" applyNumberFormat="1" applyFont="1" applyFill="1" applyBorder="1"/>
    <xf numFmtId="0" fontId="1" fillId="0" borderId="0" xfId="4" applyAlignment="1">
      <alignment horizontal="center"/>
    </xf>
    <xf numFmtId="0" fontId="9" fillId="0" borderId="0" xfId="4" applyFont="1" applyAlignment="1">
      <alignment horizontal="center" vertical="center" wrapText="1"/>
    </xf>
    <xf numFmtId="176" fontId="74" fillId="0" borderId="11" xfId="1" applyNumberFormat="1" applyFont="1" applyBorder="1" applyAlignment="1">
      <alignment horizontal="center"/>
    </xf>
    <xf numFmtId="176" fontId="74" fillId="6" borderId="11" xfId="1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3" fontId="75" fillId="0" borderId="18" xfId="8" applyNumberFormat="1" applyFont="1" applyBorder="1" applyAlignment="1">
      <alignment horizontal="center" vertical="center"/>
    </xf>
    <xf numFmtId="3" fontId="75" fillId="0" borderId="7" xfId="8" applyNumberFormat="1" applyFont="1" applyBorder="1" applyAlignment="1">
      <alignment horizontal="center" vertical="center"/>
    </xf>
    <xf numFmtId="0" fontId="75" fillId="0" borderId="30" xfId="8" applyFont="1" applyBorder="1" applyAlignment="1">
      <alignment horizontal="center"/>
    </xf>
    <xf numFmtId="0" fontId="75" fillId="0" borderId="40" xfId="8" applyFont="1" applyBorder="1" applyAlignment="1">
      <alignment horizontal="center"/>
    </xf>
    <xf numFmtId="0" fontId="75" fillId="0" borderId="22" xfId="8" applyFont="1" applyBorder="1" applyAlignment="1">
      <alignment horizontal="center"/>
    </xf>
    <xf numFmtId="176" fontId="75" fillId="0" borderId="30" xfId="1" applyNumberFormat="1" applyFont="1" applyBorder="1" applyAlignment="1">
      <alignment horizontal="center"/>
    </xf>
    <xf numFmtId="176" fontId="75" fillId="0" borderId="22" xfId="1" applyNumberFormat="1" applyFont="1" applyBorder="1" applyAlignment="1">
      <alignment horizontal="center"/>
    </xf>
    <xf numFmtId="0" fontId="75" fillId="0" borderId="18" xfId="8" applyFont="1" applyBorder="1" applyAlignment="1">
      <alignment horizontal="center" vertical="center" wrapText="1"/>
    </xf>
    <xf numFmtId="0" fontId="75" fillId="0" borderId="7" xfId="8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/>
    <xf numFmtId="0" fontId="0" fillId="0" borderId="11" xfId="0" quotePrefix="1" applyBorder="1"/>
    <xf numFmtId="0" fontId="4" fillId="0" borderId="11" xfId="0" quotePrefix="1" applyFont="1" applyBorder="1"/>
    <xf numFmtId="0" fontId="95" fillId="0" borderId="11" xfId="0" applyFont="1" applyBorder="1"/>
    <xf numFmtId="0" fontId="4" fillId="0" borderId="22" xfId="0" applyFont="1" applyBorder="1"/>
    <xf numFmtId="0" fontId="0" fillId="0" borderId="11" xfId="0" quotePrefix="1" applyBorder="1" applyAlignment="1">
      <alignment wrapText="1"/>
    </xf>
    <xf numFmtId="0" fontId="95" fillId="0" borderId="40" xfId="0" applyFont="1" applyBorder="1"/>
    <xf numFmtId="0" fontId="95" fillId="0" borderId="22" xfId="0" applyFont="1" applyBorder="1"/>
    <xf numFmtId="188" fontId="88" fillId="0" borderId="11" xfId="0" applyNumberFormat="1" applyFont="1" applyBorder="1"/>
    <xf numFmtId="0" fontId="6" fillId="0" borderId="11" xfId="0" quotePrefix="1" applyFont="1" applyBorder="1"/>
    <xf numFmtId="188" fontId="96" fillId="0" borderId="11" xfId="0" applyNumberFormat="1" applyFont="1" applyBorder="1" applyAlignment="1">
      <alignment horizontal="center"/>
    </xf>
    <xf numFmtId="176" fontId="4" fillId="0" borderId="11" xfId="1" applyNumberFormat="1" applyFont="1" applyBorder="1" applyAlignment="1">
      <alignment horizontal="right"/>
    </xf>
    <xf numFmtId="0" fontId="0" fillId="0" borderId="11" xfId="0" applyBorder="1" applyAlignment="1">
      <alignment wrapText="1"/>
    </xf>
    <xf numFmtId="0" fontId="4" fillId="0" borderId="11" xfId="0" applyFont="1" applyBorder="1"/>
    <xf numFmtId="0" fontId="95" fillId="0" borderId="44" xfId="0" applyFont="1" applyBorder="1"/>
    <xf numFmtId="0" fontId="95" fillId="0" borderId="18" xfId="0" applyFont="1" applyBorder="1"/>
    <xf numFmtId="176" fontId="26" fillId="9" borderId="11" xfId="1" applyNumberFormat="1" applyFont="1" applyFill="1" applyBorder="1"/>
    <xf numFmtId="0" fontId="97" fillId="0" borderId="44" xfId="0" applyFont="1" applyBorder="1" applyAlignment="1">
      <alignment wrapText="1"/>
    </xf>
    <xf numFmtId="0" fontId="97" fillId="0" borderId="61" xfId="0" applyFont="1" applyBorder="1" applyAlignment="1">
      <alignment wrapText="1"/>
    </xf>
    <xf numFmtId="0" fontId="96" fillId="0" borderId="18" xfId="0" applyFont="1" applyBorder="1"/>
    <xf numFmtId="188" fontId="96" fillId="0" borderId="11" xfId="0" applyNumberFormat="1" applyFont="1" applyBorder="1"/>
    <xf numFmtId="0" fontId="0" fillId="0" borderId="40" xfId="0" applyBorder="1"/>
    <xf numFmtId="3" fontId="74" fillId="0" borderId="11" xfId="8" applyNumberFormat="1" applyFont="1" applyBorder="1" applyAlignment="1">
      <alignment horizontal="left" vertical="center" indent="2"/>
    </xf>
    <xf numFmtId="176" fontId="74" fillId="6" borderId="11" xfId="1" applyNumberFormat="1" applyFont="1" applyFill="1" applyBorder="1" applyAlignment="1">
      <alignment horizontal="left" vertical="center" indent="2"/>
    </xf>
    <xf numFmtId="176" fontId="75" fillId="8" borderId="11" xfId="1" applyNumberFormat="1" applyFont="1" applyFill="1" applyBorder="1" applyAlignment="1">
      <alignment horizontal="left" vertical="center" indent="2"/>
    </xf>
    <xf numFmtId="176" fontId="74" fillId="8" borderId="11" xfId="1" applyNumberFormat="1" applyFont="1" applyFill="1" applyBorder="1" applyAlignment="1">
      <alignment horizontal="center"/>
    </xf>
    <xf numFmtId="176" fontId="74" fillId="8" borderId="11" xfId="1" applyNumberFormat="1" applyFont="1" applyFill="1" applyBorder="1"/>
    <xf numFmtId="3" fontId="75" fillId="8" borderId="11" xfId="8" applyNumberFormat="1" applyFont="1" applyFill="1" applyBorder="1" applyAlignment="1">
      <alignment horizontal="left" indent="1"/>
    </xf>
    <xf numFmtId="176" fontId="75" fillId="8" borderId="11" xfId="1" applyNumberFormat="1" applyFont="1" applyFill="1" applyBorder="1" applyAlignment="1">
      <alignment horizontal="center" vertical="center"/>
    </xf>
    <xf numFmtId="176" fontId="75" fillId="8" borderId="11" xfId="1" applyNumberFormat="1" applyFont="1" applyFill="1" applyBorder="1" applyAlignment="1">
      <alignment horizontal="right" vertical="center"/>
    </xf>
    <xf numFmtId="176" fontId="75" fillId="8" borderId="11" xfId="1" applyNumberFormat="1" applyFont="1" applyFill="1" applyBorder="1" applyAlignment="1">
      <alignment vertical="center"/>
    </xf>
    <xf numFmtId="3" fontId="76" fillId="0" borderId="11" xfId="8" applyNumberFormat="1" applyFont="1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wrapText="1"/>
    </xf>
    <xf numFmtId="0" fontId="32" fillId="0" borderId="0" xfId="0" applyFont="1"/>
    <xf numFmtId="176" fontId="32" fillId="9" borderId="0" xfId="1" applyNumberFormat="1" applyFont="1" applyFill="1" applyAlignment="1">
      <alignment vertical="center"/>
    </xf>
    <xf numFmtId="0" fontId="32" fillId="0" borderId="0" xfId="0" applyFont="1" applyAlignment="1">
      <alignment wrapText="1"/>
    </xf>
    <xf numFmtId="176" fontId="32" fillId="9" borderId="0" xfId="1" applyNumberFormat="1" applyFont="1" applyFill="1" applyAlignment="1">
      <alignment horizontal="right"/>
    </xf>
    <xf numFmtId="0" fontId="0" fillId="0" borderId="0" xfId="0" quotePrefix="1"/>
    <xf numFmtId="0" fontId="98" fillId="0" borderId="0" xfId="0" applyFont="1"/>
    <xf numFmtId="176" fontId="6" fillId="9" borderId="0" xfId="1" applyNumberFormat="1" applyFont="1" applyFill="1" applyAlignment="1">
      <alignment horizontal="right"/>
    </xf>
    <xf numFmtId="0" fontId="4" fillId="0" borderId="0" xfId="0" quotePrefix="1" applyFont="1"/>
    <xf numFmtId="176" fontId="26" fillId="9" borderId="0" xfId="1" applyNumberFormat="1" applyFont="1" applyFill="1" applyAlignment="1">
      <alignment horizontal="right"/>
    </xf>
    <xf numFmtId="0" fontId="95" fillId="0" borderId="0" xfId="0" applyFont="1"/>
    <xf numFmtId="176" fontId="12" fillId="9" borderId="0" xfId="1" applyNumberFormat="1" applyFont="1" applyFill="1" applyAlignment="1">
      <alignment horizontal="right"/>
    </xf>
    <xf numFmtId="0" fontId="4" fillId="0" borderId="0" xfId="0" applyFont="1"/>
    <xf numFmtId="0" fontId="0" fillId="0" borderId="0" xfId="0" quotePrefix="1" applyAlignment="1">
      <alignment wrapText="1"/>
    </xf>
    <xf numFmtId="188" fontId="88" fillId="0" borderId="0" xfId="0" applyNumberFormat="1" applyFont="1"/>
    <xf numFmtId="0" fontId="6" fillId="0" borderId="0" xfId="0" quotePrefix="1" applyFont="1"/>
    <xf numFmtId="188" fontId="96" fillId="0" borderId="0" xfId="0" applyNumberFormat="1" applyFont="1" applyAlignment="1">
      <alignment horizontal="center"/>
    </xf>
    <xf numFmtId="176" fontId="4" fillId="0" borderId="0" xfId="1" applyNumberFormat="1" applyFont="1" applyAlignment="1">
      <alignment horizontal="right"/>
    </xf>
    <xf numFmtId="176" fontId="86" fillId="0" borderId="0" xfId="1" applyNumberFormat="1" applyFont="1" applyAlignment="1">
      <alignment horizontal="right"/>
    </xf>
    <xf numFmtId="188" fontId="88" fillId="0" borderId="0" xfId="0" applyNumberFormat="1" applyFont="1" applyAlignment="1">
      <alignment horizontal="center"/>
    </xf>
    <xf numFmtId="176" fontId="26" fillId="9" borderId="0" xfId="1" applyNumberFormat="1" applyFont="1" applyFill="1"/>
    <xf numFmtId="0" fontId="97" fillId="0" borderId="0" xfId="0" applyFont="1" applyAlignment="1">
      <alignment wrapText="1"/>
    </xf>
    <xf numFmtId="0" fontId="99" fillId="0" borderId="0" xfId="0" applyFont="1"/>
    <xf numFmtId="176" fontId="0" fillId="0" borderId="0" xfId="0" applyNumberFormat="1"/>
    <xf numFmtId="0" fontId="96" fillId="0" borderId="0" xfId="0" applyFont="1"/>
    <xf numFmtId="188" fontId="96" fillId="0" borderId="0" xfId="0" applyNumberFormat="1" applyFont="1"/>
    <xf numFmtId="0" fontId="12" fillId="7" borderId="1" xfId="5" applyFont="1" applyFill="1" applyBorder="1" applyAlignment="1">
      <alignment horizontal="center" vertical="center" wrapText="1"/>
    </xf>
    <xf numFmtId="0" fontId="13" fillId="9" borderId="62" xfId="0" applyFont="1" applyFill="1" applyBorder="1" applyAlignment="1">
      <alignment vertical="top"/>
    </xf>
    <xf numFmtId="0" fontId="13" fillId="9" borderId="54" xfId="0" applyFont="1" applyFill="1" applyBorder="1" applyAlignment="1">
      <alignment vertical="top"/>
    </xf>
    <xf numFmtId="0" fontId="6" fillId="0" borderId="36" xfId="0" applyFont="1" applyBorder="1" applyAlignment="1">
      <alignment horizontal="center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3" fontId="13" fillId="9" borderId="11" xfId="0" applyNumberFormat="1" applyFont="1" applyFill="1" applyBorder="1" applyAlignment="1">
      <alignment vertical="top" wrapText="1"/>
    </xf>
    <xf numFmtId="0" fontId="0" fillId="0" borderId="11" xfId="0" applyBorder="1" applyAlignment="1">
      <alignment horizontal="left"/>
    </xf>
    <xf numFmtId="176" fontId="86" fillId="0" borderId="11" xfId="1" applyNumberFormat="1" applyFont="1" applyBorder="1" applyAlignment="1">
      <alignment horizontal="right" vertical="justify"/>
    </xf>
    <xf numFmtId="0" fontId="0" fillId="0" borderId="30" xfId="0" applyBorder="1" applyAlignment="1">
      <alignment horizontal="left"/>
    </xf>
    <xf numFmtId="0" fontId="0" fillId="0" borderId="1" xfId="0" applyBorder="1"/>
    <xf numFmtId="0" fontId="0" fillId="0" borderId="37" xfId="0" applyBorder="1"/>
    <xf numFmtId="176" fontId="6" fillId="0" borderId="11" xfId="1" applyNumberFormat="1" applyFont="1" applyBorder="1" applyAlignment="1">
      <alignment horizontal="right" vertical="justify"/>
    </xf>
    <xf numFmtId="3" fontId="0" fillId="0" borderId="11" xfId="0" applyNumberFormat="1" applyBorder="1"/>
    <xf numFmtId="3" fontId="6" fillId="0" borderId="11" xfId="0" applyNumberFormat="1" applyFont="1" applyBorder="1" applyAlignment="1">
      <alignment vertical="center"/>
    </xf>
    <xf numFmtId="176" fontId="86" fillId="0" borderId="0" xfId="1" applyNumberFormat="1" applyFont="1" applyAlignment="1">
      <alignment horizontal="right" vertical="justify"/>
    </xf>
    <xf numFmtId="0" fontId="0" fillId="0" borderId="65" xfId="0" applyBorder="1"/>
    <xf numFmtId="0" fontId="0" fillId="0" borderId="60" xfId="0" applyBorder="1" applyAlignment="1">
      <alignment horizontal="left"/>
    </xf>
    <xf numFmtId="176" fontId="86" fillId="0" borderId="48" xfId="1" applyNumberFormat="1" applyFont="1" applyBorder="1" applyAlignment="1">
      <alignment horizontal="right" vertical="justify"/>
    </xf>
    <xf numFmtId="3" fontId="90" fillId="8" borderId="41" xfId="4" applyNumberFormat="1" applyFont="1" applyFill="1" applyBorder="1" applyAlignment="1">
      <alignment horizontal="right" vertical="center" indent="2"/>
    </xf>
    <xf numFmtId="3" fontId="8" fillId="8" borderId="41" xfId="4" applyNumberFormat="1" applyFont="1" applyFill="1" applyBorder="1" applyAlignment="1">
      <alignment horizontal="right" vertical="center" indent="2"/>
    </xf>
    <xf numFmtId="0" fontId="0" fillId="0" borderId="0" xfId="0"/>
    <xf numFmtId="0" fontId="9" fillId="0" borderId="0" xfId="4" applyFont="1" applyAlignment="1">
      <alignment horizontal="center"/>
    </xf>
    <xf numFmtId="176" fontId="100" fillId="0" borderId="11" xfId="1" applyNumberFormat="1" applyFont="1" applyBorder="1" applyAlignment="1">
      <alignment horizontal="right"/>
    </xf>
    <xf numFmtId="176" fontId="90" fillId="0" borderId="11" xfId="0" applyNumberFormat="1" applyFont="1" applyBorder="1"/>
    <xf numFmtId="176" fontId="45" fillId="9" borderId="11" xfId="1" applyNumberFormat="1" applyFont="1" applyFill="1" applyBorder="1" applyAlignment="1"/>
    <xf numFmtId="0" fontId="90" fillId="0" borderId="18" xfId="0" applyFont="1" applyBorder="1"/>
    <xf numFmtId="3" fontId="25" fillId="0" borderId="11" xfId="0" applyNumberFormat="1" applyFont="1" applyBorder="1"/>
    <xf numFmtId="3" fontId="13" fillId="0" borderId="11" xfId="5" applyNumberFormat="1" applyFont="1" applyBorder="1" applyAlignment="1">
      <alignment vertical="center"/>
    </xf>
    <xf numFmtId="176" fontId="86" fillId="0" borderId="11" xfId="1" applyNumberFormat="1" applyFont="1" applyBorder="1" applyAlignment="1">
      <alignment horizontal="right" vertical="justify"/>
    </xf>
    <xf numFmtId="0" fontId="77" fillId="0" borderId="11" xfId="8" applyFont="1" applyBorder="1" applyAlignment="1">
      <alignment horizontal="center" vertical="center"/>
    </xf>
    <xf numFmtId="176" fontId="77" fillId="0" borderId="11" xfId="1" applyNumberFormat="1" applyFont="1" applyBorder="1" applyAlignment="1">
      <alignment wrapText="1"/>
    </xf>
    <xf numFmtId="0" fontId="77" fillId="0" borderId="11" xfId="8" applyFont="1" applyBorder="1" applyAlignment="1">
      <alignment horizontal="center" vertical="center" wrapText="1"/>
    </xf>
    <xf numFmtId="0" fontId="0" fillId="0" borderId="0" xfId="0"/>
    <xf numFmtId="3" fontId="80" fillId="7" borderId="4" xfId="5" applyNumberFormat="1" applyFont="1" applyFill="1" applyBorder="1" applyAlignment="1">
      <alignment horizontal="right" vertical="center"/>
    </xf>
    <xf numFmtId="0" fontId="26" fillId="0" borderId="0" xfId="4" applyFont="1" applyAlignment="1">
      <alignment horizontal="right"/>
    </xf>
    <xf numFmtId="16" fontId="0" fillId="0" borderId="0" xfId="0" applyNumberFormat="1"/>
    <xf numFmtId="0" fontId="101" fillId="0" borderId="0" xfId="0" applyFont="1"/>
    <xf numFmtId="0" fontId="102" fillId="0" borderId="0" xfId="0" applyFont="1"/>
    <xf numFmtId="0" fontId="97" fillId="0" borderId="0" xfId="0" applyFont="1"/>
    <xf numFmtId="0" fontId="87" fillId="0" borderId="0" xfId="0" applyFont="1"/>
    <xf numFmtId="0" fontId="103" fillId="0" borderId="11" xfId="0" applyFont="1" applyBorder="1"/>
    <xf numFmtId="49" fontId="103" fillId="0" borderId="11" xfId="0" applyNumberFormat="1" applyFont="1" applyBorder="1"/>
    <xf numFmtId="41" fontId="103" fillId="0" borderId="11" xfId="0" applyNumberFormat="1" applyFont="1" applyBorder="1"/>
    <xf numFmtId="41" fontId="95" fillId="0" borderId="11" xfId="0" applyNumberFormat="1" applyFont="1" applyBorder="1"/>
    <xf numFmtId="0" fontId="104" fillId="0" borderId="0" xfId="0" applyFont="1"/>
    <xf numFmtId="0" fontId="102" fillId="0" borderId="0" xfId="0" applyFont="1" applyBorder="1" applyAlignment="1">
      <alignment horizontal="center" vertical="center" wrapText="1"/>
    </xf>
    <xf numFmtId="41" fontId="101" fillId="0" borderId="0" xfId="0" applyNumberFormat="1" applyFont="1" applyBorder="1" applyAlignment="1">
      <alignment horizontal="center" vertical="center"/>
    </xf>
    <xf numFmtId="0" fontId="105" fillId="0" borderId="0" xfId="0" applyFont="1"/>
    <xf numFmtId="0" fontId="87" fillId="0" borderId="11" xfId="0" applyFont="1" applyBorder="1"/>
    <xf numFmtId="49" fontId="87" fillId="0" borderId="11" xfId="0" applyNumberFormat="1" applyFont="1" applyBorder="1"/>
    <xf numFmtId="41" fontId="87" fillId="0" borderId="11" xfId="0" applyNumberFormat="1" applyFont="1" applyBorder="1"/>
    <xf numFmtId="0" fontId="87" fillId="0" borderId="0" xfId="0" applyFont="1" applyAlignment="1">
      <alignment horizontal="left"/>
    </xf>
    <xf numFmtId="0" fontId="106" fillId="0" borderId="0" xfId="0" applyFont="1" applyAlignment="1">
      <alignment horizontal="left"/>
    </xf>
    <xf numFmtId="3" fontId="88" fillId="0" borderId="0" xfId="0" applyNumberFormat="1" applyFont="1" applyAlignment="1">
      <alignment horizontal="center"/>
    </xf>
    <xf numFmtId="0" fontId="87" fillId="0" borderId="11" xfId="0" applyFont="1" applyBorder="1" applyAlignment="1">
      <alignment horizontal="center" vertical="center"/>
    </xf>
    <xf numFmtId="0" fontId="87" fillId="0" borderId="11" xfId="0" applyFont="1" applyBorder="1" applyAlignment="1">
      <alignment wrapText="1"/>
    </xf>
    <xf numFmtId="0" fontId="87" fillId="0" borderId="11" xfId="0" applyFont="1" applyBorder="1" applyAlignment="1">
      <alignment horizontal="center" wrapText="1"/>
    </xf>
    <xf numFmtId="0" fontId="87" fillId="0" borderId="11" xfId="0" applyFont="1" applyBorder="1" applyAlignment="1">
      <alignment horizontal="center" vertical="center" wrapText="1"/>
    </xf>
    <xf numFmtId="0" fontId="87" fillId="0" borderId="11" xfId="0" applyFont="1" applyBorder="1" applyAlignment="1">
      <alignment vertical="center"/>
    </xf>
    <xf numFmtId="9" fontId="87" fillId="0" borderId="11" xfId="0" quotePrefix="1" applyNumberFormat="1" applyFont="1" applyBorder="1" applyAlignment="1">
      <alignment horizontal="center"/>
    </xf>
    <xf numFmtId="41" fontId="88" fillId="0" borderId="11" xfId="0" applyNumberFormat="1" applyFont="1" applyBorder="1" applyAlignment="1">
      <alignment horizontal="center" vertical="center"/>
    </xf>
    <xf numFmtId="9" fontId="87" fillId="0" borderId="11" xfId="0" applyNumberFormat="1" applyFont="1" applyBorder="1" applyAlignment="1">
      <alignment horizontal="center"/>
    </xf>
    <xf numFmtId="41" fontId="88" fillId="0" borderId="11" xfId="0" applyNumberFormat="1" applyFont="1" applyBorder="1" applyAlignment="1">
      <alignment horizontal="center"/>
    </xf>
    <xf numFmtId="3" fontId="10" fillId="0" borderId="7" xfId="4" applyNumberFormat="1" applyFont="1" applyBorder="1"/>
    <xf numFmtId="3" fontId="10" fillId="0" borderId="8" xfId="4" applyNumberFormat="1" applyFont="1" applyBorder="1"/>
    <xf numFmtId="3" fontId="10" fillId="0" borderId="11" xfId="4" applyNumberFormat="1" applyFont="1" applyBorder="1"/>
    <xf numFmtId="3" fontId="10" fillId="0" borderId="2" xfId="4" applyNumberFormat="1" applyFont="1" applyBorder="1"/>
    <xf numFmtId="3" fontId="10" fillId="0" borderId="3" xfId="4" applyNumberFormat="1" applyFont="1" applyBorder="1"/>
    <xf numFmtId="3" fontId="10" fillId="0" borderId="18" xfId="4" applyNumberFormat="1" applyFont="1" applyBorder="1"/>
    <xf numFmtId="3" fontId="10" fillId="0" borderId="19" xfId="4" applyNumberFormat="1" applyFont="1" applyBorder="1"/>
    <xf numFmtId="0" fontId="45" fillId="0" borderId="0" xfId="4" applyFont="1" applyAlignment="1">
      <alignment vertical="top"/>
    </xf>
    <xf numFmtId="0" fontId="9" fillId="0" borderId="0" xfId="4" applyFont="1" applyAlignment="1">
      <alignment horizontal="left" vertical="center" wrapText="1"/>
    </xf>
    <xf numFmtId="0" fontId="10" fillId="17" borderId="2" xfId="4" applyFont="1" applyFill="1" applyBorder="1" applyAlignment="1">
      <alignment horizontal="center"/>
    </xf>
    <xf numFmtId="176" fontId="26" fillId="0" borderId="30" xfId="2" applyNumberFormat="1" applyFont="1" applyBorder="1"/>
    <xf numFmtId="175" fontId="26" fillId="0" borderId="22" xfId="10" applyNumberFormat="1" applyFont="1" applyBorder="1" applyAlignment="1" applyProtection="1">
      <alignment vertical="center" wrapText="1"/>
      <protection locked="0"/>
    </xf>
    <xf numFmtId="175" fontId="12" fillId="2" borderId="18" xfId="9" applyNumberFormat="1" applyFont="1" applyFill="1" applyBorder="1" applyAlignment="1">
      <alignment horizontal="center" vertical="center" wrapText="1"/>
    </xf>
    <xf numFmtId="175" fontId="12" fillId="2" borderId="7" xfId="9" applyNumberFormat="1" applyFont="1" applyFill="1" applyBorder="1" applyAlignment="1">
      <alignment horizontal="center" vertical="center" wrapText="1"/>
    </xf>
    <xf numFmtId="175" fontId="12" fillId="2" borderId="4" xfId="9" applyNumberFormat="1" applyFont="1" applyFill="1" applyBorder="1" applyAlignment="1">
      <alignment horizontal="center" vertical="center" wrapText="1"/>
    </xf>
    <xf numFmtId="3" fontId="94" fillId="0" borderId="11" xfId="0" applyNumberFormat="1" applyFont="1" applyBorder="1"/>
    <xf numFmtId="175" fontId="26" fillId="0" borderId="18" xfId="10" applyNumberFormat="1" applyFont="1" applyBorder="1" applyAlignment="1" applyProtection="1">
      <alignment vertical="center" wrapText="1"/>
      <protection locked="0"/>
    </xf>
    <xf numFmtId="175" fontId="26" fillId="0" borderId="4" xfId="10" applyNumberFormat="1" applyFont="1" applyBorder="1" applyAlignment="1" applyProtection="1">
      <alignment vertical="center" wrapText="1"/>
      <protection locked="0"/>
    </xf>
    <xf numFmtId="175" fontId="12" fillId="2" borderId="18" xfId="9" applyNumberFormat="1" applyFont="1" applyFill="1" applyBorder="1" applyAlignment="1">
      <alignment horizontal="right" vertical="center" wrapText="1"/>
    </xf>
    <xf numFmtId="175" fontId="12" fillId="2" borderId="7" xfId="9" applyNumberFormat="1" applyFont="1" applyFill="1" applyBorder="1" applyAlignment="1">
      <alignment horizontal="right" vertical="center" wrapText="1"/>
    </xf>
    <xf numFmtId="175" fontId="12" fillId="2" borderId="4" xfId="9" applyNumberFormat="1" applyFont="1" applyFill="1" applyBorder="1" applyAlignment="1">
      <alignment horizontal="right" vertical="center" wrapText="1"/>
    </xf>
    <xf numFmtId="1" fontId="0" fillId="0" borderId="11" xfId="0" applyNumberFormat="1" applyFont="1" applyBorder="1"/>
    <xf numFmtId="14" fontId="0" fillId="9" borderId="9" xfId="0" applyNumberFormat="1" applyFill="1" applyBorder="1" applyAlignment="1">
      <alignment wrapText="1"/>
    </xf>
    <xf numFmtId="0" fontId="0" fillId="9" borderId="24" xfId="0" applyFill="1" applyBorder="1"/>
    <xf numFmtId="0" fontId="0" fillId="9" borderId="4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3" fontId="0" fillId="9" borderId="18" xfId="0" applyNumberFormat="1" applyFill="1" applyBorder="1" applyAlignment="1">
      <alignment horizontal="center"/>
    </xf>
    <xf numFmtId="3" fontId="0" fillId="9" borderId="18" xfId="0" applyNumberFormat="1" applyFill="1" applyBorder="1"/>
    <xf numFmtId="3" fontId="0" fillId="9" borderId="11" xfId="0" applyNumberFormat="1" applyFill="1" applyBorder="1"/>
    <xf numFmtId="3" fontId="0" fillId="9" borderId="21" xfId="0" applyNumberFormat="1" applyFill="1" applyBorder="1" applyAlignment="1">
      <alignment horizontal="center"/>
    </xf>
    <xf numFmtId="0" fontId="6" fillId="9" borderId="24" xfId="0" applyFont="1" applyFill="1" applyBorder="1" applyAlignment="1">
      <alignment wrapText="1"/>
    </xf>
    <xf numFmtId="0" fontId="69" fillId="9" borderId="11" xfId="0" applyFont="1" applyFill="1" applyBorder="1"/>
    <xf numFmtId="0" fontId="6" fillId="9" borderId="44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3" fontId="6" fillId="9" borderId="11" xfId="0" applyNumberFormat="1" applyFont="1" applyFill="1" applyBorder="1"/>
    <xf numFmtId="0" fontId="6" fillId="9" borderId="11" xfId="0" applyFont="1" applyFill="1" applyBorder="1" applyAlignment="1">
      <alignment wrapText="1"/>
    </xf>
    <xf numFmtId="3" fontId="98" fillId="9" borderId="11" xfId="0" applyNumberFormat="1" applyFont="1" applyFill="1" applyBorder="1"/>
    <xf numFmtId="3" fontId="6" fillId="18" borderId="25" xfId="0" applyNumberFormat="1" applyFont="1" applyFill="1" applyBorder="1"/>
    <xf numFmtId="3" fontId="6" fillId="18" borderId="28" xfId="0" applyNumberFormat="1" applyFont="1" applyFill="1" applyBorder="1"/>
    <xf numFmtId="3" fontId="0" fillId="0" borderId="66" xfId="0" applyNumberFormat="1" applyBorder="1" applyAlignment="1">
      <alignment horizontal="center"/>
    </xf>
    <xf numFmtId="0" fontId="6" fillId="9" borderId="67" xfId="0" applyFont="1" applyFill="1" applyBorder="1" applyAlignment="1">
      <alignment wrapText="1"/>
    </xf>
    <xf numFmtId="0" fontId="0" fillId="0" borderId="44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6" fillId="0" borderId="68" xfId="0" applyFont="1" applyBorder="1" applyAlignment="1">
      <alignment horizontal="center"/>
    </xf>
    <xf numFmtId="3" fontId="98" fillId="18" borderId="28" xfId="0" applyNumberFormat="1" applyFont="1" applyFill="1" applyBorder="1"/>
    <xf numFmtId="3" fontId="6" fillId="19" borderId="48" xfId="0" applyNumberFormat="1" applyFont="1" applyFill="1" applyBorder="1"/>
    <xf numFmtId="0" fontId="0" fillId="0" borderId="0" xfId="0"/>
    <xf numFmtId="0" fontId="0" fillId="0" borderId="0" xfId="0" applyAlignment="1">
      <alignment horizontal="center"/>
    </xf>
    <xf numFmtId="176" fontId="13" fillId="9" borderId="11" xfId="1" applyNumberFormat="1" applyFont="1" applyFill="1" applyBorder="1" applyAlignment="1">
      <alignment horizontal="right"/>
    </xf>
    <xf numFmtId="3" fontId="13" fillId="7" borderId="11" xfId="5" applyNumberFormat="1" applyFont="1" applyFill="1" applyBorder="1" applyAlignment="1">
      <alignment horizontal="center" vertical="center" wrapText="1"/>
    </xf>
    <xf numFmtId="3" fontId="25" fillId="7" borderId="18" xfId="0" applyNumberFormat="1" applyFont="1" applyFill="1" applyBorder="1" applyAlignment="1">
      <alignment vertical="top" wrapText="1"/>
    </xf>
    <xf numFmtId="0" fontId="107" fillId="0" borderId="0" xfId="0" applyFont="1" applyAlignment="1">
      <alignment horizontal="center"/>
    </xf>
    <xf numFmtId="0" fontId="83" fillId="7" borderId="1" xfId="5" applyFont="1" applyFill="1" applyBorder="1" applyAlignment="1">
      <alignment horizontal="center" vertical="center" wrapText="1"/>
    </xf>
    <xf numFmtId="3" fontId="83" fillId="7" borderId="37" xfId="5" applyNumberFormat="1" applyFont="1" applyFill="1" applyBorder="1" applyAlignment="1">
      <alignment horizontal="center" vertical="center" wrapText="1"/>
    </xf>
    <xf numFmtId="3" fontId="83" fillId="7" borderId="4" xfId="5" applyNumberFormat="1" applyFont="1" applyFill="1" applyBorder="1" applyAlignment="1">
      <alignment horizontal="center" vertical="center" wrapText="1"/>
    </xf>
    <xf numFmtId="3" fontId="6" fillId="7" borderId="11" xfId="6" applyNumberFormat="1" applyFont="1" applyFill="1" applyBorder="1" applyAlignment="1">
      <alignment horizontal="center" vertical="center"/>
    </xf>
    <xf numFmtId="3" fontId="6" fillId="7" borderId="37" xfId="5" applyNumberFormat="1" applyFont="1" applyFill="1" applyBorder="1" applyAlignment="1">
      <alignment horizontal="right" vertical="center"/>
    </xf>
    <xf numFmtId="3" fontId="80" fillId="7" borderId="68" xfId="5" applyNumberFormat="1" applyFont="1" applyFill="1" applyBorder="1" applyAlignment="1">
      <alignment horizontal="right" vertical="center"/>
    </xf>
    <xf numFmtId="3" fontId="6" fillId="7" borderId="69" xfId="6" applyNumberFormat="1" applyFont="1" applyFill="1" applyBorder="1" applyAlignment="1">
      <alignment horizontal="center" vertical="center"/>
    </xf>
    <xf numFmtId="3" fontId="6" fillId="7" borderId="70" xfId="5" applyNumberFormat="1" applyFont="1" applyFill="1" applyBorder="1" applyAlignment="1">
      <alignment horizontal="right" vertical="center"/>
    </xf>
    <xf numFmtId="3" fontId="78" fillId="7" borderId="11" xfId="6" applyNumberFormat="1" applyFont="1" applyFill="1" applyBorder="1" applyAlignment="1">
      <alignment horizontal="center" vertical="center"/>
    </xf>
    <xf numFmtId="3" fontId="6" fillId="7" borderId="4" xfId="6" applyNumberFormat="1" applyFont="1" applyFill="1" applyBorder="1" applyAlignment="1">
      <alignment horizontal="center" vertical="center"/>
    </xf>
    <xf numFmtId="3" fontId="21" fillId="7" borderId="4" xfId="5" applyNumberFormat="1" applyFont="1" applyFill="1" applyBorder="1" applyAlignment="1">
      <alignment horizontal="right" vertical="center"/>
    </xf>
    <xf numFmtId="0" fontId="45" fillId="0" borderId="10" xfId="0" applyFont="1" applyBorder="1" applyAlignment="1">
      <alignment horizontal="center" vertical="center" wrapText="1"/>
    </xf>
    <xf numFmtId="3" fontId="85" fillId="0" borderId="30" xfId="5" applyNumberFormat="1" applyFont="1" applyBorder="1" applyAlignment="1">
      <alignment horizontal="right" vertical="center"/>
    </xf>
    <xf numFmtId="3" fontId="85" fillId="9" borderId="9" xfId="5" applyNumberFormat="1" applyFont="1" applyFill="1" applyBorder="1" applyAlignment="1">
      <alignment horizontal="right" vertical="center"/>
    </xf>
    <xf numFmtId="0" fontId="45" fillId="0" borderId="14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3" fontId="85" fillId="0" borderId="24" xfId="5" applyNumberFormat="1" applyFont="1" applyBorder="1" applyAlignment="1">
      <alignment horizontal="right" vertical="center"/>
    </xf>
    <xf numFmtId="3" fontId="45" fillId="9" borderId="30" xfId="0" applyNumberFormat="1" applyFont="1" applyFill="1" applyBorder="1"/>
    <xf numFmtId="0" fontId="45" fillId="0" borderId="13" xfId="0" applyFont="1" applyBorder="1" applyAlignment="1">
      <alignment horizontal="center" vertical="center" wrapText="1"/>
    </xf>
    <xf numFmtId="3" fontId="85" fillId="9" borderId="65" xfId="5" applyNumberFormat="1" applyFont="1" applyFill="1" applyBorder="1" applyAlignment="1">
      <alignment horizontal="right" vertical="center"/>
    </xf>
    <xf numFmtId="3" fontId="85" fillId="9" borderId="7" xfId="5" applyNumberFormat="1" applyFont="1" applyFill="1" applyBorder="1" applyAlignment="1">
      <alignment horizontal="right" vertical="center"/>
    </xf>
    <xf numFmtId="3" fontId="32" fillId="0" borderId="11" xfId="0" applyNumberFormat="1" applyFont="1" applyBorder="1"/>
    <xf numFmtId="0" fontId="94" fillId="0" borderId="60" xfId="0" applyFont="1" applyBorder="1"/>
    <xf numFmtId="0" fontId="96" fillId="0" borderId="48" xfId="0" applyFont="1" applyBorder="1"/>
    <xf numFmtId="0" fontId="96" fillId="0" borderId="4" xfId="0" applyFont="1" applyBorder="1"/>
    <xf numFmtId="172" fontId="7" fillId="0" borderId="0" xfId="4" applyNumberFormat="1" applyFont="1" applyAlignment="1">
      <alignment horizontal="center"/>
    </xf>
    <xf numFmtId="0" fontId="3" fillId="0" borderId="0" xfId="4" applyFont="1" applyAlignment="1">
      <alignment horizontal="right"/>
    </xf>
    <xf numFmtId="0" fontId="8" fillId="0" borderId="41" xfId="4" quotePrefix="1" applyFont="1" applyBorder="1" applyAlignment="1">
      <alignment horizontal="center" vertical="center"/>
    </xf>
    <xf numFmtId="0" fontId="8" fillId="0" borderId="41" xfId="4" applyFont="1" applyBorder="1" applyAlignment="1">
      <alignment horizontal="center" vertical="center"/>
    </xf>
    <xf numFmtId="0" fontId="9" fillId="8" borderId="41" xfId="4" applyFont="1" applyFill="1" applyBorder="1" applyAlignment="1">
      <alignment horizontal="left" vertical="center"/>
    </xf>
    <xf numFmtId="0" fontId="8" fillId="8" borderId="41" xfId="4" applyFont="1" applyFill="1" applyBorder="1" applyAlignment="1">
      <alignment horizontal="left" vertical="center" wrapText="1"/>
    </xf>
    <xf numFmtId="0" fontId="8" fillId="0" borderId="42" xfId="4" quotePrefix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9" fillId="0" borderId="42" xfId="4" applyFont="1" applyBorder="1" applyAlignment="1">
      <alignment horizontal="left" vertical="center"/>
    </xf>
    <xf numFmtId="0" fontId="8" fillId="0" borderId="42" xfId="4" applyFont="1" applyBorder="1" applyAlignment="1">
      <alignment horizontal="left" vertical="center" wrapText="1"/>
    </xf>
    <xf numFmtId="0" fontId="8" fillId="0" borderId="39" xfId="4" quotePrefix="1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9" fillId="0" borderId="39" xfId="4" applyFont="1" applyBorder="1" applyAlignment="1">
      <alignment horizontal="left" vertical="center"/>
    </xf>
    <xf numFmtId="0" fontId="8" fillId="0" borderId="39" xfId="4" applyFont="1" applyBorder="1" applyAlignment="1">
      <alignment horizontal="left" vertical="center" wrapText="1"/>
    </xf>
    <xf numFmtId="0" fontId="9" fillId="0" borderId="39" xfId="4" applyFont="1" applyBorder="1" applyAlignment="1">
      <alignment horizontal="left" vertical="center" wrapText="1"/>
    </xf>
    <xf numFmtId="0" fontId="8" fillId="0" borderId="39" xfId="4" applyFont="1" applyBorder="1" applyAlignment="1">
      <alignment horizontal="left" vertical="center"/>
    </xf>
    <xf numFmtId="0" fontId="8" fillId="0" borderId="43" xfId="4" applyFont="1" applyBorder="1" applyAlignment="1">
      <alignment horizontal="left" vertical="center" wrapText="1"/>
    </xf>
    <xf numFmtId="0" fontId="8" fillId="0" borderId="43" xfId="4" applyFont="1" applyBorder="1" applyAlignment="1">
      <alignment horizontal="left" vertical="center"/>
    </xf>
    <xf numFmtId="172" fontId="8" fillId="0" borderId="41" xfId="4" applyNumberFormat="1" applyFont="1" applyBorder="1" applyAlignment="1">
      <alignment horizontal="center" vertical="center" wrapText="1"/>
    </xf>
    <xf numFmtId="0" fontId="9" fillId="0" borderId="41" xfId="4" applyFont="1" applyBorder="1" applyAlignment="1">
      <alignment horizontal="center" vertical="center" wrapText="1"/>
    </xf>
    <xf numFmtId="0" fontId="8" fillId="0" borderId="43" xfId="4" quotePrefix="1" applyFont="1" applyBorder="1" applyAlignment="1">
      <alignment horizontal="center" vertical="center"/>
    </xf>
    <xf numFmtId="0" fontId="8" fillId="0" borderId="43" xfId="4" applyFont="1" applyBorder="1" applyAlignment="1">
      <alignment horizontal="center" vertical="center"/>
    </xf>
    <xf numFmtId="173" fontId="8" fillId="0" borderId="39" xfId="4" applyNumberFormat="1" applyFont="1" applyBorder="1" applyAlignment="1">
      <alignment vertical="center"/>
    </xf>
    <xf numFmtId="1" fontId="8" fillId="0" borderId="39" xfId="4" quotePrefix="1" applyNumberFormat="1" applyFont="1" applyBorder="1" applyAlignment="1">
      <alignment horizontal="center" vertical="center"/>
    </xf>
    <xf numFmtId="0" fontId="9" fillId="0" borderId="41" xfId="4" applyFont="1" applyBorder="1" applyAlignment="1">
      <alignment horizontal="center" vertical="center"/>
    </xf>
    <xf numFmtId="0" fontId="8" fillId="0" borderId="41" xfId="4" applyFont="1" applyBorder="1" applyAlignment="1">
      <alignment horizontal="center" vertical="center" wrapText="1"/>
    </xf>
    <xf numFmtId="0" fontId="8" fillId="0" borderId="39" xfId="4" applyFont="1" applyBorder="1" applyAlignment="1">
      <alignment vertical="center" wrapText="1"/>
    </xf>
    <xf numFmtId="172" fontId="8" fillId="0" borderId="39" xfId="4" applyNumberFormat="1" applyFont="1" applyBorder="1" applyAlignment="1">
      <alignment horizontal="center" vertical="center" wrapText="1"/>
    </xf>
    <xf numFmtId="0" fontId="9" fillId="0" borderId="39" xfId="4" applyFont="1" applyBorder="1" applyAlignment="1">
      <alignment horizontal="center" vertical="center" wrapText="1"/>
    </xf>
    <xf numFmtId="0" fontId="9" fillId="0" borderId="39" xfId="4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 wrapText="1"/>
    </xf>
    <xf numFmtId="172" fontId="3" fillId="0" borderId="11" xfId="4" quotePrefix="1" applyNumberFormat="1" applyFont="1" applyBorder="1" applyAlignment="1">
      <alignment horizontal="center" vertical="center"/>
    </xf>
    <xf numFmtId="0" fontId="4" fillId="0" borderId="11" xfId="4" applyFont="1" applyBorder="1" applyAlignment="1">
      <alignment horizontal="left" vertical="center" wrapText="1"/>
    </xf>
    <xf numFmtId="173" fontId="3" fillId="0" borderId="11" xfId="4" applyNumberFormat="1" applyFont="1" applyBorder="1" applyAlignment="1">
      <alignment vertical="center"/>
    </xf>
    <xf numFmtId="3" fontId="3" fillId="0" borderId="11" xfId="4" applyNumberFormat="1" applyFont="1" applyBorder="1" applyAlignment="1">
      <alignment horizontal="right" vertical="center" indent="2"/>
    </xf>
    <xf numFmtId="172" fontId="5" fillId="0" borderId="11" xfId="4" quotePrefix="1" applyNumberFormat="1" applyFont="1" applyBorder="1" applyAlignment="1">
      <alignment horizontal="center" vertical="center"/>
    </xf>
    <xf numFmtId="0" fontId="5" fillId="0" borderId="11" xfId="4" applyFont="1" applyBorder="1" applyAlignment="1">
      <alignment horizontal="left" vertical="center"/>
    </xf>
    <xf numFmtId="173" fontId="5" fillId="0" borderId="11" xfId="4" applyNumberFormat="1" applyFont="1" applyBorder="1" applyAlignment="1">
      <alignment vertical="center"/>
    </xf>
    <xf numFmtId="3" fontId="5" fillId="0" borderId="11" xfId="4" applyNumberFormat="1" applyFont="1" applyBorder="1" applyAlignment="1">
      <alignment horizontal="right" vertical="center" indent="2"/>
    </xf>
    <xf numFmtId="0" fontId="6" fillId="8" borderId="11" xfId="4" applyFont="1" applyFill="1" applyBorder="1" applyAlignment="1">
      <alignment horizontal="left" vertical="center" wrapText="1"/>
    </xf>
    <xf numFmtId="173" fontId="5" fillId="8" borderId="11" xfId="4" applyNumberFormat="1" applyFont="1" applyFill="1" applyBorder="1" applyAlignment="1">
      <alignment vertical="center"/>
    </xf>
    <xf numFmtId="3" fontId="5" fillId="8" borderId="11" xfId="4" applyNumberFormat="1" applyFont="1" applyFill="1" applyBorder="1" applyAlignment="1">
      <alignment horizontal="right" vertical="center" indent="2"/>
    </xf>
    <xf numFmtId="0" fontId="3" fillId="0" borderId="11" xfId="4" applyFont="1" applyBorder="1" applyAlignment="1">
      <alignment horizontal="left" vertical="center"/>
    </xf>
    <xf numFmtId="0" fontId="5" fillId="8" borderId="11" xfId="4" applyFont="1" applyFill="1" applyBorder="1" applyAlignment="1">
      <alignment horizontal="left" vertical="center"/>
    </xf>
    <xf numFmtId="174" fontId="3" fillId="0" borderId="11" xfId="4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0" fontId="4" fillId="6" borderId="11" xfId="4" applyFont="1" applyFill="1" applyBorder="1" applyAlignment="1">
      <alignment horizontal="left" vertical="center" wrapText="1"/>
    </xf>
    <xf numFmtId="0" fontId="5" fillId="0" borderId="11" xfId="4" applyFont="1" applyBorder="1" applyAlignment="1">
      <alignment horizontal="left" vertical="center" wrapText="1"/>
    </xf>
    <xf numFmtId="0" fontId="5" fillId="8" borderId="11" xfId="4" applyFont="1" applyFill="1" applyBorder="1" applyAlignment="1">
      <alignment horizontal="left" vertical="center" wrapText="1"/>
    </xf>
    <xf numFmtId="0" fontId="3" fillId="0" borderId="11" xfId="4" applyFont="1" applyBorder="1" applyAlignment="1">
      <alignment horizontal="left" vertical="center" wrapText="1"/>
    </xf>
    <xf numFmtId="0" fontId="3" fillId="6" borderId="11" xfId="4" applyFont="1" applyFill="1" applyBorder="1" applyAlignment="1">
      <alignment horizontal="left" vertical="center" wrapText="1"/>
    </xf>
    <xf numFmtId="0" fontId="5" fillId="8" borderId="11" xfId="4" applyFont="1" applyFill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3" fillId="0" borderId="11" xfId="4" applyFont="1" applyBorder="1" applyAlignment="1">
      <alignment vertical="center" wrapText="1"/>
    </xf>
    <xf numFmtId="0" fontId="3" fillId="0" borderId="11" xfId="4" applyFont="1" applyBorder="1" applyAlignment="1">
      <alignment vertical="center"/>
    </xf>
    <xf numFmtId="0" fontId="5" fillId="0" borderId="11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 wrapText="1"/>
    </xf>
    <xf numFmtId="1" fontId="3" fillId="0" borderId="11" xfId="4" applyNumberFormat="1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172" fontId="7" fillId="0" borderId="30" xfId="4" applyNumberFormat="1" applyFont="1" applyBorder="1" applyAlignment="1">
      <alignment horizontal="center"/>
    </xf>
    <xf numFmtId="172" fontId="7" fillId="0" borderId="40" xfId="4" applyNumberFormat="1" applyFont="1" applyBorder="1" applyAlignment="1">
      <alignment horizontal="center"/>
    </xf>
    <xf numFmtId="172" fontId="2" fillId="0" borderId="30" xfId="4" applyNumberFormat="1" applyFont="1" applyBorder="1" applyAlignment="1">
      <alignment horizontal="center" vertical="center"/>
    </xf>
    <xf numFmtId="172" fontId="2" fillId="0" borderId="40" xfId="4" applyNumberFormat="1" applyFont="1" applyBorder="1" applyAlignment="1">
      <alignment horizontal="center" vertical="center"/>
    </xf>
    <xf numFmtId="0" fontId="5" fillId="0" borderId="30" xfId="4" applyFont="1" applyBorder="1" applyAlignment="1">
      <alignment horizontal="right"/>
    </xf>
    <xf numFmtId="0" fontId="5" fillId="0" borderId="40" xfId="4" applyFont="1" applyBorder="1" applyAlignment="1">
      <alignment horizontal="right"/>
    </xf>
    <xf numFmtId="172" fontId="5" fillId="0" borderId="11" xfId="4" applyNumberFormat="1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/>
    </xf>
    <xf numFmtId="0" fontId="4" fillId="0" borderId="30" xfId="0" quotePrefix="1" applyFont="1" applyBorder="1" applyAlignment="1">
      <alignment wrapText="1"/>
    </xf>
    <xf numFmtId="0" fontId="0" fillId="0" borderId="22" xfId="0" applyBorder="1"/>
    <xf numFmtId="0" fontId="6" fillId="0" borderId="30" xfId="0" applyFont="1" applyBorder="1"/>
    <xf numFmtId="0" fontId="6" fillId="0" borderId="22" xfId="0" applyFont="1" applyBorder="1"/>
    <xf numFmtId="0" fontId="0" fillId="0" borderId="32" xfId="0" applyBorder="1" applyAlignment="1">
      <alignment horizontal="right"/>
    </xf>
    <xf numFmtId="0" fontId="97" fillId="0" borderId="30" xfId="0" applyFont="1" applyBorder="1" applyAlignment="1">
      <alignment horizontal="center" vertical="center" wrapText="1"/>
    </xf>
    <xf numFmtId="0" fontId="97" fillId="0" borderId="40" xfId="0" applyFont="1" applyBorder="1" applyAlignment="1">
      <alignment horizontal="center" vertical="center" wrapText="1"/>
    </xf>
    <xf numFmtId="0" fontId="97" fillId="0" borderId="22" xfId="0" applyFont="1" applyBorder="1" applyAlignment="1">
      <alignment horizontal="center" vertical="center" wrapText="1"/>
    </xf>
    <xf numFmtId="0" fontId="13" fillId="9" borderId="30" xfId="0" applyFont="1" applyFill="1" applyBorder="1" applyAlignment="1">
      <alignment vertical="center" wrapText="1"/>
    </xf>
    <xf numFmtId="0" fontId="13" fillId="9" borderId="22" xfId="0" applyFont="1" applyFill="1" applyBorder="1" applyAlignment="1">
      <alignment vertical="center" wrapText="1"/>
    </xf>
    <xf numFmtId="0" fontId="13" fillId="7" borderId="37" xfId="0" applyFont="1" applyFill="1" applyBorder="1" applyAlignment="1">
      <alignment vertical="center" wrapText="1"/>
    </xf>
    <xf numFmtId="0" fontId="32" fillId="0" borderId="53" xfId="0" applyFont="1" applyBorder="1" applyAlignment="1">
      <alignment vertical="center" wrapText="1"/>
    </xf>
    <xf numFmtId="0" fontId="13" fillId="7" borderId="37" xfId="5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9" fillId="0" borderId="37" xfId="0" applyFont="1" applyBorder="1"/>
    <xf numFmtId="0" fontId="9" fillId="0" borderId="53" xfId="0" applyFont="1" applyBorder="1"/>
    <xf numFmtId="0" fontId="32" fillId="0" borderId="65" xfId="0" applyFont="1" applyBorder="1" applyAlignment="1">
      <alignment vertical="top" wrapText="1"/>
    </xf>
    <xf numFmtId="0" fontId="45" fillId="0" borderId="21" xfId="0" applyFont="1" applyBorder="1" applyAlignment="1">
      <alignment vertical="top" wrapText="1"/>
    </xf>
    <xf numFmtId="0" fontId="13" fillId="9" borderId="30" xfId="0" applyFont="1" applyFill="1" applyBorder="1" applyAlignment="1">
      <alignment horizontal="left" vertical="center" wrapText="1"/>
    </xf>
    <xf numFmtId="0" fontId="13" fillId="9" borderId="22" xfId="0" applyFont="1" applyFill="1" applyBorder="1" applyAlignment="1">
      <alignment horizontal="left" vertical="center" wrapText="1"/>
    </xf>
    <xf numFmtId="0" fontId="32" fillId="0" borderId="35" xfId="0" applyFont="1" applyBorder="1" applyAlignment="1">
      <alignment horizontal="left"/>
    </xf>
    <xf numFmtId="0" fontId="32" fillId="0" borderId="55" xfId="0" applyFont="1" applyBorder="1" applyAlignment="1">
      <alignment horizontal="left"/>
    </xf>
    <xf numFmtId="0" fontId="45" fillId="0" borderId="0" xfId="0" applyFont="1" applyAlignment="1">
      <alignment horizontal="right"/>
    </xf>
    <xf numFmtId="0" fontId="0" fillId="0" borderId="0" xfId="0"/>
    <xf numFmtId="0" fontId="40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9" fontId="103" fillId="0" borderId="30" xfId="0" applyNumberFormat="1" applyFont="1" applyBorder="1" applyAlignment="1"/>
    <xf numFmtId="0" fontId="103" fillId="0" borderId="40" xfId="0" applyFont="1" applyBorder="1" applyAlignment="1"/>
    <xf numFmtId="0" fontId="103" fillId="0" borderId="22" xfId="0" applyFont="1" applyBorder="1" applyAlignment="1"/>
    <xf numFmtId="0" fontId="95" fillId="0" borderId="30" xfId="0" applyFont="1" applyBorder="1" applyAlignment="1">
      <alignment horizontal="right"/>
    </xf>
    <xf numFmtId="0" fontId="95" fillId="0" borderId="40" xfId="0" applyFont="1" applyBorder="1" applyAlignment="1">
      <alignment horizontal="right"/>
    </xf>
    <xf numFmtId="0" fontId="95" fillId="0" borderId="22" xfId="0" applyFont="1" applyBorder="1" applyAlignment="1">
      <alignment horizontal="right"/>
    </xf>
    <xf numFmtId="0" fontId="103" fillId="0" borderId="11" xfId="0" applyFont="1" applyBorder="1" applyAlignment="1">
      <alignment horizontal="center"/>
    </xf>
    <xf numFmtId="49" fontId="103" fillId="0" borderId="30" xfId="0" applyNumberFormat="1" applyFont="1" applyBorder="1" applyAlignment="1">
      <alignment horizontal="left"/>
    </xf>
    <xf numFmtId="49" fontId="103" fillId="0" borderId="40" xfId="0" applyNumberFormat="1" applyFont="1" applyBorder="1" applyAlignment="1">
      <alignment horizontal="left"/>
    </xf>
    <xf numFmtId="49" fontId="103" fillId="0" borderId="22" xfId="0" applyNumberFormat="1" applyFont="1" applyBorder="1" applyAlignment="1">
      <alignment horizontal="left"/>
    </xf>
    <xf numFmtId="172" fontId="2" fillId="0" borderId="71" xfId="4" applyNumberFormat="1" applyFont="1" applyBorder="1" applyAlignment="1">
      <alignment horizontal="center" vertical="center"/>
    </xf>
    <xf numFmtId="172" fontId="2" fillId="0" borderId="0" xfId="4" applyNumberFormat="1" applyFont="1" applyAlignment="1">
      <alignment horizontal="center" vertical="center"/>
    </xf>
    <xf numFmtId="0" fontId="3" fillId="0" borderId="11" xfId="4" quotePrefix="1" applyFont="1" applyBorder="1" applyAlignment="1">
      <alignment horizontal="center" vertical="center"/>
    </xf>
    <xf numFmtId="0" fontId="5" fillId="0" borderId="11" xfId="4" quotePrefix="1" applyFont="1" applyBorder="1" applyAlignment="1">
      <alignment horizontal="center" vertical="center"/>
    </xf>
    <xf numFmtId="0" fontId="5" fillId="20" borderId="11" xfId="4" quotePrefix="1" applyFont="1" applyFill="1" applyBorder="1" applyAlignment="1">
      <alignment horizontal="center" vertical="center"/>
    </xf>
    <xf numFmtId="0" fontId="6" fillId="20" borderId="11" xfId="4" applyFont="1" applyFill="1" applyBorder="1" applyAlignment="1">
      <alignment horizontal="left" vertical="center" wrapText="1"/>
    </xf>
    <xf numFmtId="0" fontId="5" fillId="20" borderId="11" xfId="4" applyFont="1" applyFill="1" applyBorder="1" applyAlignment="1">
      <alignment horizontal="left" vertical="center"/>
    </xf>
    <xf numFmtId="3" fontId="5" fillId="20" borderId="11" xfId="4" applyNumberFormat="1" applyFont="1" applyFill="1" applyBorder="1" applyAlignment="1">
      <alignment horizontal="right" vertical="center" indent="2"/>
    </xf>
    <xf numFmtId="3" fontId="3" fillId="8" borderId="11" xfId="4" applyNumberFormat="1" applyFont="1" applyFill="1" applyBorder="1" applyAlignment="1">
      <alignment horizontal="right" vertical="center" indent="2"/>
    </xf>
    <xf numFmtId="0" fontId="5" fillId="0" borderId="0" xfId="4" applyFont="1" applyAlignment="1">
      <alignment horizontal="right"/>
    </xf>
    <xf numFmtId="0" fontId="4" fillId="0" borderId="11" xfId="4" applyFont="1" applyBorder="1" applyAlignment="1">
      <alignment horizontal="center" vertical="center"/>
    </xf>
    <xf numFmtId="0" fontId="4" fillId="0" borderId="0" xfId="0" quotePrefix="1" applyFont="1" applyAlignment="1">
      <alignment wrapText="1"/>
    </xf>
    <xf numFmtId="0" fontId="108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36" xfId="0" applyFont="1" applyBorder="1" applyAlignment="1">
      <alignment horizontal="right"/>
    </xf>
    <xf numFmtId="0" fontId="0" fillId="0" borderId="60" xfId="0" applyBorder="1" applyAlignment="1">
      <alignment horizontal="right"/>
    </xf>
    <xf numFmtId="0" fontId="0" fillId="0" borderId="53" xfId="0" applyBorder="1" applyAlignment="1">
      <alignment horizontal="right"/>
    </xf>
    <xf numFmtId="0" fontId="6" fillId="0" borderId="37" xfId="0" applyFont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3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7" fillId="0" borderId="3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4" fillId="0" borderId="0" xfId="0" applyFont="1"/>
    <xf numFmtId="0" fontId="4" fillId="0" borderId="60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6" fillId="0" borderId="6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11" xfId="0" applyBorder="1"/>
    <xf numFmtId="0" fontId="0" fillId="0" borderId="30" xfId="0" applyBorder="1" applyAlignment="1">
      <alignment horizontal="center"/>
    </xf>
    <xf numFmtId="0" fontId="45" fillId="0" borderId="11" xfId="0" applyFont="1" applyBorder="1"/>
    <xf numFmtId="0" fontId="69" fillId="7" borderId="66" xfId="5" applyFont="1" applyFill="1" applyBorder="1" applyAlignment="1">
      <alignment horizontal="left" vertical="center" wrapText="1"/>
    </xf>
    <xf numFmtId="0" fontId="69" fillId="7" borderId="74" xfId="5" applyFont="1" applyFill="1" applyBorder="1" applyAlignment="1">
      <alignment horizontal="left" vertical="center" wrapText="1"/>
    </xf>
    <xf numFmtId="0" fontId="21" fillId="7" borderId="60" xfId="5" applyFont="1" applyFill="1" applyBorder="1" applyAlignment="1">
      <alignment horizontal="left" vertical="center" wrapText="1"/>
    </xf>
    <xf numFmtId="0" fontId="21" fillId="7" borderId="53" xfId="5" applyFont="1" applyFill="1" applyBorder="1" applyAlignment="1">
      <alignment horizontal="left" vertical="center" wrapText="1"/>
    </xf>
    <xf numFmtId="0" fontId="45" fillId="0" borderId="11" xfId="0" applyFont="1" applyBorder="1" applyAlignment="1">
      <alignment vertical="center" wrapText="1"/>
    </xf>
    <xf numFmtId="0" fontId="85" fillId="0" borderId="30" xfId="5" applyFont="1" applyBorder="1" applyAlignment="1">
      <alignment horizontal="left" vertical="center" wrapText="1"/>
    </xf>
    <xf numFmtId="0" fontId="45" fillId="0" borderId="72" xfId="0" applyFont="1" applyBorder="1" applyAlignment="1">
      <alignment vertical="center" wrapText="1"/>
    </xf>
    <xf numFmtId="0" fontId="85" fillId="0" borderId="30" xfId="5" applyFont="1" applyBorder="1" applyAlignment="1">
      <alignment horizontal="left" vertical="center" wrapText="1" shrinkToFit="1"/>
    </xf>
    <xf numFmtId="0" fontId="45" fillId="0" borderId="72" xfId="0" applyFont="1" applyBorder="1" applyAlignment="1">
      <alignment vertical="center" wrapText="1" shrinkToFit="1"/>
    </xf>
    <xf numFmtId="0" fontId="6" fillId="7" borderId="60" xfId="5" applyFont="1" applyFill="1" applyBorder="1" applyAlignment="1">
      <alignment horizontal="left" vertical="center" wrapText="1"/>
    </xf>
    <xf numFmtId="0" fontId="6" fillId="7" borderId="53" xfId="5" applyFont="1" applyFill="1" applyBorder="1" applyAlignment="1">
      <alignment horizontal="left" vertical="center" wrapText="1"/>
    </xf>
    <xf numFmtId="0" fontId="85" fillId="0" borderId="30" xfId="5" applyFont="1" applyBorder="1" applyAlignment="1">
      <alignment horizontal="left" vertical="center"/>
    </xf>
    <xf numFmtId="0" fontId="45" fillId="0" borderId="72" xfId="0" applyFont="1" applyBorder="1" applyAlignment="1">
      <alignment vertical="center"/>
    </xf>
    <xf numFmtId="0" fontId="6" fillId="7" borderId="35" xfId="5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69" fillId="7" borderId="60" xfId="5" applyFont="1" applyFill="1" applyBorder="1" applyAlignment="1">
      <alignment horizontal="left" vertical="center" wrapText="1"/>
    </xf>
    <xf numFmtId="0" fontId="69" fillId="7" borderId="53" xfId="5" applyFont="1" applyFill="1" applyBorder="1" applyAlignment="1">
      <alignment horizontal="left" vertical="center" wrapText="1"/>
    </xf>
    <xf numFmtId="0" fontId="85" fillId="0" borderId="62" xfId="5" applyFont="1" applyBorder="1" applyAlignment="1">
      <alignment horizontal="left" vertical="center" wrapText="1"/>
    </xf>
    <xf numFmtId="0" fontId="45" fillId="0" borderId="73" xfId="0" applyFont="1" applyBorder="1" applyAlignment="1">
      <alignment vertical="center" wrapText="1"/>
    </xf>
    <xf numFmtId="0" fontId="83" fillId="7" borderId="37" xfId="5" applyFont="1" applyFill="1" applyBorder="1" applyAlignment="1">
      <alignment horizontal="center" vertical="center" wrapText="1"/>
    </xf>
    <xf numFmtId="0" fontId="84" fillId="0" borderId="53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87" fillId="0" borderId="11" xfId="0" applyFont="1" applyBorder="1" applyAlignment="1">
      <alignment horizontal="center"/>
    </xf>
    <xf numFmtId="49" fontId="87" fillId="0" borderId="11" xfId="0" applyNumberFormat="1" applyFont="1" applyBorder="1" applyAlignment="1">
      <alignment wrapText="1"/>
    </xf>
    <xf numFmtId="0" fontId="87" fillId="0" borderId="11" xfId="0" applyFont="1" applyBorder="1" applyAlignment="1">
      <alignment wrapText="1"/>
    </xf>
    <xf numFmtId="0" fontId="110" fillId="0" borderId="0" xfId="0" applyFont="1" applyAlignment="1">
      <alignment horizontal="right"/>
    </xf>
    <xf numFmtId="0" fontId="4" fillId="0" borderId="30" xfId="4" applyFont="1" applyBorder="1" applyAlignment="1">
      <alignment horizontal="center"/>
    </xf>
    <xf numFmtId="0" fontId="4" fillId="0" borderId="40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5" fillId="0" borderId="22" xfId="4" applyFont="1" applyBorder="1" applyAlignment="1">
      <alignment horizontal="right"/>
    </xf>
    <xf numFmtId="172" fontId="7" fillId="0" borderId="11" xfId="4" applyNumberFormat="1" applyFont="1" applyBorder="1" applyAlignment="1">
      <alignment horizontal="center"/>
    </xf>
    <xf numFmtId="172" fontId="2" fillId="0" borderId="11" xfId="4" applyNumberFormat="1" applyFont="1" applyBorder="1" applyAlignment="1">
      <alignment horizontal="center" vertical="center"/>
    </xf>
    <xf numFmtId="3" fontId="3" fillId="0" borderId="11" xfId="4" applyNumberFormat="1" applyFont="1" applyBorder="1" applyAlignment="1">
      <alignment horizontal="right" vertical="center"/>
    </xf>
    <xf numFmtId="0" fontId="4" fillId="0" borderId="11" xfId="4" applyFont="1" applyBorder="1" applyAlignment="1">
      <alignment horizontal="left" vertical="center"/>
    </xf>
    <xf numFmtId="3" fontId="5" fillId="0" borderId="11" xfId="4" applyNumberFormat="1" applyFont="1" applyBorder="1" applyAlignment="1">
      <alignment horizontal="right" vertical="center"/>
    </xf>
    <xf numFmtId="0" fontId="6" fillId="8" borderId="11" xfId="4" applyFont="1" applyFill="1" applyBorder="1" applyAlignment="1">
      <alignment horizontal="left" vertical="center"/>
    </xf>
    <xf numFmtId="3" fontId="5" fillId="8" borderId="11" xfId="4" applyNumberFormat="1" applyFont="1" applyFill="1" applyBorder="1" applyAlignment="1">
      <alignment horizontal="right" vertical="center"/>
    </xf>
    <xf numFmtId="0" fontId="5" fillId="0" borderId="11" xfId="4" applyFont="1" applyBorder="1" applyAlignment="1">
      <alignment horizontal="right" vertical="center"/>
    </xf>
    <xf numFmtId="0" fontId="5" fillId="8" borderId="11" xfId="4" applyFont="1" applyFill="1" applyBorder="1" applyAlignment="1">
      <alignment horizontal="right" vertical="center"/>
    </xf>
    <xf numFmtId="0" fontId="3" fillId="0" borderId="30" xfId="4" quotePrefix="1" applyFont="1" applyBorder="1" applyAlignment="1">
      <alignment horizontal="center" vertical="center"/>
    </xf>
    <xf numFmtId="0" fontId="3" fillId="0" borderId="22" xfId="4" quotePrefix="1" applyFont="1" applyBorder="1" applyAlignment="1">
      <alignment horizontal="center" vertical="center"/>
    </xf>
    <xf numFmtId="0" fontId="4" fillId="0" borderId="30" xfId="4" applyFont="1" applyBorder="1" applyAlignment="1">
      <alignment horizontal="left" vertical="center" wrapText="1"/>
    </xf>
    <xf numFmtId="0" fontId="4" fillId="0" borderId="40" xfId="4" applyFont="1" applyBorder="1" applyAlignment="1">
      <alignment horizontal="left" vertical="center" wrapText="1"/>
    </xf>
    <xf numFmtId="0" fontId="4" fillId="0" borderId="22" xfId="4" applyFont="1" applyBorder="1" applyAlignment="1">
      <alignment horizontal="left" vertical="center" wrapText="1"/>
    </xf>
    <xf numFmtId="0" fontId="3" fillId="0" borderId="30" xfId="4" applyFont="1" applyBorder="1" applyAlignment="1">
      <alignment horizontal="left" vertical="center" wrapText="1"/>
    </xf>
    <xf numFmtId="0" fontId="3" fillId="0" borderId="40" xfId="4" applyFont="1" applyBorder="1" applyAlignment="1">
      <alignment horizontal="left" vertical="center" wrapText="1"/>
    </xf>
    <xf numFmtId="0" fontId="3" fillId="0" borderId="22" xfId="4" applyFont="1" applyBorder="1" applyAlignment="1">
      <alignment horizontal="left" vertical="center" wrapText="1"/>
    </xf>
    <xf numFmtId="3" fontId="3" fillId="0" borderId="30" xfId="4" applyNumberFormat="1" applyFont="1" applyBorder="1" applyAlignment="1">
      <alignment horizontal="right" vertical="center" indent="2"/>
    </xf>
    <xf numFmtId="3" fontId="3" fillId="0" borderId="40" xfId="4" applyNumberFormat="1" applyFont="1" applyBorder="1" applyAlignment="1">
      <alignment horizontal="right" vertical="center" indent="2"/>
    </xf>
    <xf numFmtId="3" fontId="3" fillId="0" borderId="22" xfId="4" applyNumberFormat="1" applyFont="1" applyBorder="1" applyAlignment="1">
      <alignment horizontal="right" vertical="center" indent="2"/>
    </xf>
    <xf numFmtId="0" fontId="5" fillId="0" borderId="30" xfId="4" quotePrefix="1" applyFont="1" applyBorder="1" applyAlignment="1">
      <alignment horizontal="center" vertical="center"/>
    </xf>
    <xf numFmtId="0" fontId="5" fillId="0" borderId="22" xfId="4" quotePrefix="1" applyFont="1" applyBorder="1" applyAlignment="1">
      <alignment horizontal="center" vertical="center"/>
    </xf>
    <xf numFmtId="0" fontId="6" fillId="8" borderId="30" xfId="4" applyFont="1" applyFill="1" applyBorder="1" applyAlignment="1">
      <alignment horizontal="left" vertical="center"/>
    </xf>
    <xf numFmtId="0" fontId="6" fillId="8" borderId="40" xfId="4" applyFont="1" applyFill="1" applyBorder="1" applyAlignment="1">
      <alignment horizontal="left" vertical="center"/>
    </xf>
    <xf numFmtId="0" fontId="6" fillId="8" borderId="22" xfId="4" applyFont="1" applyFill="1" applyBorder="1" applyAlignment="1">
      <alignment horizontal="left" vertical="center"/>
    </xf>
    <xf numFmtId="0" fontId="5" fillId="8" borderId="30" xfId="4" applyFont="1" applyFill="1" applyBorder="1" applyAlignment="1">
      <alignment horizontal="left" vertical="center" wrapText="1"/>
    </xf>
    <xf numFmtId="0" fontId="5" fillId="8" borderId="40" xfId="4" applyFont="1" applyFill="1" applyBorder="1" applyAlignment="1">
      <alignment horizontal="left" vertical="center" wrapText="1"/>
    </xf>
    <xf numFmtId="0" fontId="5" fillId="8" borderId="22" xfId="4" applyFont="1" applyFill="1" applyBorder="1" applyAlignment="1">
      <alignment horizontal="left" vertical="center" wrapText="1"/>
    </xf>
    <xf numFmtId="0" fontId="4" fillId="0" borderId="30" xfId="4" applyFont="1" applyBorder="1" applyAlignment="1">
      <alignment horizontal="left" vertical="center"/>
    </xf>
    <xf numFmtId="0" fontId="4" fillId="0" borderId="40" xfId="4" applyFont="1" applyBorder="1" applyAlignment="1">
      <alignment horizontal="left" vertical="center"/>
    </xf>
    <xf numFmtId="0" fontId="4" fillId="0" borderId="22" xfId="4" applyFont="1" applyBorder="1" applyAlignment="1">
      <alignment horizontal="left" vertical="center"/>
    </xf>
    <xf numFmtId="3" fontId="5" fillId="8" borderId="30" xfId="4" applyNumberFormat="1" applyFont="1" applyFill="1" applyBorder="1" applyAlignment="1">
      <alignment horizontal="right" vertical="center" indent="2"/>
    </xf>
    <xf numFmtId="3" fontId="5" fillId="8" borderId="40" xfId="4" applyNumberFormat="1" applyFont="1" applyFill="1" applyBorder="1" applyAlignment="1">
      <alignment horizontal="right" vertical="center" indent="2"/>
    </xf>
    <xf numFmtId="3" fontId="5" fillId="8" borderId="22" xfId="4" applyNumberFormat="1" applyFont="1" applyFill="1" applyBorder="1" applyAlignment="1">
      <alignment horizontal="right" vertical="center" indent="2"/>
    </xf>
    <xf numFmtId="0" fontId="6" fillId="8" borderId="30" xfId="4" applyFont="1" applyFill="1" applyBorder="1" applyAlignment="1">
      <alignment horizontal="left" vertical="center" wrapText="1"/>
    </xf>
    <xf numFmtId="0" fontId="6" fillId="8" borderId="40" xfId="4" applyFont="1" applyFill="1" applyBorder="1" applyAlignment="1">
      <alignment horizontal="left" vertical="center" wrapText="1"/>
    </xf>
    <xf numFmtId="0" fontId="6" fillId="8" borderId="22" xfId="4" applyFont="1" applyFill="1" applyBorder="1" applyAlignment="1">
      <alignment horizontal="left" vertical="center" wrapText="1"/>
    </xf>
    <xf numFmtId="0" fontId="5" fillId="0" borderId="30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30" xfId="4" applyFont="1" applyBorder="1" applyAlignment="1">
      <alignment horizontal="center" vertical="center" wrapText="1"/>
    </xf>
    <xf numFmtId="0" fontId="5" fillId="0" borderId="40" xfId="4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0" fontId="6" fillId="0" borderId="30" xfId="4" applyFont="1" applyBorder="1" applyAlignment="1">
      <alignment horizontal="center" vertical="center" wrapText="1"/>
    </xf>
    <xf numFmtId="0" fontId="6" fillId="0" borderId="40" xfId="4" applyFont="1" applyBorder="1" applyAlignment="1">
      <alignment horizontal="center" vertical="center" wrapText="1"/>
    </xf>
    <xf numFmtId="0" fontId="6" fillId="0" borderId="22" xfId="4" applyFont="1" applyBorder="1" applyAlignment="1">
      <alignment horizontal="center" vertical="center" wrapText="1"/>
    </xf>
    <xf numFmtId="1" fontId="3" fillId="0" borderId="30" xfId="4" applyNumberFormat="1" applyFont="1" applyBorder="1" applyAlignment="1">
      <alignment horizontal="center" vertical="center"/>
    </xf>
    <xf numFmtId="1" fontId="3" fillId="0" borderId="22" xfId="4" applyNumberFormat="1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3" fillId="0" borderId="40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172" fontId="5" fillId="0" borderId="30" xfId="4" applyNumberFormat="1" applyFont="1" applyBorder="1" applyAlignment="1">
      <alignment horizontal="center" vertical="center" wrapText="1"/>
    </xf>
    <xf numFmtId="172" fontId="5" fillId="0" borderId="22" xfId="4" applyNumberFormat="1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/>
    </xf>
    <xf numFmtId="0" fontId="4" fillId="0" borderId="40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65" xfId="4" applyFont="1" applyBorder="1" applyAlignment="1">
      <alignment horizontal="center"/>
    </xf>
    <xf numFmtId="0" fontId="4" fillId="0" borderId="32" xfId="4" applyFont="1" applyBorder="1" applyAlignment="1">
      <alignment horizontal="center"/>
    </xf>
    <xf numFmtId="0" fontId="26" fillId="0" borderId="0" xfId="4" applyFont="1" applyAlignment="1">
      <alignment horizontal="right"/>
    </xf>
    <xf numFmtId="0" fontId="9" fillId="0" borderId="0" xfId="4" applyFont="1" applyAlignment="1">
      <alignment horizontal="center"/>
    </xf>
    <xf numFmtId="175" fontId="30" fillId="0" borderId="45" xfId="10" applyNumberFormat="1" applyFont="1" applyBorder="1" applyAlignment="1">
      <alignment horizontal="center" vertical="center" wrapText="1"/>
    </xf>
    <xf numFmtId="175" fontId="30" fillId="0" borderId="68" xfId="10" applyNumberFormat="1" applyFont="1" applyBorder="1" applyAlignment="1">
      <alignment horizontal="center" vertical="center" wrapText="1"/>
    </xf>
    <xf numFmtId="172" fontId="7" fillId="0" borderId="32" xfId="4" applyNumberFormat="1" applyFont="1" applyBorder="1" applyAlignment="1">
      <alignment horizontal="center"/>
    </xf>
    <xf numFmtId="0" fontId="1" fillId="0" borderId="0" xfId="4" applyAlignment="1">
      <alignment horizontal="right"/>
    </xf>
    <xf numFmtId="175" fontId="15" fillId="0" borderId="49" xfId="10" applyNumberFormat="1" applyFont="1" applyBorder="1" applyAlignment="1">
      <alignment horizontal="center" vertical="center" wrapText="1"/>
    </xf>
    <xf numFmtId="175" fontId="15" fillId="0" borderId="26" xfId="10" applyNumberFormat="1" applyFont="1" applyBorder="1" applyAlignment="1">
      <alignment horizontal="center" vertical="center" wrapText="1"/>
    </xf>
    <xf numFmtId="0" fontId="6" fillId="0" borderId="11" xfId="9" applyFont="1" applyBorder="1" applyAlignment="1">
      <alignment horizontal="center" vertical="center"/>
    </xf>
    <xf numFmtId="0" fontId="4" fillId="0" borderId="0" xfId="9" applyAlignment="1">
      <alignment horizontal="center"/>
    </xf>
    <xf numFmtId="0" fontId="21" fillId="0" borderId="0" xfId="9" applyFont="1" applyAlignment="1">
      <alignment horizontal="center"/>
    </xf>
    <xf numFmtId="0" fontId="6" fillId="0" borderId="11" xfId="9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0" fillId="0" borderId="0" xfId="4" applyFont="1" applyAlignment="1">
      <alignment horizontal="center"/>
    </xf>
    <xf numFmtId="0" fontId="25" fillId="0" borderId="0" xfId="4" applyFont="1" applyAlignment="1">
      <alignment horizontal="center" vertical="center" wrapText="1"/>
    </xf>
    <xf numFmtId="0" fontId="9" fillId="0" borderId="0" xfId="4" applyFont="1" applyFill="1" applyAlignment="1">
      <alignment horizontal="left" vertical="center" wrapText="1"/>
    </xf>
    <xf numFmtId="3" fontId="9" fillId="0" borderId="0" xfId="4" applyNumberFormat="1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3" fontId="13" fillId="0" borderId="0" xfId="4" applyNumberFormat="1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9" fillId="0" borderId="75" xfId="10" applyFont="1" applyBorder="1" applyAlignment="1">
      <alignment horizontal="justify" vertical="center" wrapText="1"/>
    </xf>
    <xf numFmtId="0" fontId="19" fillId="0" borderId="0" xfId="10" applyFont="1" applyAlignment="1">
      <alignment horizontal="justify" vertical="center" wrapText="1"/>
    </xf>
    <xf numFmtId="0" fontId="14" fillId="0" borderId="0" xfId="1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0" xfId="4" applyFont="1" applyBorder="1" applyAlignment="1">
      <alignment horizontal="left" vertical="center"/>
    </xf>
    <xf numFmtId="0" fontId="9" fillId="0" borderId="40" xfId="4" applyFont="1" applyBorder="1" applyAlignment="1">
      <alignment horizontal="left" vertical="center"/>
    </xf>
    <xf numFmtId="0" fontId="9" fillId="0" borderId="22" xfId="4" applyFont="1" applyBorder="1" applyAlignment="1">
      <alignment horizontal="left" vertical="center"/>
    </xf>
    <xf numFmtId="3" fontId="8" fillId="0" borderId="11" xfId="4" applyNumberFormat="1" applyFont="1" applyBorder="1" applyAlignment="1">
      <alignment horizontal="center" vertical="center"/>
    </xf>
    <xf numFmtId="3" fontId="3" fillId="0" borderId="0" xfId="4" applyNumberFormat="1" applyFont="1" applyAlignment="1">
      <alignment horizontal="center"/>
    </xf>
    <xf numFmtId="3" fontId="8" fillId="0" borderId="30" xfId="4" applyNumberFormat="1" applyFont="1" applyBorder="1" applyAlignment="1">
      <alignment horizontal="center" vertical="center"/>
    </xf>
    <xf numFmtId="3" fontId="8" fillId="0" borderId="40" xfId="4" applyNumberFormat="1" applyFont="1" applyBorder="1" applyAlignment="1">
      <alignment horizontal="center" vertical="center"/>
    </xf>
    <xf numFmtId="3" fontId="8" fillId="0" borderId="22" xfId="4" applyNumberFormat="1" applyFont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9" fillId="0" borderId="40" xfId="4" applyFont="1" applyBorder="1" applyAlignment="1">
      <alignment horizontal="left" vertical="center" wrapText="1"/>
    </xf>
    <xf numFmtId="0" fontId="9" fillId="0" borderId="22" xfId="4" applyFont="1" applyBorder="1" applyAlignment="1">
      <alignment horizontal="left" vertical="center" wrapText="1"/>
    </xf>
    <xf numFmtId="0" fontId="8" fillId="0" borderId="40" xfId="4" applyFont="1" applyBorder="1" applyAlignment="1">
      <alignment horizontal="left" vertical="center" wrapText="1"/>
    </xf>
    <xf numFmtId="0" fontId="8" fillId="0" borderId="22" xfId="4" applyFont="1" applyBorder="1" applyAlignment="1">
      <alignment horizontal="left" vertical="center" wrapText="1"/>
    </xf>
    <xf numFmtId="0" fontId="9" fillId="0" borderId="30" xfId="4" applyFont="1" applyBorder="1" applyAlignment="1">
      <alignment horizontal="left" vertical="center" wrapText="1"/>
    </xf>
    <xf numFmtId="0" fontId="8" fillId="0" borderId="30" xfId="4" applyFont="1" applyBorder="1" applyAlignment="1">
      <alignment horizontal="left" vertical="center"/>
    </xf>
    <xf numFmtId="0" fontId="8" fillId="0" borderId="40" xfId="4" applyFont="1" applyBorder="1" applyAlignment="1">
      <alignment horizontal="left" vertical="center"/>
    </xf>
    <xf numFmtId="3" fontId="8" fillId="3" borderId="32" xfId="4" applyNumberFormat="1" applyFont="1" applyFill="1" applyBorder="1" applyAlignment="1">
      <alignment horizontal="center" vertical="center"/>
    </xf>
    <xf numFmtId="3" fontId="8" fillId="3" borderId="0" xfId="4" applyNumberFormat="1" applyFont="1" applyFill="1" applyAlignment="1">
      <alignment horizontal="center" vertical="center"/>
    </xf>
    <xf numFmtId="3" fontId="8" fillId="3" borderId="61" xfId="4" applyNumberFormat="1" applyFont="1" applyFill="1" applyBorder="1" applyAlignment="1">
      <alignment horizontal="center" vertical="center"/>
    </xf>
    <xf numFmtId="0" fontId="8" fillId="0" borderId="30" xfId="4" applyFont="1" applyBorder="1" applyAlignment="1">
      <alignment horizontal="left" vertical="center" wrapText="1"/>
    </xf>
    <xf numFmtId="0" fontId="8" fillId="9" borderId="30" xfId="4" applyFont="1" applyFill="1" applyBorder="1" applyAlignment="1">
      <alignment vertical="center" wrapText="1"/>
    </xf>
    <xf numFmtId="0" fontId="8" fillId="9" borderId="40" xfId="4" applyFont="1" applyFill="1" applyBorder="1" applyAlignment="1">
      <alignment vertical="center" wrapText="1"/>
    </xf>
    <xf numFmtId="3" fontId="8" fillId="9" borderId="30" xfId="4" applyNumberFormat="1" applyFont="1" applyFill="1" applyBorder="1" applyAlignment="1">
      <alignment horizontal="center" vertical="center"/>
    </xf>
    <xf numFmtId="3" fontId="8" fillId="9" borderId="40" xfId="4" applyNumberFormat="1" applyFont="1" applyFill="1" applyBorder="1" applyAlignment="1">
      <alignment horizontal="center" vertical="center"/>
    </xf>
    <xf numFmtId="3" fontId="8" fillId="9" borderId="22" xfId="4" applyNumberFormat="1" applyFont="1" applyFill="1" applyBorder="1" applyAlignment="1">
      <alignment horizontal="center" vertical="center"/>
    </xf>
    <xf numFmtId="0" fontId="8" fillId="9" borderId="30" xfId="4" applyFont="1" applyFill="1" applyBorder="1" applyAlignment="1">
      <alignment horizontal="left" vertical="center" wrapText="1"/>
    </xf>
    <xf numFmtId="0" fontId="8" fillId="9" borderId="40" xfId="4" applyFont="1" applyFill="1" applyBorder="1" applyAlignment="1">
      <alignment horizontal="left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/>
    </xf>
    <xf numFmtId="0" fontId="8" fillId="0" borderId="30" xfId="4" applyFont="1" applyBorder="1" applyAlignment="1">
      <alignment vertical="center" wrapText="1"/>
    </xf>
    <xf numFmtId="0" fontId="8" fillId="0" borderId="40" xfId="4" applyFont="1" applyBorder="1" applyAlignment="1">
      <alignment vertical="center" wrapText="1"/>
    </xf>
    <xf numFmtId="0" fontId="8" fillId="0" borderId="11" xfId="4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172" fontId="60" fillId="0" borderId="0" xfId="4" applyNumberFormat="1" applyFont="1" applyAlignment="1">
      <alignment horizontal="center"/>
    </xf>
    <xf numFmtId="172" fontId="51" fillId="0" borderId="0" xfId="4" applyNumberFormat="1" applyFont="1" applyAlignment="1">
      <alignment horizontal="center"/>
    </xf>
    <xf numFmtId="0" fontId="4" fillId="0" borderId="32" xfId="4" applyFont="1" applyBorder="1"/>
    <xf numFmtId="0" fontId="5" fillId="0" borderId="32" xfId="4" applyFont="1" applyBorder="1" applyAlignment="1">
      <alignment horizontal="right"/>
    </xf>
    <xf numFmtId="0" fontId="26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 applyAlignment="1">
      <alignment horizontal="center" vertical="center" wrapText="1"/>
    </xf>
    <xf numFmtId="0" fontId="9" fillId="0" borderId="0" xfId="12" applyFont="1" applyAlignment="1">
      <alignment horizontal="center" vertical="center"/>
    </xf>
    <xf numFmtId="0" fontId="10" fillId="0" borderId="0" xfId="12" applyFont="1" applyAlignment="1">
      <alignment horizontal="right" vertical="center"/>
    </xf>
    <xf numFmtId="175" fontId="16" fillId="0" borderId="36" xfId="10" applyNumberFormat="1" applyFont="1" applyBorder="1" applyAlignment="1">
      <alignment horizontal="left" vertical="center" wrapText="1" indent="2"/>
    </xf>
    <xf numFmtId="175" fontId="16" fillId="0" borderId="48" xfId="10" applyNumberFormat="1" applyFont="1" applyBorder="1" applyAlignment="1">
      <alignment horizontal="left" vertical="center" wrapText="1" indent="2"/>
    </xf>
    <xf numFmtId="175" fontId="16" fillId="0" borderId="45" xfId="10" applyNumberFormat="1" applyFont="1" applyBorder="1" applyAlignment="1">
      <alignment horizontal="center" vertical="center" wrapText="1"/>
    </xf>
    <xf numFmtId="175" fontId="16" fillId="0" borderId="68" xfId="10" applyNumberFormat="1" applyFont="1" applyBorder="1" applyAlignment="1">
      <alignment horizontal="center" vertical="center" wrapText="1"/>
    </xf>
    <xf numFmtId="175" fontId="16" fillId="0" borderId="45" xfId="10" applyNumberFormat="1" applyFont="1" applyBorder="1" applyAlignment="1">
      <alignment horizontal="center" vertical="center"/>
    </xf>
    <xf numFmtId="175" fontId="16" fillId="0" borderId="68" xfId="10" applyNumberFormat="1" applyFont="1" applyBorder="1" applyAlignment="1">
      <alignment horizontal="center" vertical="center"/>
    </xf>
    <xf numFmtId="175" fontId="59" fillId="0" borderId="0" xfId="10" applyNumberFormat="1" applyFont="1" applyAlignment="1">
      <alignment horizontal="center" vertical="center" wrapText="1"/>
    </xf>
    <xf numFmtId="175" fontId="16" fillId="0" borderId="76" xfId="10" applyNumberFormat="1" applyFont="1" applyBorder="1" applyAlignment="1">
      <alignment horizontal="center" vertical="center"/>
    </xf>
    <xf numFmtId="175" fontId="16" fillId="0" borderId="77" xfId="10" applyNumberFormat="1" applyFont="1" applyBorder="1" applyAlignment="1">
      <alignment horizontal="center" vertical="center"/>
    </xf>
    <xf numFmtId="175" fontId="16" fillId="0" borderId="73" xfId="10" applyNumberFormat="1" applyFont="1" applyBorder="1" applyAlignment="1">
      <alignment horizontal="center" vertical="center"/>
    </xf>
    <xf numFmtId="175" fontId="52" fillId="0" borderId="0" xfId="11" applyNumberFormat="1" applyFont="1" applyAlignment="1">
      <alignment horizontal="center" vertical="center" wrapText="1"/>
    </xf>
    <xf numFmtId="0" fontId="15" fillId="0" borderId="1" xfId="11" applyFont="1" applyBorder="1" applyAlignment="1">
      <alignment horizontal="left"/>
    </xf>
    <xf numFmtId="0" fontId="15" fillId="0" borderId="2" xfId="11" applyFont="1" applyBorder="1" applyAlignment="1">
      <alignment horizontal="left"/>
    </xf>
    <xf numFmtId="0" fontId="18" fillId="0" borderId="75" xfId="11" applyFont="1" applyBorder="1" applyAlignment="1">
      <alignment horizontal="justify" vertical="center" wrapText="1"/>
    </xf>
    <xf numFmtId="0" fontId="18" fillId="0" borderId="0" xfId="11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43" fillId="0" borderId="0" xfId="0" applyFont="1"/>
    <xf numFmtId="0" fontId="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66" xfId="0" applyFont="1" applyBorder="1"/>
    <xf numFmtId="0" fontId="0" fillId="0" borderId="66" xfId="0" applyBorder="1"/>
    <xf numFmtId="0" fontId="111" fillId="0" borderId="0" xfId="0" applyFont="1" applyAlignment="1">
      <alignment horizontal="center"/>
    </xf>
  </cellXfs>
  <cellStyles count="13">
    <cellStyle name="Ezres" xfId="1" builtinId="3"/>
    <cellStyle name="Ezres 2" xfId="2"/>
    <cellStyle name="Ezres 3" xfId="3"/>
    <cellStyle name="Normál" xfId="0" builtinId="0"/>
    <cellStyle name="Normál 2" xfId="4"/>
    <cellStyle name="Normál 3" xfId="5"/>
    <cellStyle name="Normál 4" xfId="6"/>
    <cellStyle name="Normál_Bevételek" xfId="7"/>
    <cellStyle name="Normál_előirányzat-felhasználási ütemterv 2010." xfId="8"/>
    <cellStyle name="Normál_köt-önk feladatok" xfId="9"/>
    <cellStyle name="Normál_KVIREND" xfId="10"/>
    <cellStyle name="Normál_KVRENMUNKA" xfId="11"/>
    <cellStyle name="Normál_likviditási terv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P38"/>
  <sheetViews>
    <sheetView topLeftCell="A14" zoomScaleNormal="100" zoomScaleSheetLayoutView="100" workbookViewId="0">
      <selection sqref="A1:AI38"/>
    </sheetView>
  </sheetViews>
  <sheetFormatPr defaultColWidth="2.6640625" defaultRowHeight="13.2" x14ac:dyDescent="0.25"/>
  <cols>
    <col min="1" max="2" width="2.6640625" style="3" customWidth="1"/>
    <col min="3" max="23" width="2.6640625" style="1" customWidth="1"/>
    <col min="24" max="24" width="0.88671875" style="1" customWidth="1"/>
    <col min="25" max="28" width="2.6640625" style="1" hidden="1" customWidth="1"/>
    <col min="29" max="31" width="2.6640625" style="1" customWidth="1"/>
    <col min="32" max="32" width="1.33203125" style="1" customWidth="1"/>
    <col min="33" max="33" width="18.6640625" style="370" customWidth="1"/>
    <col min="34" max="34" width="17.6640625" style="370" customWidth="1"/>
    <col min="35" max="35" width="18.88671875" style="1" customWidth="1"/>
    <col min="36" max="37" width="2.6640625" style="1" customWidth="1"/>
    <col min="38" max="38" width="4.33203125" style="1" customWidth="1"/>
    <col min="39" max="39" width="14.109375" style="1" customWidth="1"/>
    <col min="40" max="40" width="13.6640625" style="354" bestFit="1" customWidth="1"/>
    <col min="41" max="41" width="9.109375" style="1" customWidth="1"/>
    <col min="42" max="42" width="12.5546875" style="354" bestFit="1" customWidth="1"/>
    <col min="43" max="186" width="9.109375" style="1" customWidth="1"/>
    <col min="187" max="16384" width="2.6640625" style="1"/>
  </cols>
  <sheetData>
    <row r="1" spans="1:42" ht="19.5" customHeight="1" x14ac:dyDescent="0.25">
      <c r="AG1" s="818" t="s">
        <v>678</v>
      </c>
      <c r="AH1" s="818"/>
      <c r="AI1" s="818"/>
      <c r="AJ1" s="262"/>
      <c r="AK1" s="262"/>
      <c r="AL1" s="262"/>
    </row>
    <row r="2" spans="1:42" ht="35.25" customHeight="1" x14ac:dyDescent="0.5">
      <c r="A2" s="817" t="s">
        <v>866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7"/>
      <c r="AF2" s="817"/>
      <c r="AG2" s="817"/>
      <c r="AH2" s="817"/>
      <c r="AI2" s="817"/>
      <c r="AJ2" s="122"/>
      <c r="AK2" s="122"/>
      <c r="AL2" s="122"/>
    </row>
    <row r="3" spans="1:42" ht="35.25" customHeight="1" x14ac:dyDescent="0.5">
      <c r="A3" s="817" t="s">
        <v>1046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122"/>
      <c r="AK3" s="122"/>
      <c r="AL3" s="122"/>
    </row>
    <row r="4" spans="1:42" ht="33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57"/>
      <c r="AH4" s="357"/>
      <c r="AI4" s="3"/>
      <c r="AJ4" s="3"/>
      <c r="AK4" s="3"/>
      <c r="AL4" s="3"/>
    </row>
    <row r="5" spans="1:42" ht="15.9" customHeight="1" x14ac:dyDescent="0.25">
      <c r="A5" s="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358"/>
      <c r="AH5" s="358"/>
      <c r="AI5" s="263"/>
      <c r="AJ5" s="263"/>
      <c r="AK5" s="263"/>
      <c r="AL5" s="263"/>
    </row>
    <row r="6" spans="1:42" ht="49.5" customHeight="1" x14ac:dyDescent="0.25">
      <c r="A6" s="844" t="s">
        <v>2</v>
      </c>
      <c r="B6" s="845"/>
      <c r="C6" s="828" t="s">
        <v>3</v>
      </c>
      <c r="D6" s="846"/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46"/>
      <c r="R6" s="846"/>
      <c r="S6" s="846"/>
      <c r="T6" s="846"/>
      <c r="U6" s="846"/>
      <c r="V6" s="846"/>
      <c r="W6" s="846"/>
      <c r="X6" s="846"/>
      <c r="Y6" s="846"/>
      <c r="Z6" s="846"/>
      <c r="AA6" s="846"/>
      <c r="AB6" s="846"/>
      <c r="AC6" s="847" t="s">
        <v>4</v>
      </c>
      <c r="AD6" s="846"/>
      <c r="AE6" s="846"/>
      <c r="AF6" s="846"/>
      <c r="AG6" s="359" t="s">
        <v>1047</v>
      </c>
      <c r="AH6" s="359" t="s">
        <v>1048</v>
      </c>
      <c r="AI6" s="265" t="s">
        <v>1049</v>
      </c>
      <c r="AJ6" s="266"/>
      <c r="AK6" s="266"/>
      <c r="AL6" s="266"/>
    </row>
    <row r="7" spans="1:42" ht="15.6" x14ac:dyDescent="0.25">
      <c r="A7" s="840">
        <v>1</v>
      </c>
      <c r="B7" s="840"/>
      <c r="C7" s="843" t="s">
        <v>377</v>
      </c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3"/>
      <c r="S7" s="843"/>
      <c r="T7" s="843"/>
      <c r="U7" s="843"/>
      <c r="V7" s="843"/>
      <c r="W7" s="843"/>
      <c r="X7" s="843"/>
      <c r="Y7" s="843"/>
      <c r="Z7" s="843"/>
      <c r="AA7" s="843"/>
      <c r="AB7" s="843"/>
      <c r="AC7" s="839" t="s">
        <v>51</v>
      </c>
      <c r="AD7" s="839"/>
      <c r="AE7" s="839"/>
      <c r="AF7" s="839"/>
      <c r="AG7" s="360">
        <v>13427700</v>
      </c>
      <c r="AH7" s="360">
        <v>15160332</v>
      </c>
      <c r="AI7" s="304">
        <v>12590000</v>
      </c>
      <c r="AJ7" s="267"/>
      <c r="AK7" s="267"/>
      <c r="AL7" s="267"/>
    </row>
    <row r="8" spans="1:42" ht="15.6" x14ac:dyDescent="0.25">
      <c r="A8" s="840">
        <v>2</v>
      </c>
      <c r="B8" s="840"/>
      <c r="C8" s="830" t="s">
        <v>378</v>
      </c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0"/>
      <c r="O8" s="830"/>
      <c r="P8" s="830"/>
      <c r="Q8" s="830"/>
      <c r="R8" s="830"/>
      <c r="S8" s="830"/>
      <c r="T8" s="830"/>
      <c r="U8" s="830"/>
      <c r="V8" s="830"/>
      <c r="W8" s="830"/>
      <c r="X8" s="830"/>
      <c r="Y8" s="830"/>
      <c r="Z8" s="830"/>
      <c r="AA8" s="830"/>
      <c r="AB8" s="830"/>
      <c r="AC8" s="839" t="s">
        <v>63</v>
      </c>
      <c r="AD8" s="839"/>
      <c r="AE8" s="839"/>
      <c r="AF8" s="839"/>
      <c r="AG8" s="360">
        <v>8853540</v>
      </c>
      <c r="AH8" s="360">
        <v>8779352</v>
      </c>
      <c r="AI8" s="304">
        <v>11423540</v>
      </c>
      <c r="AJ8" s="267"/>
      <c r="AK8" s="267"/>
      <c r="AL8" s="267"/>
    </row>
    <row r="9" spans="1:42" ht="15.6" x14ac:dyDescent="0.25">
      <c r="A9" s="840">
        <v>3</v>
      </c>
      <c r="B9" s="840"/>
      <c r="C9" s="843" t="s">
        <v>500</v>
      </c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39" t="s">
        <v>66</v>
      </c>
      <c r="AD9" s="839"/>
      <c r="AE9" s="839"/>
      <c r="AF9" s="839"/>
      <c r="AG9" s="304">
        <f>SUM(AG7:AG8)</f>
        <v>22281240</v>
      </c>
      <c r="AH9" s="304">
        <f>SUM(AH7:AH8)</f>
        <v>23939684</v>
      </c>
      <c r="AI9" s="304">
        <f>SUM(AI7:AI8)</f>
        <v>24013540</v>
      </c>
      <c r="AJ9" s="267"/>
      <c r="AK9" s="267"/>
      <c r="AL9" s="267"/>
    </row>
    <row r="10" spans="1:42" s="2" customFormat="1" ht="15.6" x14ac:dyDescent="0.25">
      <c r="A10" s="840">
        <v>4</v>
      </c>
      <c r="B10" s="840"/>
      <c r="C10" s="830" t="s">
        <v>68</v>
      </c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0"/>
      <c r="R10" s="830"/>
      <c r="S10" s="830"/>
      <c r="T10" s="830"/>
      <c r="U10" s="830"/>
      <c r="V10" s="830"/>
      <c r="W10" s="830"/>
      <c r="X10" s="830"/>
      <c r="Y10" s="830"/>
      <c r="Z10" s="830"/>
      <c r="AA10" s="830"/>
      <c r="AB10" s="830"/>
      <c r="AC10" s="839" t="s">
        <v>69</v>
      </c>
      <c r="AD10" s="839"/>
      <c r="AE10" s="839"/>
      <c r="AF10" s="839"/>
      <c r="AG10" s="360">
        <v>3925820</v>
      </c>
      <c r="AH10" s="360">
        <v>3532341</v>
      </c>
      <c r="AI10" s="304">
        <v>4276967</v>
      </c>
      <c r="AJ10" s="267"/>
      <c r="AK10" s="267"/>
      <c r="AL10" s="267"/>
      <c r="AN10" s="355"/>
      <c r="AP10" s="355"/>
    </row>
    <row r="11" spans="1:42" ht="15.6" x14ac:dyDescent="0.25">
      <c r="A11" s="840">
        <v>5</v>
      </c>
      <c r="B11" s="840"/>
      <c r="C11" s="830" t="s">
        <v>380</v>
      </c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0"/>
      <c r="O11" s="830"/>
      <c r="P11" s="830"/>
      <c r="Q11" s="830"/>
      <c r="R11" s="830"/>
      <c r="S11" s="830"/>
      <c r="T11" s="830"/>
      <c r="U11" s="830"/>
      <c r="V11" s="830"/>
      <c r="W11" s="830"/>
      <c r="X11" s="830"/>
      <c r="Y11" s="830"/>
      <c r="Z11" s="830"/>
      <c r="AA11" s="830"/>
      <c r="AB11" s="830"/>
      <c r="AC11" s="839" t="s">
        <v>144</v>
      </c>
      <c r="AD11" s="839"/>
      <c r="AE11" s="839"/>
      <c r="AF11" s="839"/>
      <c r="AG11" s="360">
        <v>21332254</v>
      </c>
      <c r="AH11" s="360">
        <v>18118767</v>
      </c>
      <c r="AI11" s="304">
        <v>22336820</v>
      </c>
      <c r="AJ11" s="267"/>
      <c r="AK11" s="267"/>
      <c r="AL11" s="267"/>
    </row>
    <row r="12" spans="1:42" ht="15.6" x14ac:dyDescent="0.25">
      <c r="A12" s="840">
        <v>6</v>
      </c>
      <c r="B12" s="840"/>
      <c r="C12" s="831" t="s">
        <v>381</v>
      </c>
      <c r="D12" s="831"/>
      <c r="E12" s="831"/>
      <c r="F12" s="831"/>
      <c r="G12" s="831"/>
      <c r="H12" s="831"/>
      <c r="I12" s="831"/>
      <c r="J12" s="831"/>
      <c r="K12" s="831"/>
      <c r="L12" s="831"/>
      <c r="M12" s="831"/>
      <c r="N12" s="831"/>
      <c r="O12" s="831"/>
      <c r="P12" s="831"/>
      <c r="Q12" s="831"/>
      <c r="R12" s="831"/>
      <c r="S12" s="831"/>
      <c r="T12" s="831"/>
      <c r="U12" s="831"/>
      <c r="V12" s="831"/>
      <c r="W12" s="831"/>
      <c r="X12" s="831"/>
      <c r="Y12" s="831"/>
      <c r="Z12" s="831"/>
      <c r="AA12" s="831"/>
      <c r="AB12" s="831"/>
      <c r="AC12" s="839" t="s">
        <v>171</v>
      </c>
      <c r="AD12" s="839"/>
      <c r="AE12" s="839"/>
      <c r="AF12" s="839"/>
      <c r="AG12" s="360">
        <v>3930000</v>
      </c>
      <c r="AH12" s="360">
        <v>4841000</v>
      </c>
      <c r="AI12" s="304">
        <v>3452000</v>
      </c>
      <c r="AJ12" s="267"/>
      <c r="AK12" s="267"/>
      <c r="AL12" s="267"/>
    </row>
    <row r="13" spans="1:42" ht="15.6" x14ac:dyDescent="0.25">
      <c r="A13" s="840">
        <v>7</v>
      </c>
      <c r="B13" s="840"/>
      <c r="C13" s="831" t="s">
        <v>382</v>
      </c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831"/>
      <c r="O13" s="831"/>
      <c r="P13" s="831"/>
      <c r="Q13" s="831"/>
      <c r="R13" s="831"/>
      <c r="S13" s="831"/>
      <c r="T13" s="831"/>
      <c r="U13" s="831"/>
      <c r="V13" s="831"/>
      <c r="W13" s="831"/>
      <c r="X13" s="831"/>
      <c r="Y13" s="831"/>
      <c r="Z13" s="831"/>
      <c r="AA13" s="831"/>
      <c r="AB13" s="831"/>
      <c r="AC13" s="839" t="s">
        <v>209</v>
      </c>
      <c r="AD13" s="839"/>
      <c r="AE13" s="839"/>
      <c r="AF13" s="839"/>
      <c r="AG13" s="360">
        <v>51676072</v>
      </c>
      <c r="AH13" s="360">
        <v>32310035</v>
      </c>
      <c r="AI13" s="304">
        <v>47069067</v>
      </c>
      <c r="AJ13" s="267"/>
      <c r="AK13" s="267"/>
      <c r="AL13" s="267"/>
    </row>
    <row r="14" spans="1:42" s="2" customFormat="1" ht="15.6" x14ac:dyDescent="0.25">
      <c r="A14" s="840">
        <v>8</v>
      </c>
      <c r="B14" s="840"/>
      <c r="C14" s="832" t="s">
        <v>383</v>
      </c>
      <c r="D14" s="832"/>
      <c r="E14" s="832"/>
      <c r="F14" s="832"/>
      <c r="G14" s="832"/>
      <c r="H14" s="832"/>
      <c r="I14" s="832"/>
      <c r="J14" s="832"/>
      <c r="K14" s="832"/>
      <c r="L14" s="832"/>
      <c r="M14" s="832"/>
      <c r="N14" s="832"/>
      <c r="O14" s="832"/>
      <c r="P14" s="832"/>
      <c r="Q14" s="832"/>
      <c r="R14" s="832"/>
      <c r="S14" s="832"/>
      <c r="T14" s="832"/>
      <c r="U14" s="832"/>
      <c r="V14" s="832"/>
      <c r="W14" s="832"/>
      <c r="X14" s="832"/>
      <c r="Y14" s="832"/>
      <c r="Z14" s="832"/>
      <c r="AA14" s="832"/>
      <c r="AB14" s="832"/>
      <c r="AC14" s="839" t="s">
        <v>233</v>
      </c>
      <c r="AD14" s="839"/>
      <c r="AE14" s="839"/>
      <c r="AF14" s="839"/>
      <c r="AG14" s="360">
        <v>20038109</v>
      </c>
      <c r="AH14" s="360">
        <v>17386958</v>
      </c>
      <c r="AI14" s="304">
        <v>320240</v>
      </c>
      <c r="AJ14" s="267"/>
      <c r="AK14" s="267"/>
      <c r="AL14" s="267"/>
      <c r="AN14" s="355"/>
      <c r="AP14" s="355"/>
    </row>
    <row r="15" spans="1:42" s="2" customFormat="1" ht="15.6" x14ac:dyDescent="0.25">
      <c r="A15" s="840">
        <v>9</v>
      </c>
      <c r="B15" s="840"/>
      <c r="C15" s="831" t="s">
        <v>384</v>
      </c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831"/>
      <c r="Q15" s="831"/>
      <c r="R15" s="831"/>
      <c r="S15" s="831"/>
      <c r="T15" s="831"/>
      <c r="U15" s="831"/>
      <c r="V15" s="831"/>
      <c r="W15" s="831"/>
      <c r="X15" s="831"/>
      <c r="Y15" s="831"/>
      <c r="Z15" s="831"/>
      <c r="AA15" s="831"/>
      <c r="AB15" s="831"/>
      <c r="AC15" s="839" t="s">
        <v>248</v>
      </c>
      <c r="AD15" s="839"/>
      <c r="AE15" s="839"/>
      <c r="AF15" s="839"/>
      <c r="AG15" s="360">
        <v>5845000</v>
      </c>
      <c r="AH15" s="360">
        <v>4612928</v>
      </c>
      <c r="AI15" s="304">
        <v>46736260</v>
      </c>
      <c r="AJ15" s="267"/>
      <c r="AK15" s="267"/>
      <c r="AL15" s="267"/>
      <c r="AN15" s="355"/>
      <c r="AP15" s="355"/>
    </row>
    <row r="16" spans="1:42" ht="15.6" x14ac:dyDescent="0.25">
      <c r="A16" s="840">
        <v>10</v>
      </c>
      <c r="B16" s="840"/>
      <c r="C16" s="831" t="s">
        <v>385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1"/>
      <c r="S16" s="831"/>
      <c r="T16" s="831"/>
      <c r="U16" s="831"/>
      <c r="V16" s="831"/>
      <c r="W16" s="831"/>
      <c r="X16" s="831"/>
      <c r="Y16" s="831"/>
      <c r="Z16" s="831"/>
      <c r="AA16" s="831"/>
      <c r="AB16" s="831"/>
      <c r="AC16" s="839" t="s">
        <v>275</v>
      </c>
      <c r="AD16" s="839"/>
      <c r="AE16" s="839"/>
      <c r="AF16" s="839"/>
      <c r="AG16" s="360">
        <v>500000</v>
      </c>
      <c r="AH16" s="360">
        <v>500000</v>
      </c>
      <c r="AI16" s="304">
        <v>500000</v>
      </c>
      <c r="AJ16" s="267"/>
      <c r="AK16" s="267"/>
      <c r="AL16" s="267"/>
    </row>
    <row r="17" spans="1:42" s="2" customFormat="1" ht="15.6" x14ac:dyDescent="0.25">
      <c r="A17" s="840">
        <v>11</v>
      </c>
      <c r="B17" s="840"/>
      <c r="C17" s="832" t="s">
        <v>501</v>
      </c>
      <c r="D17" s="832"/>
      <c r="E17" s="832"/>
      <c r="F17" s="832"/>
      <c r="G17" s="832"/>
      <c r="H17" s="832"/>
      <c r="I17" s="832"/>
      <c r="J17" s="832"/>
      <c r="K17" s="832"/>
      <c r="L17" s="832"/>
      <c r="M17" s="832"/>
      <c r="N17" s="832"/>
      <c r="O17" s="832"/>
      <c r="P17" s="832"/>
      <c r="Q17" s="832"/>
      <c r="R17" s="832"/>
      <c r="S17" s="832"/>
      <c r="T17" s="832"/>
      <c r="U17" s="832"/>
      <c r="V17" s="832"/>
      <c r="W17" s="832"/>
      <c r="X17" s="832"/>
      <c r="Y17" s="832"/>
      <c r="Z17" s="832"/>
      <c r="AA17" s="832"/>
      <c r="AB17" s="832"/>
      <c r="AC17" s="839" t="s">
        <v>278</v>
      </c>
      <c r="AD17" s="839"/>
      <c r="AE17" s="839"/>
      <c r="AF17" s="839"/>
      <c r="AG17" s="360">
        <f>SUM(AG9:AG16)</f>
        <v>129528495</v>
      </c>
      <c r="AH17" s="360">
        <f>SUM(AH9:AH16)</f>
        <v>105241713</v>
      </c>
      <c r="AI17" s="304">
        <f>SUM(AI9:AI16)</f>
        <v>148704894</v>
      </c>
      <c r="AJ17" s="267"/>
      <c r="AK17" s="267"/>
      <c r="AL17" s="267"/>
      <c r="AN17" s="355"/>
      <c r="AP17" s="355"/>
    </row>
    <row r="18" spans="1:42" s="6" customFormat="1" ht="15.6" x14ac:dyDescent="0.3">
      <c r="A18" s="827">
        <v>12</v>
      </c>
      <c r="B18" s="827"/>
      <c r="C18" s="831" t="s">
        <v>826</v>
      </c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831"/>
      <c r="O18" s="831"/>
      <c r="P18" s="831"/>
      <c r="Q18" s="831"/>
      <c r="R18" s="831"/>
      <c r="S18" s="831"/>
      <c r="T18" s="831"/>
      <c r="U18" s="831"/>
      <c r="V18" s="831"/>
      <c r="W18" s="831"/>
      <c r="X18" s="831"/>
      <c r="Y18" s="831"/>
      <c r="Z18" s="831"/>
      <c r="AA18" s="831"/>
      <c r="AB18" s="831"/>
      <c r="AC18" s="830" t="s">
        <v>414</v>
      </c>
      <c r="AD18" s="830"/>
      <c r="AE18" s="830"/>
      <c r="AF18" s="830"/>
      <c r="AG18" s="361">
        <v>3619022</v>
      </c>
      <c r="AH18" s="361">
        <v>3254586</v>
      </c>
      <c r="AI18" s="304">
        <v>4215641</v>
      </c>
      <c r="AJ18" s="267"/>
      <c r="AK18" s="267"/>
      <c r="AL18" s="267"/>
      <c r="AN18" s="356"/>
      <c r="AP18" s="356"/>
    </row>
    <row r="19" spans="1:42" s="6" customFormat="1" ht="15.6" x14ac:dyDescent="0.3">
      <c r="A19" s="827">
        <v>13</v>
      </c>
      <c r="B19" s="827"/>
      <c r="C19" s="829" t="s">
        <v>867</v>
      </c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  <c r="O19" s="829"/>
      <c r="P19" s="829"/>
      <c r="Q19" s="829"/>
      <c r="R19" s="829"/>
      <c r="S19" s="829"/>
      <c r="T19" s="829"/>
      <c r="U19" s="829"/>
      <c r="V19" s="829"/>
      <c r="W19" s="829"/>
      <c r="X19" s="829"/>
      <c r="Y19" s="829"/>
      <c r="Z19" s="829"/>
      <c r="AA19" s="829"/>
      <c r="AB19" s="829"/>
      <c r="AC19" s="830" t="s">
        <v>415</v>
      </c>
      <c r="AD19" s="830"/>
      <c r="AE19" s="830"/>
      <c r="AF19" s="830"/>
      <c r="AG19" s="361">
        <v>38994184</v>
      </c>
      <c r="AH19" s="361">
        <v>44269161</v>
      </c>
      <c r="AI19" s="304">
        <v>43309449</v>
      </c>
      <c r="AJ19" s="267"/>
      <c r="AK19" s="267"/>
      <c r="AL19" s="267"/>
      <c r="AN19" s="356"/>
      <c r="AP19" s="356"/>
    </row>
    <row r="20" spans="1:42" s="6" customFormat="1" ht="15.6" x14ac:dyDescent="0.3">
      <c r="A20" s="823">
        <v>14</v>
      </c>
      <c r="B20" s="823"/>
      <c r="C20" s="825" t="s">
        <v>502</v>
      </c>
      <c r="D20" s="825"/>
      <c r="E20" s="825"/>
      <c r="F20" s="825"/>
      <c r="G20" s="825"/>
      <c r="H20" s="825"/>
      <c r="I20" s="825"/>
      <c r="J20" s="825"/>
      <c r="K20" s="825"/>
      <c r="L20" s="825"/>
      <c r="M20" s="825"/>
      <c r="N20" s="825"/>
      <c r="O20" s="825"/>
      <c r="P20" s="825"/>
      <c r="Q20" s="825"/>
      <c r="R20" s="825"/>
      <c r="S20" s="825"/>
      <c r="T20" s="825"/>
      <c r="U20" s="825"/>
      <c r="V20" s="825"/>
      <c r="W20" s="825"/>
      <c r="X20" s="825"/>
      <c r="Y20" s="825"/>
      <c r="Z20" s="825"/>
      <c r="AA20" s="825"/>
      <c r="AB20" s="825"/>
      <c r="AC20" s="826" t="s">
        <v>437</v>
      </c>
      <c r="AD20" s="826"/>
      <c r="AE20" s="826"/>
      <c r="AF20" s="826"/>
      <c r="AG20" s="362">
        <f>SUM(AG18:AG19)</f>
        <v>42613206</v>
      </c>
      <c r="AH20" s="362">
        <f>SUM(AH18:AH19)</f>
        <v>47523747</v>
      </c>
      <c r="AI20" s="305">
        <f>SUM(AI18:AI19)</f>
        <v>47525090</v>
      </c>
      <c r="AJ20" s="267"/>
      <c r="AK20" s="267"/>
      <c r="AL20" s="267"/>
      <c r="AN20" s="356"/>
      <c r="AP20" s="356"/>
    </row>
    <row r="21" spans="1:42" s="6" customFormat="1" ht="19.5" customHeight="1" x14ac:dyDescent="0.3">
      <c r="A21" s="819">
        <v>15</v>
      </c>
      <c r="B21" s="819"/>
      <c r="C21" s="821" t="s">
        <v>503</v>
      </c>
      <c r="D21" s="821"/>
      <c r="E21" s="821"/>
      <c r="F21" s="821"/>
      <c r="G21" s="821"/>
      <c r="H21" s="821"/>
      <c r="I21" s="821"/>
      <c r="J21" s="821"/>
      <c r="K21" s="821"/>
      <c r="L21" s="821"/>
      <c r="M21" s="821"/>
      <c r="N21" s="821"/>
      <c r="O21" s="821"/>
      <c r="P21" s="821"/>
      <c r="Q21" s="821"/>
      <c r="R21" s="821"/>
      <c r="S21" s="821"/>
      <c r="T21" s="821"/>
      <c r="U21" s="821"/>
      <c r="V21" s="821"/>
      <c r="W21" s="821"/>
      <c r="X21" s="821"/>
      <c r="Y21" s="821"/>
      <c r="Z21" s="821"/>
      <c r="AA21" s="821"/>
      <c r="AB21" s="821"/>
      <c r="AC21" s="822" t="s">
        <v>437</v>
      </c>
      <c r="AD21" s="822"/>
      <c r="AE21" s="822"/>
      <c r="AF21" s="822"/>
      <c r="AG21" s="693">
        <f>AG17+AG20</f>
        <v>172141701</v>
      </c>
      <c r="AH21" s="693">
        <f>AH17+AH20</f>
        <v>152765460</v>
      </c>
      <c r="AI21" s="694">
        <f>AI17+AI20</f>
        <v>196229984</v>
      </c>
      <c r="AJ21" s="267"/>
      <c r="AK21" s="267"/>
      <c r="AL21" s="267"/>
      <c r="AM21" s="567"/>
      <c r="AN21" s="356"/>
      <c r="AP21" s="356"/>
    </row>
    <row r="22" spans="1:42" ht="19.5" customHeight="1" x14ac:dyDescent="0.25">
      <c r="A22" s="271"/>
      <c r="B22" s="27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3"/>
      <c r="AD22" s="273"/>
      <c r="AE22" s="273"/>
      <c r="AF22" s="273"/>
      <c r="AG22" s="363"/>
      <c r="AH22" s="363"/>
      <c r="AI22" s="272"/>
      <c r="AJ22" s="268"/>
      <c r="AK22" s="268"/>
      <c r="AL22" s="268"/>
    </row>
    <row r="23" spans="1:42" ht="50.25" customHeight="1" x14ac:dyDescent="0.25">
      <c r="A23" s="835" t="s">
        <v>2</v>
      </c>
      <c r="B23" s="836"/>
      <c r="C23" s="820" t="s">
        <v>3</v>
      </c>
      <c r="D23" s="841"/>
      <c r="E23" s="841"/>
      <c r="F23" s="841"/>
      <c r="G23" s="841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1"/>
      <c r="T23" s="841"/>
      <c r="U23" s="841"/>
      <c r="V23" s="841"/>
      <c r="W23" s="841"/>
      <c r="X23" s="841"/>
      <c r="Y23" s="841"/>
      <c r="Z23" s="841"/>
      <c r="AA23" s="841"/>
      <c r="AB23" s="841"/>
      <c r="AC23" s="842" t="s">
        <v>4</v>
      </c>
      <c r="AD23" s="841"/>
      <c r="AE23" s="841"/>
      <c r="AF23" s="841"/>
      <c r="AG23" s="364" t="s">
        <v>1050</v>
      </c>
      <c r="AH23" s="364" t="s">
        <v>1051</v>
      </c>
      <c r="AI23" s="274" t="s">
        <v>1049</v>
      </c>
      <c r="AJ23" s="269"/>
      <c r="AK23" s="269"/>
      <c r="AL23" s="269"/>
    </row>
    <row r="24" spans="1:42" ht="15.6" x14ac:dyDescent="0.25">
      <c r="A24" s="837">
        <v>1</v>
      </c>
      <c r="B24" s="838"/>
      <c r="C24" s="833" t="s">
        <v>386</v>
      </c>
      <c r="D24" s="833"/>
      <c r="E24" s="833"/>
      <c r="F24" s="833"/>
      <c r="G24" s="833"/>
      <c r="H24" s="833"/>
      <c r="I24" s="833"/>
      <c r="J24" s="833"/>
      <c r="K24" s="833"/>
      <c r="L24" s="833"/>
      <c r="M24" s="833"/>
      <c r="N24" s="833"/>
      <c r="O24" s="833"/>
      <c r="P24" s="833"/>
      <c r="Q24" s="833"/>
      <c r="R24" s="833"/>
      <c r="S24" s="833"/>
      <c r="T24" s="833"/>
      <c r="U24" s="833"/>
      <c r="V24" s="833"/>
      <c r="W24" s="833"/>
      <c r="X24" s="833"/>
      <c r="Y24" s="833"/>
      <c r="Z24" s="833"/>
      <c r="AA24" s="833"/>
      <c r="AB24" s="833"/>
      <c r="AC24" s="834" t="s">
        <v>304</v>
      </c>
      <c r="AD24" s="834"/>
      <c r="AE24" s="834"/>
      <c r="AF24" s="834"/>
      <c r="AG24" s="365">
        <v>102903798</v>
      </c>
      <c r="AH24" s="365">
        <v>116066398</v>
      </c>
      <c r="AI24" s="306">
        <v>115135311</v>
      </c>
      <c r="AJ24" s="206"/>
      <c r="AK24" s="206"/>
      <c r="AL24" s="206"/>
    </row>
    <row r="25" spans="1:42" ht="15.6" x14ac:dyDescent="0.25">
      <c r="A25" s="827">
        <v>2</v>
      </c>
      <c r="B25" s="828"/>
      <c r="C25" s="830" t="s">
        <v>387</v>
      </c>
      <c r="D25" s="830"/>
      <c r="E25" s="830"/>
      <c r="F25" s="830"/>
      <c r="G25" s="830"/>
      <c r="H25" s="830"/>
      <c r="I25" s="830"/>
      <c r="J25" s="830"/>
      <c r="K25" s="830"/>
      <c r="L25" s="830"/>
      <c r="M25" s="830"/>
      <c r="N25" s="830"/>
      <c r="O25" s="830"/>
      <c r="P25" s="830"/>
      <c r="Q25" s="830"/>
      <c r="R25" s="830"/>
      <c r="S25" s="830"/>
      <c r="T25" s="830"/>
      <c r="U25" s="830"/>
      <c r="V25" s="830"/>
      <c r="W25" s="830"/>
      <c r="X25" s="830"/>
      <c r="Y25" s="830"/>
      <c r="Z25" s="830"/>
      <c r="AA25" s="830"/>
      <c r="AB25" s="830"/>
      <c r="AC25" s="832" t="s">
        <v>316</v>
      </c>
      <c r="AD25" s="832"/>
      <c r="AE25" s="832"/>
      <c r="AF25" s="832"/>
      <c r="AG25" s="366">
        <v>0</v>
      </c>
      <c r="AH25" s="366">
        <v>42765000</v>
      </c>
      <c r="AI25" s="302">
        <v>7166000</v>
      </c>
      <c r="AJ25" s="270"/>
      <c r="AK25" s="270"/>
      <c r="AL25" s="270"/>
    </row>
    <row r="26" spans="1:42" ht="15.6" x14ac:dyDescent="0.25">
      <c r="A26" s="827">
        <v>3</v>
      </c>
      <c r="B26" s="828"/>
      <c r="C26" s="830" t="s">
        <v>388</v>
      </c>
      <c r="D26" s="830"/>
      <c r="E26" s="830"/>
      <c r="F26" s="830"/>
      <c r="G26" s="830"/>
      <c r="H26" s="830"/>
      <c r="I26" s="830"/>
      <c r="J26" s="830"/>
      <c r="K26" s="830"/>
      <c r="L26" s="830"/>
      <c r="M26" s="830"/>
      <c r="N26" s="830"/>
      <c r="O26" s="830"/>
      <c r="P26" s="830"/>
      <c r="Q26" s="830"/>
      <c r="R26" s="830"/>
      <c r="S26" s="830"/>
      <c r="T26" s="830"/>
      <c r="U26" s="830"/>
      <c r="V26" s="830"/>
      <c r="W26" s="830"/>
      <c r="X26" s="830"/>
      <c r="Y26" s="830"/>
      <c r="Z26" s="830"/>
      <c r="AA26" s="830"/>
      <c r="AB26" s="830"/>
      <c r="AC26" s="832" t="s">
        <v>327</v>
      </c>
      <c r="AD26" s="832"/>
      <c r="AE26" s="832"/>
      <c r="AF26" s="832"/>
      <c r="AG26" s="366">
        <v>13875225</v>
      </c>
      <c r="AH26" s="366">
        <v>3578623</v>
      </c>
      <c r="AI26" s="302">
        <v>3555000</v>
      </c>
      <c r="AJ26" s="270"/>
      <c r="AK26" s="270"/>
      <c r="AL26" s="270"/>
    </row>
    <row r="27" spans="1:42" ht="15.6" x14ac:dyDescent="0.25">
      <c r="A27" s="827">
        <v>4</v>
      </c>
      <c r="B27" s="828"/>
      <c r="C27" s="831" t="s">
        <v>389</v>
      </c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831"/>
      <c r="AA27" s="831"/>
      <c r="AB27" s="831"/>
      <c r="AC27" s="832" t="s">
        <v>347</v>
      </c>
      <c r="AD27" s="832"/>
      <c r="AE27" s="832"/>
      <c r="AF27" s="832"/>
      <c r="AG27" s="366">
        <v>1856000</v>
      </c>
      <c r="AH27" s="366">
        <v>5664091</v>
      </c>
      <c r="AI27" s="302">
        <v>1544305</v>
      </c>
      <c r="AJ27" s="270"/>
      <c r="AK27" s="270"/>
      <c r="AL27" s="270"/>
    </row>
    <row r="28" spans="1:42" ht="15.6" x14ac:dyDescent="0.25">
      <c r="A28" s="827">
        <v>5</v>
      </c>
      <c r="B28" s="828"/>
      <c r="C28" s="830" t="s">
        <v>390</v>
      </c>
      <c r="D28" s="830"/>
      <c r="E28" s="830"/>
      <c r="F28" s="830"/>
      <c r="G28" s="830"/>
      <c r="H28" s="830"/>
      <c r="I28" s="830"/>
      <c r="J28" s="830"/>
      <c r="K28" s="830"/>
      <c r="L28" s="830"/>
      <c r="M28" s="830"/>
      <c r="N28" s="830"/>
      <c r="O28" s="830"/>
      <c r="P28" s="830"/>
      <c r="Q28" s="830"/>
      <c r="R28" s="830"/>
      <c r="S28" s="830"/>
      <c r="T28" s="830"/>
      <c r="U28" s="830"/>
      <c r="V28" s="830"/>
      <c r="W28" s="830"/>
      <c r="X28" s="830"/>
      <c r="Y28" s="830"/>
      <c r="Z28" s="830"/>
      <c r="AA28" s="830"/>
      <c r="AB28" s="830"/>
      <c r="AC28" s="832" t="s">
        <v>359</v>
      </c>
      <c r="AD28" s="832"/>
      <c r="AE28" s="832"/>
      <c r="AF28" s="832"/>
      <c r="AG28" s="366">
        <v>13150000</v>
      </c>
      <c r="AH28" s="366">
        <v>9150000</v>
      </c>
      <c r="AI28" s="302">
        <v>2000000</v>
      </c>
      <c r="AJ28" s="270"/>
      <c r="AK28" s="270"/>
      <c r="AL28" s="270"/>
    </row>
    <row r="29" spans="1:42" ht="15.6" x14ac:dyDescent="0.25">
      <c r="A29" s="827">
        <v>6</v>
      </c>
      <c r="B29" s="828"/>
      <c r="C29" s="830" t="s">
        <v>391</v>
      </c>
      <c r="D29" s="830"/>
      <c r="E29" s="830"/>
      <c r="F29" s="830"/>
      <c r="G29" s="830"/>
      <c r="H29" s="830"/>
      <c r="I29" s="830"/>
      <c r="J29" s="830"/>
      <c r="K29" s="830"/>
      <c r="L29" s="830"/>
      <c r="M29" s="830"/>
      <c r="N29" s="830"/>
      <c r="O29" s="830"/>
      <c r="P29" s="830"/>
      <c r="Q29" s="830"/>
      <c r="R29" s="830"/>
      <c r="S29" s="830"/>
      <c r="T29" s="830"/>
      <c r="U29" s="830"/>
      <c r="V29" s="830"/>
      <c r="W29" s="830"/>
      <c r="X29" s="830"/>
      <c r="Y29" s="830"/>
      <c r="Z29" s="830"/>
      <c r="AA29" s="830"/>
      <c r="AB29" s="830"/>
      <c r="AC29" s="832" t="s">
        <v>366</v>
      </c>
      <c r="AD29" s="832"/>
      <c r="AE29" s="832"/>
      <c r="AF29" s="832"/>
      <c r="AG29" s="366">
        <v>1100000</v>
      </c>
      <c r="AH29" s="366">
        <v>290000</v>
      </c>
      <c r="AI29" s="302">
        <v>0</v>
      </c>
      <c r="AJ29" s="270"/>
      <c r="AK29" s="270"/>
      <c r="AL29" s="270"/>
    </row>
    <row r="30" spans="1:42" ht="15.6" x14ac:dyDescent="0.25">
      <c r="A30" s="827">
        <v>7</v>
      </c>
      <c r="B30" s="828"/>
      <c r="C30" s="830" t="s">
        <v>606</v>
      </c>
      <c r="D30" s="830"/>
      <c r="E30" s="830"/>
      <c r="F30" s="830"/>
      <c r="G30" s="830"/>
      <c r="H30" s="830"/>
      <c r="I30" s="830"/>
      <c r="J30" s="830"/>
      <c r="K30" s="830"/>
      <c r="L30" s="830"/>
      <c r="M30" s="830"/>
      <c r="N30" s="830"/>
      <c r="O30" s="830"/>
      <c r="P30" s="830"/>
      <c r="Q30" s="830"/>
      <c r="R30" s="830"/>
      <c r="S30" s="830"/>
      <c r="T30" s="830"/>
      <c r="U30" s="830"/>
      <c r="V30" s="830"/>
      <c r="W30" s="830"/>
      <c r="X30" s="830"/>
      <c r="Y30" s="830"/>
      <c r="Z30" s="830"/>
      <c r="AA30" s="830"/>
      <c r="AB30" s="830"/>
      <c r="AC30" s="832" t="s">
        <v>374</v>
      </c>
      <c r="AD30" s="832"/>
      <c r="AE30" s="832"/>
      <c r="AF30" s="832"/>
      <c r="AG30" s="366"/>
      <c r="AH30" s="366"/>
      <c r="AI30" s="302"/>
      <c r="AJ30" s="270"/>
      <c r="AK30" s="270"/>
      <c r="AL30" s="270"/>
    </row>
    <row r="31" spans="1:42" ht="15.6" x14ac:dyDescent="0.25">
      <c r="A31" s="827">
        <v>8</v>
      </c>
      <c r="B31" s="828"/>
      <c r="C31" s="831" t="s">
        <v>604</v>
      </c>
      <c r="D31" s="831"/>
      <c r="E31" s="831"/>
      <c r="F31" s="831"/>
      <c r="G31" s="831"/>
      <c r="H31" s="831"/>
      <c r="I31" s="831"/>
      <c r="J31" s="831"/>
      <c r="K31" s="831"/>
      <c r="L31" s="831"/>
      <c r="M31" s="831"/>
      <c r="N31" s="831"/>
      <c r="O31" s="831"/>
      <c r="P31" s="831"/>
      <c r="Q31" s="831"/>
      <c r="R31" s="831"/>
      <c r="S31" s="831"/>
      <c r="T31" s="831"/>
      <c r="U31" s="831"/>
      <c r="V31" s="831"/>
      <c r="W31" s="831"/>
      <c r="X31" s="831"/>
      <c r="Y31" s="831"/>
      <c r="Z31" s="831"/>
      <c r="AA31" s="831"/>
      <c r="AB31" s="831"/>
      <c r="AC31" s="832" t="s">
        <v>376</v>
      </c>
      <c r="AD31" s="832"/>
      <c r="AE31" s="832"/>
      <c r="AF31" s="832"/>
      <c r="AG31" s="366">
        <f>SUM(AG24:AG30)</f>
        <v>132885023</v>
      </c>
      <c r="AH31" s="366">
        <f>SUM(AH24:AH30)</f>
        <v>177514112</v>
      </c>
      <c r="AI31" s="302">
        <f>SUM(AI24:AI30)</f>
        <v>129400616</v>
      </c>
      <c r="AJ31" s="270"/>
      <c r="AK31" s="270"/>
      <c r="AL31" s="270"/>
    </row>
    <row r="32" spans="1:42" ht="15.6" x14ac:dyDescent="0.25">
      <c r="A32" s="827">
        <v>9</v>
      </c>
      <c r="B32" s="828"/>
      <c r="C32" s="831" t="s">
        <v>494</v>
      </c>
      <c r="D32" s="831"/>
      <c r="E32" s="831"/>
      <c r="F32" s="831"/>
      <c r="G32" s="831"/>
      <c r="H32" s="831"/>
      <c r="I32" s="831"/>
      <c r="J32" s="831"/>
      <c r="K32" s="831"/>
      <c r="L32" s="831"/>
      <c r="M32" s="831"/>
      <c r="N32" s="831"/>
      <c r="O32" s="831"/>
      <c r="P32" s="831"/>
      <c r="Q32" s="831"/>
      <c r="R32" s="831"/>
      <c r="S32" s="831"/>
      <c r="T32" s="831"/>
      <c r="U32" s="831"/>
      <c r="V32" s="831"/>
      <c r="W32" s="831"/>
      <c r="X32" s="831"/>
      <c r="Y32" s="831"/>
      <c r="Z32" s="831"/>
      <c r="AA32" s="831"/>
      <c r="AB32" s="831"/>
      <c r="AC32" s="830" t="s">
        <v>446</v>
      </c>
      <c r="AD32" s="830"/>
      <c r="AE32" s="830"/>
      <c r="AF32" s="830"/>
      <c r="AG32" s="367"/>
      <c r="AH32" s="367"/>
      <c r="AI32" s="302"/>
      <c r="AJ32" s="270"/>
      <c r="AK32" s="270"/>
      <c r="AL32" s="270"/>
    </row>
    <row r="33" spans="1:38" ht="15.6" x14ac:dyDescent="0.25">
      <c r="A33" s="827">
        <v>10</v>
      </c>
      <c r="B33" s="828"/>
      <c r="C33" s="829" t="s">
        <v>495</v>
      </c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  <c r="O33" s="829"/>
      <c r="P33" s="829"/>
      <c r="Q33" s="829"/>
      <c r="R33" s="829"/>
      <c r="S33" s="829"/>
      <c r="T33" s="829"/>
      <c r="U33" s="829"/>
      <c r="V33" s="829"/>
      <c r="W33" s="829"/>
      <c r="X33" s="829"/>
      <c r="Y33" s="829"/>
      <c r="Z33" s="829"/>
      <c r="AA33" s="829"/>
      <c r="AB33" s="829"/>
      <c r="AC33" s="830" t="s">
        <v>456</v>
      </c>
      <c r="AD33" s="830"/>
      <c r="AE33" s="830"/>
      <c r="AF33" s="830"/>
      <c r="AG33" s="367"/>
      <c r="AH33" s="367"/>
      <c r="AI33" s="302"/>
      <c r="AJ33" s="270"/>
      <c r="AK33" s="270"/>
      <c r="AL33" s="270"/>
    </row>
    <row r="34" spans="1:38" ht="21.75" customHeight="1" x14ac:dyDescent="0.25">
      <c r="A34" s="827">
        <v>11</v>
      </c>
      <c r="B34" s="828"/>
      <c r="C34" s="830" t="s">
        <v>496</v>
      </c>
      <c r="D34" s="830"/>
      <c r="E34" s="830"/>
      <c r="F34" s="830"/>
      <c r="G34" s="830"/>
      <c r="H34" s="830"/>
      <c r="I34" s="830"/>
      <c r="J34" s="830"/>
      <c r="K34" s="830"/>
      <c r="L34" s="830"/>
      <c r="M34" s="830"/>
      <c r="N34" s="830"/>
      <c r="O34" s="830"/>
      <c r="P34" s="830"/>
      <c r="Q34" s="830"/>
      <c r="R34" s="830"/>
      <c r="S34" s="830"/>
      <c r="T34" s="830"/>
      <c r="U34" s="830"/>
      <c r="V34" s="830"/>
      <c r="W34" s="830"/>
      <c r="X34" s="830"/>
      <c r="Y34" s="830"/>
      <c r="Z34" s="830"/>
      <c r="AA34" s="830"/>
      <c r="AB34" s="830"/>
      <c r="AC34" s="830" t="s">
        <v>462</v>
      </c>
      <c r="AD34" s="830"/>
      <c r="AE34" s="830"/>
      <c r="AF34" s="830"/>
      <c r="AG34" s="367">
        <v>35636678</v>
      </c>
      <c r="AH34" s="367">
        <v>33915785</v>
      </c>
      <c r="AI34" s="302">
        <v>62598671</v>
      </c>
      <c r="AJ34" s="270"/>
      <c r="AK34" s="270"/>
      <c r="AL34" s="270"/>
    </row>
    <row r="35" spans="1:38" ht="15.6" x14ac:dyDescent="0.25">
      <c r="A35" s="827">
        <v>12</v>
      </c>
      <c r="B35" s="828"/>
      <c r="C35" s="831" t="s">
        <v>826</v>
      </c>
      <c r="D35" s="831"/>
      <c r="E35" s="831"/>
      <c r="F35" s="831"/>
      <c r="G35" s="831"/>
      <c r="H35" s="831"/>
      <c r="I35" s="831"/>
      <c r="J35" s="831"/>
      <c r="K35" s="831"/>
      <c r="L35" s="831"/>
      <c r="M35" s="831"/>
      <c r="N35" s="831"/>
      <c r="O35" s="831"/>
      <c r="P35" s="831"/>
      <c r="Q35" s="831"/>
      <c r="R35" s="831"/>
      <c r="S35" s="831"/>
      <c r="T35" s="831"/>
      <c r="U35" s="831"/>
      <c r="V35" s="831"/>
      <c r="W35" s="831"/>
      <c r="X35" s="831"/>
      <c r="Y35" s="831"/>
      <c r="Z35" s="831"/>
      <c r="AA35" s="831"/>
      <c r="AB35" s="831"/>
      <c r="AC35" s="830" t="s">
        <v>464</v>
      </c>
      <c r="AD35" s="830"/>
      <c r="AE35" s="830"/>
      <c r="AF35" s="830"/>
      <c r="AG35" s="367">
        <v>3620000</v>
      </c>
      <c r="AH35" s="367">
        <v>4230697</v>
      </c>
      <c r="AI35" s="302">
        <v>4230697</v>
      </c>
      <c r="AJ35" s="270"/>
      <c r="AK35" s="270"/>
      <c r="AL35" s="270"/>
    </row>
    <row r="36" spans="1:38" ht="18.75" customHeight="1" x14ac:dyDescent="0.25">
      <c r="A36" s="827">
        <v>13</v>
      </c>
      <c r="B36" s="828"/>
      <c r="C36" s="829" t="s">
        <v>498</v>
      </c>
      <c r="D36" s="829"/>
      <c r="E36" s="829"/>
      <c r="F36" s="829"/>
      <c r="G36" s="829"/>
      <c r="H36" s="829"/>
      <c r="I36" s="829"/>
      <c r="J36" s="829"/>
      <c r="K36" s="829"/>
      <c r="L36" s="829"/>
      <c r="M36" s="829"/>
      <c r="N36" s="829"/>
      <c r="O36" s="829"/>
      <c r="P36" s="829"/>
      <c r="Q36" s="829"/>
      <c r="R36" s="829"/>
      <c r="S36" s="829"/>
      <c r="T36" s="829"/>
      <c r="U36" s="829"/>
      <c r="V36" s="829"/>
      <c r="W36" s="829"/>
      <c r="X36" s="829"/>
      <c r="Y36" s="829"/>
      <c r="Z36" s="829"/>
      <c r="AA36" s="829"/>
      <c r="AB36" s="829"/>
      <c r="AC36" s="830" t="s">
        <v>484</v>
      </c>
      <c r="AD36" s="830"/>
      <c r="AE36" s="830"/>
      <c r="AF36" s="830"/>
      <c r="AG36" s="367"/>
      <c r="AH36" s="367"/>
      <c r="AI36" s="302"/>
      <c r="AJ36" s="270"/>
      <c r="AK36" s="270"/>
      <c r="AL36" s="270"/>
    </row>
    <row r="37" spans="1:38" ht="21.75" customHeight="1" x14ac:dyDescent="0.25">
      <c r="A37" s="823">
        <v>14</v>
      </c>
      <c r="B37" s="824"/>
      <c r="C37" s="825" t="s">
        <v>605</v>
      </c>
      <c r="D37" s="825"/>
      <c r="E37" s="825"/>
      <c r="F37" s="825"/>
      <c r="G37" s="825"/>
      <c r="H37" s="825"/>
      <c r="I37" s="825"/>
      <c r="J37" s="825"/>
      <c r="K37" s="825"/>
      <c r="L37" s="825"/>
      <c r="M37" s="825"/>
      <c r="N37" s="825"/>
      <c r="O37" s="825"/>
      <c r="P37" s="825"/>
      <c r="Q37" s="825"/>
      <c r="R37" s="825"/>
      <c r="S37" s="825"/>
      <c r="T37" s="825"/>
      <c r="U37" s="825"/>
      <c r="V37" s="825"/>
      <c r="W37" s="825"/>
      <c r="X37" s="825"/>
      <c r="Y37" s="825"/>
      <c r="Z37" s="825"/>
      <c r="AA37" s="825"/>
      <c r="AB37" s="825"/>
      <c r="AC37" s="826" t="s">
        <v>488</v>
      </c>
      <c r="AD37" s="826"/>
      <c r="AE37" s="826"/>
      <c r="AF37" s="826"/>
      <c r="AG37" s="368">
        <f>SUM(AG32:AG36)</f>
        <v>39256678</v>
      </c>
      <c r="AH37" s="368">
        <f>SUM(AH32:AH36)</f>
        <v>38146482</v>
      </c>
      <c r="AI37" s="303">
        <f>SUM(AI32:AI36)</f>
        <v>66829368</v>
      </c>
      <c r="AJ37" s="270"/>
      <c r="AK37" s="270"/>
      <c r="AL37" s="270"/>
    </row>
    <row r="38" spans="1:38" ht="20.25" customHeight="1" x14ac:dyDescent="0.25">
      <c r="A38" s="819">
        <v>15</v>
      </c>
      <c r="B38" s="820"/>
      <c r="C38" s="821" t="s">
        <v>504</v>
      </c>
      <c r="D38" s="821"/>
      <c r="E38" s="821"/>
      <c r="F38" s="821"/>
      <c r="G38" s="821"/>
      <c r="H38" s="821"/>
      <c r="I38" s="821"/>
      <c r="J38" s="821"/>
      <c r="K38" s="821"/>
      <c r="L38" s="821"/>
      <c r="M38" s="821"/>
      <c r="N38" s="821"/>
      <c r="O38" s="821"/>
      <c r="P38" s="821"/>
      <c r="Q38" s="821"/>
      <c r="R38" s="821"/>
      <c r="S38" s="821"/>
      <c r="T38" s="821"/>
      <c r="U38" s="821"/>
      <c r="V38" s="821"/>
      <c r="W38" s="821"/>
      <c r="X38" s="821"/>
      <c r="Y38" s="821"/>
      <c r="Z38" s="821"/>
      <c r="AA38" s="821"/>
      <c r="AB38" s="821"/>
      <c r="AC38" s="822" t="s">
        <v>488</v>
      </c>
      <c r="AD38" s="822"/>
      <c r="AE38" s="822"/>
      <c r="AF38" s="822"/>
      <c r="AG38" s="369">
        <f>SUM(AG31+AG37)</f>
        <v>172141701</v>
      </c>
      <c r="AH38" s="369">
        <f>SUM(AH31+AH37)</f>
        <v>215660594</v>
      </c>
      <c r="AI38" s="350">
        <f>SUM(AI31+AI37)</f>
        <v>196229984</v>
      </c>
      <c r="AJ38" s="270"/>
      <c r="AK38" s="270"/>
      <c r="AL38" s="270"/>
    </row>
  </sheetData>
  <mergeCells count="99">
    <mergeCell ref="AC9:AF9"/>
    <mergeCell ref="AC7:AF7"/>
    <mergeCell ref="A8:B8"/>
    <mergeCell ref="C8:AB8"/>
    <mergeCell ref="A9:B9"/>
    <mergeCell ref="C10:AB10"/>
    <mergeCell ref="AC10:AF10"/>
    <mergeCell ref="A11:B11"/>
    <mergeCell ref="C11:AB11"/>
    <mergeCell ref="C9:AB9"/>
    <mergeCell ref="A6:B6"/>
    <mergeCell ref="C6:AB6"/>
    <mergeCell ref="AC6:AF6"/>
    <mergeCell ref="A7:B7"/>
    <mergeCell ref="C7:AB7"/>
    <mergeCell ref="AC8:AF8"/>
    <mergeCell ref="A10:B10"/>
    <mergeCell ref="C12:AB12"/>
    <mergeCell ref="AC12:AF12"/>
    <mergeCell ref="A17:B17"/>
    <mergeCell ref="C17:AB17"/>
    <mergeCell ref="AC11:AF11"/>
    <mergeCell ref="A12:B12"/>
    <mergeCell ref="A13:B13"/>
    <mergeCell ref="A14:B14"/>
    <mergeCell ref="C14:AB14"/>
    <mergeCell ref="AC14:AF14"/>
    <mergeCell ref="A21:B21"/>
    <mergeCell ref="C21:AB21"/>
    <mergeCell ref="AC21:AF21"/>
    <mergeCell ref="A20:B20"/>
    <mergeCell ref="C20:AB20"/>
    <mergeCell ref="AC20:AF20"/>
    <mergeCell ref="C15:AB15"/>
    <mergeCell ref="AC13:AF13"/>
    <mergeCell ref="C13:AB13"/>
    <mergeCell ref="AC15:AF15"/>
    <mergeCell ref="A15:B15"/>
    <mergeCell ref="C23:AB23"/>
    <mergeCell ref="AC23:AF23"/>
    <mergeCell ref="A19:B19"/>
    <mergeCell ref="C19:AB19"/>
    <mergeCell ref="AC19:AF19"/>
    <mergeCell ref="AC17:AF17"/>
    <mergeCell ref="A16:B16"/>
    <mergeCell ref="C16:AB16"/>
    <mergeCell ref="AC16:AF16"/>
    <mergeCell ref="A18:B18"/>
    <mergeCell ref="C18:AB18"/>
    <mergeCell ref="AC18:AF18"/>
    <mergeCell ref="C24:AB24"/>
    <mergeCell ref="AC24:AF24"/>
    <mergeCell ref="A23:B23"/>
    <mergeCell ref="A25:B25"/>
    <mergeCell ref="C25:AB25"/>
    <mergeCell ref="AC25:AF25"/>
    <mergeCell ref="A24:B24"/>
    <mergeCell ref="A27:B27"/>
    <mergeCell ref="C27:AB27"/>
    <mergeCell ref="AC27:AF27"/>
    <mergeCell ref="A26:B26"/>
    <mergeCell ref="C26:AB26"/>
    <mergeCell ref="AC26:AF26"/>
    <mergeCell ref="A29:B29"/>
    <mergeCell ref="C29:AB29"/>
    <mergeCell ref="AC29:AF29"/>
    <mergeCell ref="A28:B28"/>
    <mergeCell ref="C28:AB28"/>
    <mergeCell ref="AC28:AF28"/>
    <mergeCell ref="A31:B31"/>
    <mergeCell ref="C31:AB31"/>
    <mergeCell ref="AC31:AF31"/>
    <mergeCell ref="A30:B30"/>
    <mergeCell ref="C30:AB30"/>
    <mergeCell ref="AC30:AF30"/>
    <mergeCell ref="A33:B33"/>
    <mergeCell ref="C33:AB33"/>
    <mergeCell ref="AC33:AF33"/>
    <mergeCell ref="A32:B32"/>
    <mergeCell ref="C32:AB32"/>
    <mergeCell ref="AC32:AF32"/>
    <mergeCell ref="C36:AB36"/>
    <mergeCell ref="AC36:AF36"/>
    <mergeCell ref="A35:B35"/>
    <mergeCell ref="C35:AB35"/>
    <mergeCell ref="AC35:AF35"/>
    <mergeCell ref="A34:B34"/>
    <mergeCell ref="C34:AB34"/>
    <mergeCell ref="AC34:AF34"/>
    <mergeCell ref="A2:AI2"/>
    <mergeCell ref="A3:AI3"/>
    <mergeCell ref="AG1:AI1"/>
    <mergeCell ref="A38:B38"/>
    <mergeCell ref="C38:AB38"/>
    <mergeCell ref="AC38:AF38"/>
    <mergeCell ref="A37:B37"/>
    <mergeCell ref="C37:AB37"/>
    <mergeCell ref="AC37:AF37"/>
    <mergeCell ref="A36:B36"/>
  </mergeCells>
  <phoneticPr fontId="35" type="noConversion"/>
  <printOptions horizontalCentered="1"/>
  <pageMargins left="0.25" right="0.25" top="0.75" bottom="0.75" header="0.3" footer="0.3"/>
  <pageSetup paperSize="9" scale="76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"/>
  <sheetViews>
    <sheetView workbookViewId="0">
      <selection sqref="A1:I14"/>
    </sheetView>
  </sheetViews>
  <sheetFormatPr defaultRowHeight="14.4" x14ac:dyDescent="0.3"/>
  <cols>
    <col min="2" max="2" width="6.6640625" customWidth="1"/>
    <col min="6" max="6" width="18.6640625" customWidth="1"/>
    <col min="7" max="7" width="14.6640625" customWidth="1"/>
  </cols>
  <sheetData>
    <row r="1" spans="1:256" x14ac:dyDescent="0.3">
      <c r="A1" s="601"/>
      <c r="B1" s="601"/>
      <c r="C1" s="954"/>
      <c r="D1" s="954"/>
      <c r="E1" s="954"/>
      <c r="F1" s="954"/>
      <c r="G1" s="601"/>
    </row>
    <row r="2" spans="1:256" ht="15.6" x14ac:dyDescent="0.3">
      <c r="A2" s="602"/>
      <c r="B2" s="490"/>
      <c r="C2" s="955" t="s">
        <v>1063</v>
      </c>
      <c r="D2" s="956"/>
      <c r="E2" s="956"/>
      <c r="F2" s="956"/>
      <c r="G2" s="262" t="s">
        <v>679</v>
      </c>
      <c r="H2" t="s">
        <v>973</v>
      </c>
    </row>
    <row r="3" spans="1:256" ht="15" thickBot="1" x14ac:dyDescent="0.35">
      <c r="A3" s="602"/>
      <c r="B3" s="490"/>
      <c r="C3" s="957"/>
      <c r="D3" s="909"/>
      <c r="E3" s="909"/>
      <c r="F3" s="909"/>
      <c r="G3" s="689"/>
    </row>
    <row r="4" spans="1:256" ht="34.5" customHeight="1" thickBot="1" x14ac:dyDescent="0.35">
      <c r="A4" s="540"/>
      <c r="B4" s="691"/>
      <c r="C4" s="958" t="s">
        <v>943</v>
      </c>
      <c r="D4" s="959"/>
      <c r="E4" s="959"/>
      <c r="F4" s="959"/>
      <c r="G4" s="692"/>
    </row>
    <row r="5" spans="1:256" x14ac:dyDescent="0.3">
      <c r="A5" s="314"/>
      <c r="B5" s="690"/>
      <c r="C5" s="960" t="s">
        <v>939</v>
      </c>
      <c r="D5" s="961"/>
      <c r="E5" s="961"/>
      <c r="F5" s="962"/>
      <c r="G5" s="314"/>
    </row>
    <row r="6" spans="1:256" x14ac:dyDescent="0.3">
      <c r="A6" s="507">
        <v>33</v>
      </c>
      <c r="B6" s="681" t="s">
        <v>468</v>
      </c>
      <c r="C6" s="963" t="s">
        <v>828</v>
      </c>
      <c r="D6" s="963"/>
      <c r="E6" s="963"/>
      <c r="F6" s="963"/>
      <c r="G6" s="682">
        <v>37120500</v>
      </c>
    </row>
    <row r="7" spans="1:256" s="695" customFormat="1" x14ac:dyDescent="0.3">
      <c r="A7" s="507">
        <v>34</v>
      </c>
      <c r="B7" s="683" t="s">
        <v>302</v>
      </c>
      <c r="C7" s="964" t="s">
        <v>958</v>
      </c>
      <c r="D7" s="952"/>
      <c r="E7" s="952"/>
      <c r="F7" s="953"/>
      <c r="G7" s="682"/>
    </row>
    <row r="8" spans="1:256" ht="21" customHeight="1" x14ac:dyDescent="0.3">
      <c r="A8" s="507">
        <v>35</v>
      </c>
      <c r="B8" s="683" t="s">
        <v>458</v>
      </c>
      <c r="C8" s="951" t="s">
        <v>959</v>
      </c>
      <c r="D8" s="952"/>
      <c r="E8" s="952"/>
      <c r="F8" s="953"/>
      <c r="G8" s="703">
        <v>3610848</v>
      </c>
    </row>
    <row r="9" spans="1:256" ht="29.25" customHeight="1" thickBot="1" x14ac:dyDescent="0.35">
      <c r="A9" s="507">
        <v>36</v>
      </c>
      <c r="B9" s="683" t="s">
        <v>468</v>
      </c>
      <c r="C9" s="944" t="s">
        <v>940</v>
      </c>
      <c r="D9" s="945"/>
      <c r="E9" s="945"/>
      <c r="F9" s="946"/>
      <c r="G9" s="682">
        <v>6188949</v>
      </c>
    </row>
    <row r="10" spans="1:256" ht="15" thickBot="1" x14ac:dyDescent="0.35">
      <c r="A10" s="684"/>
      <c r="B10" s="685"/>
      <c r="C10" s="947" t="s">
        <v>1065</v>
      </c>
      <c r="D10" s="948"/>
      <c r="E10" s="948"/>
      <c r="F10" s="949"/>
      <c r="G10" s="686">
        <f>SUM(G6+G8+G13+G14)</f>
        <v>41788173</v>
      </c>
      <c r="IV10">
        <f>SUM(A10:IU10)</f>
        <v>41788173</v>
      </c>
    </row>
    <row r="11" spans="1:256" ht="15" thickBot="1" x14ac:dyDescent="0.35">
      <c r="A11" s="684"/>
      <c r="B11" s="685"/>
      <c r="C11" s="950" t="s">
        <v>941</v>
      </c>
      <c r="D11" s="948"/>
      <c r="E11" s="948"/>
      <c r="F11" s="949"/>
      <c r="G11" s="686">
        <f>SUM(G10+G12)</f>
        <v>47977122</v>
      </c>
    </row>
    <row r="12" spans="1:256" ht="30.75" customHeight="1" thickBot="1" x14ac:dyDescent="0.35">
      <c r="A12" s="941" t="s">
        <v>960</v>
      </c>
      <c r="B12" s="942"/>
      <c r="C12" s="942"/>
      <c r="D12" s="942"/>
      <c r="E12" s="942"/>
      <c r="F12" s="943"/>
      <c r="G12" s="688">
        <v>6188949</v>
      </c>
    </row>
    <row r="13" spans="1:256" ht="15" thickBot="1" x14ac:dyDescent="0.35">
      <c r="A13" s="938" t="s">
        <v>942</v>
      </c>
      <c r="B13" s="939"/>
      <c r="C13" s="939"/>
      <c r="D13" s="939"/>
      <c r="E13" s="939"/>
      <c r="F13" s="940"/>
      <c r="G13" s="687">
        <v>554400</v>
      </c>
    </row>
    <row r="14" spans="1:256" ht="15" thickBot="1" x14ac:dyDescent="0.35">
      <c r="A14" s="938" t="s">
        <v>1064</v>
      </c>
      <c r="B14" s="939"/>
      <c r="C14" s="939"/>
      <c r="D14" s="939"/>
      <c r="E14" s="939"/>
      <c r="F14" s="940"/>
      <c r="G14" s="687">
        <v>502425</v>
      </c>
    </row>
  </sheetData>
  <mergeCells count="14">
    <mergeCell ref="C8:F8"/>
    <mergeCell ref="C1:F1"/>
    <mergeCell ref="C2:F2"/>
    <mergeCell ref="C3:F3"/>
    <mergeCell ref="C4:F4"/>
    <mergeCell ref="C5:F5"/>
    <mergeCell ref="C6:F6"/>
    <mergeCell ref="C7:F7"/>
    <mergeCell ref="A14:F14"/>
    <mergeCell ref="A12:F12"/>
    <mergeCell ref="A13:F13"/>
    <mergeCell ref="C9:F9"/>
    <mergeCell ref="C10:F10"/>
    <mergeCell ref="C11:F11"/>
  </mergeCells>
  <pageMargins left="0.7" right="0.7" top="0.75" bottom="0.75" header="0.3" footer="0.3"/>
  <pageSetup paperSize="9" scale="91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8" workbookViewId="0">
      <selection sqref="A1:E23"/>
    </sheetView>
  </sheetViews>
  <sheetFormatPr defaultRowHeight="14.4" x14ac:dyDescent="0.3"/>
  <cols>
    <col min="1" max="1" width="7.33203125" style="602" customWidth="1"/>
    <col min="3" max="3" width="51.88671875" customWidth="1"/>
    <col min="4" max="4" width="19" hidden="1" customWidth="1"/>
    <col min="5" max="5" width="21.44140625" customWidth="1"/>
  </cols>
  <sheetData>
    <row r="1" spans="1:5" x14ac:dyDescent="0.3">
      <c r="A1" s="786"/>
      <c r="B1" s="786"/>
      <c r="C1" s="786"/>
      <c r="D1" s="786"/>
      <c r="E1" s="787" t="s">
        <v>1081</v>
      </c>
    </row>
    <row r="2" spans="1:5" ht="18" x14ac:dyDescent="0.35">
      <c r="A2" s="786"/>
      <c r="B2" s="713" t="s">
        <v>1066</v>
      </c>
      <c r="C2" s="713"/>
      <c r="D2" s="713"/>
      <c r="E2" s="713"/>
    </row>
    <row r="3" spans="1:5" ht="18" x14ac:dyDescent="0.35">
      <c r="A3" s="786"/>
      <c r="B3" s="786"/>
      <c r="C3" s="713" t="s">
        <v>1067</v>
      </c>
      <c r="D3" s="786"/>
      <c r="E3" s="786"/>
    </row>
    <row r="4" spans="1:5" x14ac:dyDescent="0.3">
      <c r="A4" s="786"/>
      <c r="B4" s="786"/>
      <c r="C4" s="786"/>
      <c r="D4" s="786"/>
      <c r="E4" s="786"/>
    </row>
    <row r="5" spans="1:5" ht="46.5" customHeight="1" x14ac:dyDescent="0.35">
      <c r="A5" s="786"/>
      <c r="B5" s="786"/>
      <c r="C5" s="791" t="s">
        <v>1068</v>
      </c>
      <c r="D5" s="786"/>
      <c r="E5" s="786"/>
    </row>
    <row r="6" spans="1:5" ht="42" customHeight="1" x14ac:dyDescent="0.35">
      <c r="A6" s="786"/>
      <c r="B6" s="786"/>
      <c r="C6" s="791" t="s">
        <v>1069</v>
      </c>
      <c r="D6" s="786"/>
      <c r="E6" s="786"/>
    </row>
    <row r="7" spans="1:5" s="707" customFormat="1" ht="28.5" customHeight="1" thickBot="1" x14ac:dyDescent="0.35">
      <c r="A7" s="786"/>
      <c r="B7" s="786"/>
      <c r="C7" s="786"/>
      <c r="D7" s="786"/>
      <c r="E7" s="786"/>
    </row>
    <row r="8" spans="1:5" ht="49.5" customHeight="1" thickBot="1" x14ac:dyDescent="0.35">
      <c r="A8" s="792" t="s">
        <v>926</v>
      </c>
      <c r="B8" s="985" t="s">
        <v>944</v>
      </c>
      <c r="C8" s="986"/>
      <c r="D8" s="793" t="s">
        <v>1070</v>
      </c>
      <c r="E8" s="794" t="s">
        <v>1071</v>
      </c>
    </row>
    <row r="9" spans="1:5" s="707" customFormat="1" ht="31.5" customHeight="1" x14ac:dyDescent="0.3">
      <c r="A9" s="803" t="s">
        <v>6</v>
      </c>
      <c r="B9" s="983" t="s">
        <v>1072</v>
      </c>
      <c r="C9" s="984"/>
      <c r="D9" s="804">
        <v>8838000</v>
      </c>
      <c r="E9" s="805">
        <v>2853820</v>
      </c>
    </row>
    <row r="10" spans="1:5" ht="31.5" customHeight="1" x14ac:dyDescent="0.3">
      <c r="A10" s="803" t="s">
        <v>7</v>
      </c>
      <c r="B10" s="971" t="s">
        <v>1073</v>
      </c>
      <c r="C10" s="972"/>
      <c r="D10" s="804">
        <v>1470000</v>
      </c>
      <c r="E10" s="805">
        <v>14584500</v>
      </c>
    </row>
    <row r="11" spans="1:5" ht="31.5" customHeight="1" x14ac:dyDescent="0.3">
      <c r="A11" s="803" t="s">
        <v>8</v>
      </c>
      <c r="B11" s="971" t="s">
        <v>1074</v>
      </c>
      <c r="C11" s="972"/>
      <c r="D11" s="804">
        <v>3682500</v>
      </c>
      <c r="E11" s="805">
        <v>432000</v>
      </c>
    </row>
    <row r="12" spans="1:5" ht="31.5" customHeight="1" x14ac:dyDescent="0.3">
      <c r="A12" s="803" t="s">
        <v>9</v>
      </c>
      <c r="B12" s="973" t="s">
        <v>1075</v>
      </c>
      <c r="C12" s="974"/>
      <c r="D12" s="804">
        <v>735000</v>
      </c>
      <c r="E12" s="805">
        <v>2919000</v>
      </c>
    </row>
    <row r="13" spans="1:5" ht="33.75" customHeight="1" thickBot="1" x14ac:dyDescent="0.35">
      <c r="A13" s="806" t="s">
        <v>507</v>
      </c>
      <c r="B13" s="971" t="s">
        <v>1076</v>
      </c>
      <c r="C13" s="972"/>
      <c r="D13" s="804">
        <v>401000</v>
      </c>
      <c r="E13" s="805">
        <v>1890000</v>
      </c>
    </row>
    <row r="14" spans="1:5" ht="27" customHeight="1" thickBot="1" x14ac:dyDescent="0.35">
      <c r="A14" s="795" t="s">
        <v>508</v>
      </c>
      <c r="B14" s="975" t="s">
        <v>974</v>
      </c>
      <c r="C14" s="976"/>
      <c r="D14" s="796">
        <f>SUM(D4:D13)</f>
        <v>15126500</v>
      </c>
      <c r="E14" s="797">
        <f>SUM(E9:E13)</f>
        <v>22679320</v>
      </c>
    </row>
    <row r="15" spans="1:5" ht="29.25" customHeight="1" x14ac:dyDescent="0.3">
      <c r="A15" s="807" t="s">
        <v>509</v>
      </c>
      <c r="B15" s="977" t="s">
        <v>1077</v>
      </c>
      <c r="C15" s="978"/>
      <c r="D15" s="804">
        <v>1525067</v>
      </c>
      <c r="E15" s="805">
        <v>2185920</v>
      </c>
    </row>
    <row r="16" spans="1:5" ht="25.5" customHeight="1" thickBot="1" x14ac:dyDescent="0.35">
      <c r="A16" s="803" t="s">
        <v>510</v>
      </c>
      <c r="B16" s="977" t="s">
        <v>1078</v>
      </c>
      <c r="C16" s="978"/>
      <c r="D16" s="804">
        <v>626367</v>
      </c>
      <c r="E16" s="805">
        <v>4873086</v>
      </c>
    </row>
    <row r="17" spans="1:5" ht="28.5" customHeight="1" thickBot="1" x14ac:dyDescent="0.35">
      <c r="A17" s="798" t="s">
        <v>511</v>
      </c>
      <c r="B17" s="979" t="s">
        <v>975</v>
      </c>
      <c r="C17" s="980"/>
      <c r="D17" s="799">
        <f>SUM(D15:D16)</f>
        <v>2151434</v>
      </c>
      <c r="E17" s="797">
        <f>SUM(E15:E16)</f>
        <v>7059006</v>
      </c>
    </row>
    <row r="18" spans="1:5" ht="26.25" customHeight="1" thickBot="1" x14ac:dyDescent="0.35">
      <c r="A18" s="800" t="s">
        <v>513</v>
      </c>
      <c r="B18" s="981" t="s">
        <v>1079</v>
      </c>
      <c r="C18" s="982"/>
      <c r="D18" s="796" t="e">
        <f>SUM(#REF!+D17+#REF!)</f>
        <v>#REF!</v>
      </c>
      <c r="E18" s="708">
        <f>SUM(E17,E14)</f>
        <v>29738326</v>
      </c>
    </row>
    <row r="19" spans="1:5" ht="25.5" customHeight="1" x14ac:dyDescent="0.3">
      <c r="A19" s="807" t="s">
        <v>516</v>
      </c>
      <c r="B19" s="970" t="s">
        <v>945</v>
      </c>
      <c r="C19" s="970"/>
      <c r="D19" s="804">
        <v>1000</v>
      </c>
      <c r="E19" s="808">
        <v>100</v>
      </c>
    </row>
    <row r="20" spans="1:5" ht="24" customHeight="1" x14ac:dyDescent="0.3">
      <c r="A20" s="807">
        <v>13</v>
      </c>
      <c r="B20" s="970" t="s">
        <v>946</v>
      </c>
      <c r="C20" s="970"/>
      <c r="D20" s="809" t="e">
        <f>SUM(#REF!)</f>
        <v>#REF!</v>
      </c>
      <c r="E20" s="813">
        <v>2666135</v>
      </c>
    </row>
    <row r="21" spans="1:5" ht="25.5" customHeight="1" thickBot="1" x14ac:dyDescent="0.35">
      <c r="A21" s="810" t="s">
        <v>519</v>
      </c>
      <c r="B21" s="965" t="s">
        <v>1080</v>
      </c>
      <c r="C21" s="965"/>
      <c r="D21" s="811">
        <f>SUM(G23)</f>
        <v>0</v>
      </c>
      <c r="E21" s="812">
        <v>88297</v>
      </c>
    </row>
    <row r="22" spans="1:5" ht="25.5" customHeight="1" thickBot="1" x14ac:dyDescent="0.35">
      <c r="A22" s="801"/>
      <c r="B22" s="966" t="s">
        <v>947</v>
      </c>
      <c r="C22" s="967"/>
      <c r="D22" s="796" t="e">
        <f>SUM(D19:D21)</f>
        <v>#REF!</v>
      </c>
      <c r="E22" s="797">
        <f>SUM(E19:E21)</f>
        <v>2754532</v>
      </c>
    </row>
    <row r="23" spans="1:5" ht="21.75" customHeight="1" thickBot="1" x14ac:dyDescent="0.35">
      <c r="A23" s="801"/>
      <c r="B23" s="968" t="s">
        <v>948</v>
      </c>
      <c r="C23" s="969"/>
      <c r="D23" s="796" t="e">
        <f>SUM(#REF!+D22)</f>
        <v>#REF!</v>
      </c>
      <c r="E23" s="802">
        <f>SUM(E18+E22)</f>
        <v>32492858</v>
      </c>
    </row>
  </sheetData>
  <mergeCells count="16">
    <mergeCell ref="B15:C15"/>
    <mergeCell ref="B16:C16"/>
    <mergeCell ref="B17:C17"/>
    <mergeCell ref="B18:C18"/>
    <mergeCell ref="B9:C9"/>
    <mergeCell ref="B8:C8"/>
    <mergeCell ref="B21:C21"/>
    <mergeCell ref="B22:C22"/>
    <mergeCell ref="B23:C23"/>
    <mergeCell ref="B19:C19"/>
    <mergeCell ref="B20:C20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B27"/>
  <sheetViews>
    <sheetView workbookViewId="0">
      <selection sqref="A1:B14"/>
    </sheetView>
  </sheetViews>
  <sheetFormatPr defaultRowHeight="14.4" x14ac:dyDescent="0.3"/>
  <cols>
    <col min="1" max="1" width="50.88671875" customWidth="1"/>
    <col min="2" max="2" width="21.44140625" bestFit="1" customWidth="1"/>
  </cols>
  <sheetData>
    <row r="1" spans="1:2" x14ac:dyDescent="0.3">
      <c r="B1" s="415" t="s">
        <v>954</v>
      </c>
    </row>
    <row r="2" spans="1:2" ht="44.25" customHeight="1" x14ac:dyDescent="0.3">
      <c r="A2" s="910" t="s">
        <v>1082</v>
      </c>
      <c r="B2" s="913"/>
    </row>
    <row r="4" spans="1:2" ht="17.399999999999999" x14ac:dyDescent="0.3">
      <c r="A4" s="160"/>
      <c r="B4" s="186" t="s">
        <v>711</v>
      </c>
    </row>
    <row r="5" spans="1:2" ht="17.399999999999999" x14ac:dyDescent="0.3">
      <c r="A5" s="162" t="s">
        <v>648</v>
      </c>
      <c r="B5" s="187" t="s">
        <v>961</v>
      </c>
    </row>
    <row r="6" spans="1:2" ht="15.6" x14ac:dyDescent="0.3">
      <c r="A6" s="182" t="s">
        <v>760</v>
      </c>
      <c r="B6" s="301">
        <f>SUM(B7)</f>
        <v>35000</v>
      </c>
    </row>
    <row r="7" spans="1:2" ht="15.6" x14ac:dyDescent="0.3">
      <c r="A7" s="418" t="s">
        <v>813</v>
      </c>
      <c r="B7" s="300">
        <v>35000</v>
      </c>
    </row>
    <row r="8" spans="1:2" s="419" customFormat="1" ht="15.6" x14ac:dyDescent="0.3">
      <c r="A8" s="182" t="s">
        <v>814</v>
      </c>
      <c r="B8" s="301">
        <f>SUM(B9)</f>
        <v>35500000</v>
      </c>
    </row>
    <row r="9" spans="1:2" ht="15.6" x14ac:dyDescent="0.3">
      <c r="A9" s="181" t="s">
        <v>649</v>
      </c>
      <c r="B9" s="300">
        <v>35500000</v>
      </c>
    </row>
    <row r="10" spans="1:2" ht="15.6" x14ac:dyDescent="0.3">
      <c r="A10" s="178" t="s">
        <v>652</v>
      </c>
      <c r="B10" s="301">
        <v>0</v>
      </c>
    </row>
    <row r="11" spans="1:2" ht="15.6" x14ac:dyDescent="0.3">
      <c r="A11" s="178" t="s">
        <v>650</v>
      </c>
      <c r="B11" s="301">
        <f>SUM(B12:B12)</f>
        <v>20000</v>
      </c>
    </row>
    <row r="12" spans="1:2" ht="18" customHeight="1" x14ac:dyDescent="0.3">
      <c r="A12" s="188" t="s">
        <v>651</v>
      </c>
      <c r="B12" s="300">
        <v>20000</v>
      </c>
    </row>
    <row r="13" spans="1:2" ht="20.25" customHeight="1" x14ac:dyDescent="0.3">
      <c r="A13" s="182" t="s">
        <v>653</v>
      </c>
      <c r="B13" s="301">
        <f>SUM(B6+B8+B10+B11)</f>
        <v>35555000</v>
      </c>
    </row>
    <row r="14" spans="1:2" x14ac:dyDescent="0.3">
      <c r="A14" s="185"/>
      <c r="B14" s="191"/>
    </row>
    <row r="17" ht="18" customHeight="1" x14ac:dyDescent="0.3"/>
    <row r="18" ht="17.25" customHeight="1" x14ac:dyDescent="0.3"/>
    <row r="26" ht="21" customHeight="1" x14ac:dyDescent="0.3"/>
    <row r="27" ht="18" customHeight="1" x14ac:dyDescent="0.3"/>
  </sheetData>
  <mergeCells count="1">
    <mergeCell ref="A2:B2"/>
  </mergeCells>
  <phoneticPr fontId="3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C31"/>
  <sheetViews>
    <sheetView workbookViewId="0">
      <selection sqref="A1:B10"/>
    </sheetView>
  </sheetViews>
  <sheetFormatPr defaultRowHeight="14.4" x14ac:dyDescent="0.3"/>
  <cols>
    <col min="1" max="1" width="68.33203125" customWidth="1"/>
    <col min="2" max="2" width="16.5546875" style="191" customWidth="1"/>
  </cols>
  <sheetData>
    <row r="1" spans="1:2" x14ac:dyDescent="0.3">
      <c r="B1" s="287" t="s">
        <v>949</v>
      </c>
    </row>
    <row r="2" spans="1:2" ht="47.25" customHeight="1" x14ac:dyDescent="0.3">
      <c r="A2" s="987" t="s">
        <v>1083</v>
      </c>
      <c r="B2" s="988"/>
    </row>
    <row r="3" spans="1:2" ht="15.6" x14ac:dyDescent="0.3">
      <c r="A3" s="337"/>
      <c r="B3" s="338"/>
    </row>
    <row r="4" spans="1:2" ht="24" customHeight="1" x14ac:dyDescent="0.3">
      <c r="A4" s="188"/>
      <c r="B4" s="332"/>
    </row>
    <row r="5" spans="1:2" ht="24" customHeight="1" x14ac:dyDescent="0.3">
      <c r="A5" s="188"/>
      <c r="B5" s="332"/>
    </row>
    <row r="6" spans="1:2" ht="24" customHeight="1" x14ac:dyDescent="0.3">
      <c r="A6" s="188"/>
      <c r="B6" s="332"/>
    </row>
    <row r="7" spans="1:2" ht="25.5" customHeight="1" x14ac:dyDescent="0.3">
      <c r="A7" s="166" t="s">
        <v>715</v>
      </c>
      <c r="B7" s="167">
        <f>SUM(B3:B6)</f>
        <v>0</v>
      </c>
    </row>
    <row r="8" spans="1:2" ht="25.5" customHeight="1" x14ac:dyDescent="0.3">
      <c r="A8" s="188"/>
      <c r="B8" s="332"/>
    </row>
    <row r="9" spans="1:2" ht="25.5" customHeight="1" x14ac:dyDescent="0.3">
      <c r="A9" s="188"/>
      <c r="B9" s="332"/>
    </row>
    <row r="10" spans="1:2" ht="27.75" customHeight="1" x14ac:dyDescent="0.3">
      <c r="A10" s="166" t="s">
        <v>716</v>
      </c>
      <c r="B10" s="167">
        <f>SUM(B8:B9)</f>
        <v>0</v>
      </c>
    </row>
    <row r="11" spans="1:2" s="185" customFormat="1" ht="18.75" customHeight="1" x14ac:dyDescent="0.3">
      <c r="A11" s="169"/>
      <c r="B11" s="307"/>
    </row>
    <row r="15" spans="1:2" ht="15.6" x14ac:dyDescent="0.3">
      <c r="A15" s="192"/>
      <c r="B15" s="193"/>
    </row>
    <row r="17" spans="1:3" ht="15.6" x14ac:dyDescent="0.3">
      <c r="A17" s="192"/>
      <c r="B17" s="193"/>
    </row>
    <row r="18" spans="1:3" ht="15.6" x14ac:dyDescent="0.3">
      <c r="A18" s="192"/>
      <c r="B18" s="193"/>
    </row>
    <row r="19" spans="1:3" ht="15.6" x14ac:dyDescent="0.3">
      <c r="A19" s="192"/>
      <c r="B19" s="194"/>
    </row>
    <row r="20" spans="1:3" ht="15.6" x14ac:dyDescent="0.3">
      <c r="A20" s="192"/>
      <c r="B20" s="193"/>
    </row>
    <row r="21" spans="1:3" ht="15.6" x14ac:dyDescent="0.3">
      <c r="A21" s="192"/>
      <c r="B21" s="193"/>
    </row>
    <row r="22" spans="1:3" ht="15.6" x14ac:dyDescent="0.3">
      <c r="A22" s="192"/>
      <c r="B22" s="193"/>
    </row>
    <row r="23" spans="1:3" ht="15.6" x14ac:dyDescent="0.3">
      <c r="A23" s="192"/>
      <c r="B23" s="193"/>
    </row>
    <row r="24" spans="1:3" ht="15.6" x14ac:dyDescent="0.3">
      <c r="A24" s="192"/>
      <c r="B24" s="193"/>
    </row>
    <row r="25" spans="1:3" ht="15.6" x14ac:dyDescent="0.3">
      <c r="A25" s="192"/>
      <c r="B25" s="193"/>
    </row>
    <row r="31" spans="1:3" ht="17.399999999999999" x14ac:dyDescent="0.3">
      <c r="C31" s="155"/>
    </row>
  </sheetData>
  <mergeCells count="1">
    <mergeCell ref="A2:B2"/>
  </mergeCells>
  <phoneticPr fontId="3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G16"/>
    </sheetView>
  </sheetViews>
  <sheetFormatPr defaultRowHeight="14.4" x14ac:dyDescent="0.3"/>
  <cols>
    <col min="2" max="2" width="12.44140625" customWidth="1"/>
    <col min="3" max="3" width="11.44140625" bestFit="1" customWidth="1"/>
    <col min="4" max="4" width="16" customWidth="1"/>
    <col min="5" max="5" width="23" bestFit="1" customWidth="1"/>
    <col min="6" max="6" width="14.109375" bestFit="1" customWidth="1"/>
  </cols>
  <sheetData>
    <row r="1" spans="1:9" x14ac:dyDescent="0.3">
      <c r="F1" t="s">
        <v>1004</v>
      </c>
    </row>
    <row r="2" spans="1:9" ht="18" x14ac:dyDescent="0.35">
      <c r="A2" s="713" t="s">
        <v>993</v>
      </c>
      <c r="C2" s="713" t="s">
        <v>990</v>
      </c>
      <c r="E2" s="713" t="s">
        <v>1045</v>
      </c>
    </row>
    <row r="3" spans="1:9" x14ac:dyDescent="0.3">
      <c r="B3" s="712"/>
      <c r="C3" s="712"/>
      <c r="D3" s="712"/>
      <c r="E3" s="712"/>
      <c r="F3" s="712"/>
    </row>
    <row r="4" spans="1:9" ht="24.9" customHeight="1" x14ac:dyDescent="0.3">
      <c r="A4" s="723" t="s">
        <v>979</v>
      </c>
      <c r="B4" s="989" t="s">
        <v>980</v>
      </c>
      <c r="C4" s="989"/>
      <c r="D4" s="989"/>
      <c r="E4" s="989"/>
      <c r="F4" s="723" t="s">
        <v>981</v>
      </c>
    </row>
    <row r="5" spans="1:9" x14ac:dyDescent="0.3">
      <c r="A5" s="724" t="s">
        <v>302</v>
      </c>
      <c r="B5" s="990" t="s">
        <v>994</v>
      </c>
      <c r="C5" s="991"/>
      <c r="D5" s="991"/>
      <c r="E5" s="991"/>
      <c r="F5" s="725">
        <v>2611600</v>
      </c>
    </row>
    <row r="6" spans="1:9" ht="24.9" customHeight="1" x14ac:dyDescent="0.3">
      <c r="A6" s="917" t="s">
        <v>995</v>
      </c>
      <c r="B6" s="918"/>
      <c r="C6" s="918"/>
      <c r="D6" s="918"/>
      <c r="E6" s="919"/>
      <c r="F6" s="718">
        <f>SUM(F5)</f>
        <v>2611600</v>
      </c>
    </row>
    <row r="7" spans="1:9" x14ac:dyDescent="0.3">
      <c r="A7" s="712"/>
      <c r="B7" s="712"/>
      <c r="C7" s="712"/>
      <c r="D7" s="712"/>
      <c r="E7" s="712"/>
      <c r="F7" s="712"/>
    </row>
    <row r="8" spans="1:9" x14ac:dyDescent="0.3">
      <c r="A8" s="992" t="s">
        <v>996</v>
      </c>
      <c r="B8" s="992"/>
      <c r="C8" s="992"/>
      <c r="D8" s="992"/>
      <c r="E8" s="726" t="s">
        <v>1084</v>
      </c>
      <c r="F8" s="712"/>
    </row>
    <row r="9" spans="1:9" x14ac:dyDescent="0.3">
      <c r="A9" s="714"/>
      <c r="B9" s="714"/>
      <c r="C9" s="714"/>
      <c r="D9" s="714"/>
      <c r="E9" s="727" t="s">
        <v>1085</v>
      </c>
      <c r="F9" s="719"/>
    </row>
    <row r="10" spans="1:9" x14ac:dyDescent="0.3">
      <c r="A10" s="714"/>
      <c r="B10" s="714"/>
      <c r="C10" s="714"/>
      <c r="D10" s="714"/>
      <c r="E10" s="728">
        <v>514907</v>
      </c>
      <c r="F10" s="711"/>
    </row>
    <row r="11" spans="1:9" x14ac:dyDescent="0.3">
      <c r="A11" s="712"/>
      <c r="B11" s="712"/>
      <c r="C11" s="712"/>
      <c r="D11" s="712"/>
      <c r="E11" s="712"/>
      <c r="F11" s="712"/>
    </row>
    <row r="12" spans="1:9" ht="43.5" customHeight="1" x14ac:dyDescent="0.3">
      <c r="A12" s="712"/>
      <c r="B12" s="729" t="s">
        <v>997</v>
      </c>
      <c r="C12" s="730" t="s">
        <v>998</v>
      </c>
      <c r="D12" s="731" t="s">
        <v>999</v>
      </c>
      <c r="E12" s="732" t="s">
        <v>1000</v>
      </c>
      <c r="F12" s="720"/>
    </row>
    <row r="13" spans="1:9" ht="24.9" customHeight="1" x14ac:dyDescent="0.3">
      <c r="A13" s="719"/>
      <c r="B13" s="723" t="s">
        <v>1001</v>
      </c>
      <c r="C13" s="733">
        <v>28</v>
      </c>
      <c r="D13" s="734">
        <v>0.43</v>
      </c>
      <c r="E13" s="735">
        <v>221410</v>
      </c>
      <c r="F13" s="721"/>
      <c r="I13" s="722"/>
    </row>
    <row r="14" spans="1:9" ht="24.9" customHeight="1" x14ac:dyDescent="0.3">
      <c r="A14" s="712"/>
      <c r="B14" s="723" t="s">
        <v>1002</v>
      </c>
      <c r="C14" s="733">
        <v>11</v>
      </c>
      <c r="D14" s="734">
        <v>0.17</v>
      </c>
      <c r="E14" s="735">
        <v>87534</v>
      </c>
      <c r="F14" s="721"/>
    </row>
    <row r="15" spans="1:9" ht="24.9" customHeight="1" x14ac:dyDescent="0.3">
      <c r="A15" s="712"/>
      <c r="B15" s="723" t="s">
        <v>1003</v>
      </c>
      <c r="C15" s="733">
        <v>26</v>
      </c>
      <c r="D15" s="734">
        <v>0.4</v>
      </c>
      <c r="E15" s="735">
        <v>205963</v>
      </c>
      <c r="F15" s="721"/>
    </row>
    <row r="16" spans="1:9" ht="24.9" customHeight="1" x14ac:dyDescent="0.3">
      <c r="A16" s="712"/>
      <c r="B16" s="723" t="s">
        <v>300</v>
      </c>
      <c r="C16" s="723">
        <f>SUM(C13:C15)</f>
        <v>65</v>
      </c>
      <c r="D16" s="736">
        <f>SUM(D13:D15)</f>
        <v>1</v>
      </c>
      <c r="E16" s="737">
        <f>SUM(E13:E15)</f>
        <v>514907</v>
      </c>
      <c r="F16" s="712"/>
    </row>
  </sheetData>
  <mergeCells count="4">
    <mergeCell ref="B4:E4"/>
    <mergeCell ref="B5:E5"/>
    <mergeCell ref="A6:E6"/>
    <mergeCell ref="A8:D8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AN32"/>
  <sheetViews>
    <sheetView topLeftCell="A9" zoomScaleNormal="100" zoomScaleSheetLayoutView="100" workbookViewId="0">
      <selection sqref="A1:AJ31"/>
    </sheetView>
  </sheetViews>
  <sheetFormatPr defaultColWidth="9.109375" defaultRowHeight="13.2" x14ac:dyDescent="0.25"/>
  <cols>
    <col min="1" max="35" width="2.6640625" style="1" customWidth="1"/>
    <col min="36" max="36" width="6.88671875" style="1" customWidth="1"/>
    <col min="37" max="37" width="3.5546875" style="1" customWidth="1"/>
    <col min="38" max="38" width="2.88671875" style="1" customWidth="1"/>
    <col min="39" max="16384" width="9.109375" style="1"/>
  </cols>
  <sheetData>
    <row r="1" spans="1:40" ht="22.5" customHeight="1" x14ac:dyDescent="0.25">
      <c r="AJ1" s="262" t="s">
        <v>701</v>
      </c>
      <c r="AK1" s="818"/>
      <c r="AL1" s="818"/>
    </row>
    <row r="2" spans="1:40" ht="31.5" customHeight="1" x14ac:dyDescent="0.5">
      <c r="A2" s="997" t="s">
        <v>862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  <c r="L2" s="997"/>
      <c r="M2" s="997"/>
      <c r="N2" s="997"/>
      <c r="O2" s="997"/>
      <c r="P2" s="997"/>
      <c r="Q2" s="997"/>
      <c r="R2" s="997"/>
      <c r="S2" s="997"/>
      <c r="T2" s="997"/>
      <c r="U2" s="997"/>
      <c r="V2" s="997"/>
      <c r="W2" s="997"/>
      <c r="X2" s="997"/>
      <c r="Y2" s="997"/>
      <c r="Z2" s="997"/>
      <c r="AA2" s="997"/>
      <c r="AB2" s="997"/>
      <c r="AC2" s="997"/>
      <c r="AD2" s="997"/>
      <c r="AE2" s="997"/>
      <c r="AF2" s="997"/>
      <c r="AG2" s="997"/>
      <c r="AH2" s="997"/>
      <c r="AI2" s="997"/>
      <c r="AJ2" s="997"/>
      <c r="AK2" s="275"/>
      <c r="AL2" s="275"/>
    </row>
    <row r="3" spans="1:40" ht="31.5" customHeight="1" x14ac:dyDescent="0.5">
      <c r="A3" s="997" t="s">
        <v>1036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  <c r="L3" s="997"/>
      <c r="M3" s="997"/>
      <c r="N3" s="997"/>
      <c r="O3" s="997"/>
      <c r="P3" s="997"/>
      <c r="Q3" s="997"/>
      <c r="R3" s="997"/>
      <c r="S3" s="997"/>
      <c r="T3" s="997"/>
      <c r="U3" s="997"/>
      <c r="V3" s="997"/>
      <c r="W3" s="997"/>
      <c r="X3" s="997"/>
      <c r="Y3" s="997"/>
      <c r="Z3" s="997"/>
      <c r="AA3" s="997"/>
      <c r="AB3" s="997"/>
      <c r="AC3" s="997"/>
      <c r="AD3" s="997"/>
      <c r="AE3" s="997"/>
      <c r="AF3" s="997"/>
      <c r="AG3" s="997"/>
      <c r="AH3" s="997"/>
      <c r="AI3" s="997"/>
      <c r="AJ3" s="997"/>
      <c r="AK3" s="275"/>
      <c r="AL3" s="275"/>
    </row>
    <row r="4" spans="1:40" ht="25.5" customHeight="1" x14ac:dyDescent="0.3">
      <c r="A4" s="998" t="s">
        <v>392</v>
      </c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8"/>
      <c r="T4" s="998"/>
      <c r="U4" s="998"/>
      <c r="V4" s="998"/>
      <c r="W4" s="998"/>
      <c r="X4" s="998"/>
      <c r="Y4" s="998"/>
      <c r="Z4" s="998"/>
      <c r="AA4" s="998"/>
      <c r="AB4" s="998"/>
      <c r="AC4" s="998"/>
      <c r="AD4" s="998"/>
      <c r="AE4" s="998"/>
      <c r="AF4" s="998"/>
      <c r="AG4" s="998"/>
      <c r="AH4" s="998"/>
      <c r="AI4" s="998"/>
      <c r="AJ4" s="998"/>
      <c r="AK4" s="275"/>
      <c r="AL4" s="275"/>
    </row>
    <row r="5" spans="1:40" ht="19.5" customHeight="1" x14ac:dyDescent="0.3">
      <c r="A5" s="993"/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Q5" s="994"/>
      <c r="R5" s="994"/>
      <c r="S5" s="994"/>
      <c r="T5" s="994"/>
      <c r="U5" s="994"/>
      <c r="V5" s="994"/>
      <c r="W5" s="994"/>
      <c r="X5" s="994"/>
      <c r="Y5" s="994"/>
      <c r="Z5" s="994"/>
      <c r="AA5" s="994"/>
      <c r="AB5" s="994"/>
      <c r="AC5" s="994"/>
      <c r="AD5" s="994"/>
      <c r="AE5" s="994"/>
      <c r="AF5" s="994"/>
      <c r="AG5" s="994"/>
      <c r="AH5" s="994"/>
      <c r="AI5" s="994"/>
      <c r="AJ5" s="995"/>
      <c r="AK5" s="275"/>
      <c r="AL5" s="275"/>
    </row>
    <row r="6" spans="1:40" ht="27.75" customHeight="1" x14ac:dyDescent="0.25">
      <c r="A6" s="882" t="s">
        <v>712</v>
      </c>
      <c r="B6" s="883"/>
      <c r="C6" s="883"/>
      <c r="D6" s="883"/>
      <c r="E6" s="883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996"/>
      <c r="AK6" s="288"/>
      <c r="AL6" s="288"/>
    </row>
    <row r="7" spans="1:40" ht="35.1" customHeight="1" x14ac:dyDescent="0.25">
      <c r="A7" s="884" t="s">
        <v>2</v>
      </c>
      <c r="B7" s="875"/>
      <c r="C7" s="885" t="s">
        <v>3</v>
      </c>
      <c r="D7" s="874"/>
      <c r="E7" s="874"/>
      <c r="F7" s="874"/>
      <c r="G7" s="874"/>
      <c r="H7" s="874"/>
      <c r="I7" s="874"/>
      <c r="J7" s="874"/>
      <c r="K7" s="874"/>
      <c r="L7" s="874"/>
      <c r="M7" s="874"/>
      <c r="N7" s="874"/>
      <c r="O7" s="874"/>
      <c r="P7" s="874"/>
      <c r="Q7" s="874"/>
      <c r="R7" s="874"/>
      <c r="S7" s="874"/>
      <c r="T7" s="874"/>
      <c r="U7" s="874"/>
      <c r="V7" s="874"/>
      <c r="W7" s="874"/>
      <c r="X7" s="874"/>
      <c r="Y7" s="874"/>
      <c r="Z7" s="874"/>
      <c r="AA7" s="874"/>
      <c r="AB7" s="874"/>
      <c r="AC7" s="873" t="s">
        <v>4</v>
      </c>
      <c r="AD7" s="874"/>
      <c r="AE7" s="874"/>
      <c r="AF7" s="874"/>
      <c r="AG7" s="875" t="s">
        <v>5</v>
      </c>
      <c r="AH7" s="874"/>
      <c r="AI7" s="874"/>
      <c r="AJ7" s="874"/>
      <c r="AK7" s="278"/>
      <c r="AL7" s="278"/>
      <c r="AM7" s="123"/>
      <c r="AN7" s="123"/>
    </row>
    <row r="8" spans="1:40" x14ac:dyDescent="0.25">
      <c r="A8" s="876" t="s">
        <v>6</v>
      </c>
      <c r="B8" s="876"/>
      <c r="C8" s="877" t="s">
        <v>7</v>
      </c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7"/>
      <c r="Z8" s="877"/>
      <c r="AA8" s="877"/>
      <c r="AB8" s="877"/>
      <c r="AC8" s="877" t="s">
        <v>8</v>
      </c>
      <c r="AD8" s="877"/>
      <c r="AE8" s="877"/>
      <c r="AF8" s="877"/>
      <c r="AG8" s="877" t="s">
        <v>9</v>
      </c>
      <c r="AH8" s="877"/>
      <c r="AI8" s="877"/>
      <c r="AJ8" s="877"/>
    </row>
    <row r="9" spans="1:40" ht="19.5" customHeight="1" x14ac:dyDescent="0.25">
      <c r="A9" s="926" t="s">
        <v>10</v>
      </c>
      <c r="B9" s="926"/>
      <c r="C9" s="849" t="s">
        <v>393</v>
      </c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67" t="s">
        <v>394</v>
      </c>
      <c r="AD9" s="867"/>
      <c r="AE9" s="867"/>
      <c r="AF9" s="867"/>
      <c r="AG9" s="1004"/>
      <c r="AH9" s="1004"/>
      <c r="AI9" s="1004"/>
      <c r="AJ9" s="1004"/>
      <c r="AK9" s="285"/>
      <c r="AL9" s="285"/>
    </row>
    <row r="10" spans="1:40" ht="19.5" customHeight="1" x14ac:dyDescent="0.25">
      <c r="A10" s="926" t="s">
        <v>13</v>
      </c>
      <c r="B10" s="926"/>
      <c r="C10" s="849" t="s">
        <v>395</v>
      </c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67" t="s">
        <v>396</v>
      </c>
      <c r="AD10" s="867"/>
      <c r="AE10" s="867"/>
      <c r="AF10" s="867"/>
      <c r="AG10" s="1004"/>
      <c r="AH10" s="1004"/>
      <c r="AI10" s="1004"/>
      <c r="AJ10" s="1004"/>
      <c r="AK10" s="285"/>
      <c r="AL10" s="285"/>
    </row>
    <row r="11" spans="1:40" ht="19.5" customHeight="1" x14ac:dyDescent="0.25">
      <c r="A11" s="926" t="s">
        <v>16</v>
      </c>
      <c r="B11" s="926"/>
      <c r="C11" s="849" t="s">
        <v>397</v>
      </c>
      <c r="D11" s="849"/>
      <c r="E11" s="849"/>
      <c r="F11" s="849"/>
      <c r="G11" s="849"/>
      <c r="H11" s="849"/>
      <c r="I11" s="849"/>
      <c r="J11" s="849"/>
      <c r="K11" s="849"/>
      <c r="L11" s="849"/>
      <c r="M11" s="849"/>
      <c r="N11" s="849"/>
      <c r="O11" s="849"/>
      <c r="P11" s="849"/>
      <c r="Q11" s="849"/>
      <c r="R11" s="849"/>
      <c r="S11" s="849"/>
      <c r="T11" s="849"/>
      <c r="U11" s="849"/>
      <c r="V11" s="849"/>
      <c r="W11" s="849"/>
      <c r="X11" s="849"/>
      <c r="Y11" s="849"/>
      <c r="Z11" s="849"/>
      <c r="AA11" s="849"/>
      <c r="AB11" s="849"/>
      <c r="AC11" s="867" t="s">
        <v>398</v>
      </c>
      <c r="AD11" s="867"/>
      <c r="AE11" s="867"/>
      <c r="AF11" s="867"/>
      <c r="AG11" s="1004"/>
      <c r="AH11" s="1004"/>
      <c r="AI11" s="1004"/>
      <c r="AJ11" s="1004"/>
      <c r="AK11" s="285"/>
      <c r="AL11" s="285"/>
    </row>
    <row r="12" spans="1:40" ht="19.5" customHeight="1" x14ac:dyDescent="0.25">
      <c r="A12" s="927" t="s">
        <v>19</v>
      </c>
      <c r="B12" s="927"/>
      <c r="C12" s="856" t="s">
        <v>399</v>
      </c>
      <c r="D12" s="856"/>
      <c r="E12" s="856"/>
      <c r="F12" s="856"/>
      <c r="G12" s="856"/>
      <c r="H12" s="856"/>
      <c r="I12" s="856"/>
      <c r="J12" s="856"/>
      <c r="K12" s="856"/>
      <c r="L12" s="856"/>
      <c r="M12" s="856"/>
      <c r="N12" s="856"/>
      <c r="O12" s="856"/>
      <c r="P12" s="856"/>
      <c r="Q12" s="856"/>
      <c r="R12" s="856"/>
      <c r="S12" s="856"/>
      <c r="T12" s="856"/>
      <c r="U12" s="856"/>
      <c r="V12" s="856"/>
      <c r="W12" s="856"/>
      <c r="X12" s="856"/>
      <c r="Y12" s="856"/>
      <c r="Z12" s="856"/>
      <c r="AA12" s="856"/>
      <c r="AB12" s="856"/>
      <c r="AC12" s="866" t="s">
        <v>400</v>
      </c>
      <c r="AD12" s="866"/>
      <c r="AE12" s="866"/>
      <c r="AF12" s="866"/>
      <c r="AG12" s="1005">
        <f>SUM(AG9:AJ11)</f>
        <v>0</v>
      </c>
      <c r="AH12" s="1005"/>
      <c r="AI12" s="1005"/>
      <c r="AJ12" s="1005"/>
      <c r="AK12" s="285"/>
      <c r="AL12" s="285"/>
    </row>
    <row r="13" spans="1:40" s="2" customFormat="1" ht="19.5" customHeight="1" x14ac:dyDescent="0.25">
      <c r="A13" s="926" t="s">
        <v>22</v>
      </c>
      <c r="B13" s="926"/>
      <c r="C13" s="1000" t="s">
        <v>401</v>
      </c>
      <c r="D13" s="1000"/>
      <c r="E13" s="1000"/>
      <c r="F13" s="1000"/>
      <c r="G13" s="1000"/>
      <c r="H13" s="1000"/>
      <c r="I13" s="1000"/>
      <c r="J13" s="1000"/>
      <c r="K13" s="1000"/>
      <c r="L13" s="1000"/>
      <c r="M13" s="1000"/>
      <c r="N13" s="1000"/>
      <c r="O13" s="1000"/>
      <c r="P13" s="1000"/>
      <c r="Q13" s="1000"/>
      <c r="R13" s="1000"/>
      <c r="S13" s="1000"/>
      <c r="T13" s="1000"/>
      <c r="U13" s="1000"/>
      <c r="V13" s="1000"/>
      <c r="W13" s="1000"/>
      <c r="X13" s="1000"/>
      <c r="Y13" s="1000"/>
      <c r="Z13" s="1000"/>
      <c r="AA13" s="1000"/>
      <c r="AB13" s="1000"/>
      <c r="AC13" s="867" t="s">
        <v>402</v>
      </c>
      <c r="AD13" s="867"/>
      <c r="AE13" s="867"/>
      <c r="AF13" s="867"/>
      <c r="AG13" s="1004"/>
      <c r="AH13" s="1004"/>
      <c r="AI13" s="1004"/>
      <c r="AJ13" s="1004"/>
      <c r="AK13" s="286"/>
      <c r="AL13" s="286"/>
    </row>
    <row r="14" spans="1:40" ht="19.5" customHeight="1" x14ac:dyDescent="0.25">
      <c r="A14" s="926" t="s">
        <v>25</v>
      </c>
      <c r="B14" s="926"/>
      <c r="C14" s="1000" t="s">
        <v>403</v>
      </c>
      <c r="D14" s="1000"/>
      <c r="E14" s="1000"/>
      <c r="F14" s="1000"/>
      <c r="G14" s="1000"/>
      <c r="H14" s="1000"/>
      <c r="I14" s="1000"/>
      <c r="J14" s="1000"/>
      <c r="K14" s="1000"/>
      <c r="L14" s="1000"/>
      <c r="M14" s="1000"/>
      <c r="N14" s="1000"/>
      <c r="O14" s="1000"/>
      <c r="P14" s="1000"/>
      <c r="Q14" s="1000"/>
      <c r="R14" s="1000"/>
      <c r="S14" s="1000"/>
      <c r="T14" s="1000"/>
      <c r="U14" s="1000"/>
      <c r="V14" s="1000"/>
      <c r="W14" s="1000"/>
      <c r="X14" s="1000"/>
      <c r="Y14" s="1000"/>
      <c r="Z14" s="1000"/>
      <c r="AA14" s="1000"/>
      <c r="AB14" s="1000"/>
      <c r="AC14" s="867" t="s">
        <v>404</v>
      </c>
      <c r="AD14" s="867"/>
      <c r="AE14" s="867"/>
      <c r="AF14" s="867"/>
      <c r="AG14" s="1004"/>
      <c r="AH14" s="1004"/>
      <c r="AI14" s="1004"/>
      <c r="AJ14" s="1004"/>
      <c r="AK14" s="285"/>
      <c r="AL14" s="285"/>
    </row>
    <row r="15" spans="1:40" ht="19.5" customHeight="1" x14ac:dyDescent="0.25">
      <c r="A15" s="926" t="s">
        <v>28</v>
      </c>
      <c r="B15" s="926"/>
      <c r="C15" s="849" t="s">
        <v>405</v>
      </c>
      <c r="D15" s="849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49"/>
      <c r="P15" s="849"/>
      <c r="Q15" s="849"/>
      <c r="R15" s="849"/>
      <c r="S15" s="849"/>
      <c r="T15" s="849"/>
      <c r="U15" s="849"/>
      <c r="V15" s="849"/>
      <c r="W15" s="849"/>
      <c r="X15" s="849"/>
      <c r="Y15" s="849"/>
      <c r="Z15" s="849"/>
      <c r="AA15" s="849"/>
      <c r="AB15" s="849"/>
      <c r="AC15" s="867" t="s">
        <v>406</v>
      </c>
      <c r="AD15" s="867"/>
      <c r="AE15" s="867"/>
      <c r="AF15" s="867"/>
      <c r="AG15" s="1004"/>
      <c r="AH15" s="1004"/>
      <c r="AI15" s="1004"/>
      <c r="AJ15" s="1004"/>
      <c r="AK15" s="285"/>
      <c r="AL15" s="285"/>
    </row>
    <row r="16" spans="1:40" ht="19.5" customHeight="1" x14ac:dyDescent="0.25">
      <c r="A16" s="926" t="s">
        <v>31</v>
      </c>
      <c r="B16" s="926"/>
      <c r="C16" s="849" t="s">
        <v>407</v>
      </c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67" t="s">
        <v>408</v>
      </c>
      <c r="AD16" s="867"/>
      <c r="AE16" s="867"/>
      <c r="AF16" s="867"/>
      <c r="AG16" s="1001"/>
      <c r="AH16" s="1001"/>
      <c r="AI16" s="1001"/>
      <c r="AJ16" s="1001"/>
      <c r="AK16" s="285"/>
      <c r="AL16" s="285"/>
    </row>
    <row r="17" spans="1:38" ht="19.5" customHeight="1" x14ac:dyDescent="0.25">
      <c r="A17" s="927" t="s">
        <v>34</v>
      </c>
      <c r="B17" s="927"/>
      <c r="C17" s="1002" t="s">
        <v>409</v>
      </c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2"/>
      <c r="Y17" s="1002"/>
      <c r="Z17" s="1002"/>
      <c r="AA17" s="1002"/>
      <c r="AB17" s="1002"/>
      <c r="AC17" s="866" t="s">
        <v>410</v>
      </c>
      <c r="AD17" s="866"/>
      <c r="AE17" s="866"/>
      <c r="AF17" s="866"/>
      <c r="AG17" s="1003">
        <f>SUM(AG13:AJ16)</f>
        <v>0</v>
      </c>
      <c r="AH17" s="1003"/>
      <c r="AI17" s="1003"/>
      <c r="AJ17" s="1003"/>
      <c r="AK17" s="285"/>
      <c r="AL17" s="285"/>
    </row>
    <row r="18" spans="1:38" ht="19.5" customHeight="1" x14ac:dyDescent="0.25">
      <c r="A18" s="926" t="s">
        <v>37</v>
      </c>
      <c r="B18" s="926"/>
      <c r="C18" s="1000" t="s">
        <v>411</v>
      </c>
      <c r="D18" s="1000"/>
      <c r="E18" s="1000"/>
      <c r="F18" s="1000"/>
      <c r="G18" s="1000"/>
      <c r="H18" s="1000"/>
      <c r="I18" s="1000"/>
      <c r="J18" s="1000"/>
      <c r="K18" s="1000"/>
      <c r="L18" s="1000"/>
      <c r="M18" s="1000"/>
      <c r="N18" s="1000"/>
      <c r="O18" s="1000"/>
      <c r="P18" s="1000"/>
      <c r="Q18" s="1000"/>
      <c r="R18" s="1000"/>
      <c r="S18" s="1000"/>
      <c r="T18" s="1000"/>
      <c r="U18" s="1000"/>
      <c r="V18" s="1000"/>
      <c r="W18" s="1000"/>
      <c r="X18" s="1000"/>
      <c r="Y18" s="1000"/>
      <c r="Z18" s="1000"/>
      <c r="AA18" s="1000"/>
      <c r="AB18" s="1000"/>
      <c r="AC18" s="867" t="s">
        <v>412</v>
      </c>
      <c r="AD18" s="867"/>
      <c r="AE18" s="867"/>
      <c r="AF18" s="867"/>
      <c r="AG18" s="1001"/>
      <c r="AH18" s="1001"/>
      <c r="AI18" s="1001"/>
      <c r="AJ18" s="1001"/>
      <c r="AK18" s="285"/>
      <c r="AL18" s="285"/>
    </row>
    <row r="19" spans="1:38" ht="19.5" customHeight="1" x14ac:dyDescent="0.25">
      <c r="A19" s="926" t="s">
        <v>40</v>
      </c>
      <c r="B19" s="926"/>
      <c r="C19" s="1000" t="s">
        <v>413</v>
      </c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  <c r="R19" s="1000"/>
      <c r="S19" s="1000"/>
      <c r="T19" s="1000"/>
      <c r="U19" s="1000"/>
      <c r="V19" s="1000"/>
      <c r="W19" s="1000"/>
      <c r="X19" s="1000"/>
      <c r="Y19" s="1000"/>
      <c r="Z19" s="1000"/>
      <c r="AA19" s="1000"/>
      <c r="AB19" s="1000"/>
      <c r="AC19" s="867" t="s">
        <v>414</v>
      </c>
      <c r="AD19" s="867"/>
      <c r="AE19" s="867"/>
      <c r="AF19" s="867"/>
      <c r="AG19" s="1001">
        <v>4215641</v>
      </c>
      <c r="AH19" s="1001"/>
      <c r="AI19" s="1001"/>
      <c r="AJ19" s="1001"/>
      <c r="AK19" s="285"/>
      <c r="AL19" s="285"/>
    </row>
    <row r="20" spans="1:38" ht="19.5" customHeight="1" x14ac:dyDescent="0.25">
      <c r="A20" s="926" t="s">
        <v>43</v>
      </c>
      <c r="B20" s="926"/>
      <c r="C20" s="1000" t="s">
        <v>870</v>
      </c>
      <c r="D20" s="1000"/>
      <c r="E20" s="1000"/>
      <c r="F20" s="1000"/>
      <c r="G20" s="1000"/>
      <c r="H20" s="1000"/>
      <c r="I20" s="1000"/>
      <c r="J20" s="1000"/>
      <c r="K20" s="1000"/>
      <c r="L20" s="1000"/>
      <c r="M20" s="1000"/>
      <c r="N20" s="1000"/>
      <c r="O20" s="1000"/>
      <c r="P20" s="1000"/>
      <c r="Q20" s="1000"/>
      <c r="R20" s="1000"/>
      <c r="S20" s="1000"/>
      <c r="T20" s="1000"/>
      <c r="U20" s="1000"/>
      <c r="V20" s="1000"/>
      <c r="W20" s="1000"/>
      <c r="X20" s="1000"/>
      <c r="Y20" s="1000"/>
      <c r="Z20" s="1000"/>
      <c r="AA20" s="1000"/>
      <c r="AB20" s="1000"/>
      <c r="AC20" s="867" t="s">
        <v>415</v>
      </c>
      <c r="AD20" s="867"/>
      <c r="AE20" s="867"/>
      <c r="AF20" s="867"/>
      <c r="AG20" s="1001">
        <v>43309449</v>
      </c>
      <c r="AH20" s="1001"/>
      <c r="AI20" s="1001"/>
      <c r="AJ20" s="1001"/>
      <c r="AK20" s="285"/>
      <c r="AL20" s="285"/>
    </row>
    <row r="21" spans="1:38" ht="19.5" customHeight="1" x14ac:dyDescent="0.25">
      <c r="A21" s="926" t="s">
        <v>46</v>
      </c>
      <c r="B21" s="926"/>
      <c r="C21" s="1000" t="s">
        <v>416</v>
      </c>
      <c r="D21" s="1000"/>
      <c r="E21" s="1000"/>
      <c r="F21" s="1000"/>
      <c r="G21" s="1000"/>
      <c r="H21" s="1000"/>
      <c r="I21" s="1000"/>
      <c r="J21" s="1000"/>
      <c r="K21" s="1000"/>
      <c r="L21" s="1000"/>
      <c r="M21" s="1000"/>
      <c r="N21" s="1000"/>
      <c r="O21" s="1000"/>
      <c r="P21" s="1000"/>
      <c r="Q21" s="1000"/>
      <c r="R21" s="1000"/>
      <c r="S21" s="1000"/>
      <c r="T21" s="1000"/>
      <c r="U21" s="1000"/>
      <c r="V21" s="1000"/>
      <c r="W21" s="1000"/>
      <c r="X21" s="1000"/>
      <c r="Y21" s="1000"/>
      <c r="Z21" s="1000"/>
      <c r="AA21" s="1000"/>
      <c r="AB21" s="1000"/>
      <c r="AC21" s="867" t="s">
        <v>417</v>
      </c>
      <c r="AD21" s="867"/>
      <c r="AE21" s="867"/>
      <c r="AF21" s="867"/>
      <c r="AG21" s="1001"/>
      <c r="AH21" s="1001"/>
      <c r="AI21" s="1001"/>
      <c r="AJ21" s="1001"/>
      <c r="AK21" s="285"/>
      <c r="AL21" s="285"/>
    </row>
    <row r="22" spans="1:38" ht="19.5" customHeight="1" x14ac:dyDescent="0.25">
      <c r="A22" s="926" t="s">
        <v>49</v>
      </c>
      <c r="B22" s="926"/>
      <c r="C22" s="1000" t="s">
        <v>418</v>
      </c>
      <c r="D22" s="1000"/>
      <c r="E22" s="1000"/>
      <c r="F22" s="1000"/>
      <c r="G22" s="1000"/>
      <c r="H22" s="1000"/>
      <c r="I22" s="1000"/>
      <c r="J22" s="1000"/>
      <c r="K22" s="1000"/>
      <c r="L22" s="1000"/>
      <c r="M22" s="1000"/>
      <c r="N22" s="1000"/>
      <c r="O22" s="1000"/>
      <c r="P22" s="1000"/>
      <c r="Q22" s="1000"/>
      <c r="R22" s="1000"/>
      <c r="S22" s="1000"/>
      <c r="T22" s="1000"/>
      <c r="U22" s="1000"/>
      <c r="V22" s="1000"/>
      <c r="W22" s="1000"/>
      <c r="X22" s="1000"/>
      <c r="Y22" s="1000"/>
      <c r="Z22" s="1000"/>
      <c r="AA22" s="1000"/>
      <c r="AB22" s="1000"/>
      <c r="AC22" s="867" t="s">
        <v>419</v>
      </c>
      <c r="AD22" s="867"/>
      <c r="AE22" s="867"/>
      <c r="AF22" s="867"/>
      <c r="AG22" s="1001"/>
      <c r="AH22" s="1001"/>
      <c r="AI22" s="1001"/>
      <c r="AJ22" s="1001"/>
      <c r="AK22" s="285"/>
      <c r="AL22" s="285"/>
    </row>
    <row r="23" spans="1:38" ht="19.5" customHeight="1" x14ac:dyDescent="0.25">
      <c r="A23" s="926" t="s">
        <v>52</v>
      </c>
      <c r="B23" s="926"/>
      <c r="C23" s="1000" t="s">
        <v>420</v>
      </c>
      <c r="D23" s="1000"/>
      <c r="E23" s="1000"/>
      <c r="F23" s="1000"/>
      <c r="G23" s="1000"/>
      <c r="H23" s="1000"/>
      <c r="I23" s="1000"/>
      <c r="J23" s="1000"/>
      <c r="K23" s="1000"/>
      <c r="L23" s="1000"/>
      <c r="M23" s="1000"/>
      <c r="N23" s="1000"/>
      <c r="O23" s="1000"/>
      <c r="P23" s="1000"/>
      <c r="Q23" s="1000"/>
      <c r="R23" s="1000"/>
      <c r="S23" s="1000"/>
      <c r="T23" s="1000"/>
      <c r="U23" s="1000"/>
      <c r="V23" s="1000"/>
      <c r="W23" s="1000"/>
      <c r="X23" s="1000"/>
      <c r="Y23" s="1000"/>
      <c r="Z23" s="1000"/>
      <c r="AA23" s="1000"/>
      <c r="AB23" s="1000"/>
      <c r="AC23" s="867" t="s">
        <v>421</v>
      </c>
      <c r="AD23" s="867"/>
      <c r="AE23" s="867"/>
      <c r="AF23" s="867"/>
      <c r="AG23" s="1001"/>
      <c r="AH23" s="1001"/>
      <c r="AI23" s="1001"/>
      <c r="AJ23" s="1001"/>
      <c r="AK23" s="285"/>
      <c r="AL23" s="285"/>
    </row>
    <row r="24" spans="1:38" ht="19.5" customHeight="1" x14ac:dyDescent="0.25">
      <c r="A24" s="927" t="s">
        <v>55</v>
      </c>
      <c r="B24" s="927"/>
      <c r="C24" s="1002" t="s">
        <v>422</v>
      </c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2"/>
      <c r="Y24" s="1002"/>
      <c r="Z24" s="1002"/>
      <c r="AA24" s="1002"/>
      <c r="AB24" s="1002"/>
      <c r="AC24" s="866" t="s">
        <v>423</v>
      </c>
      <c r="AD24" s="866"/>
      <c r="AE24" s="866"/>
      <c r="AF24" s="866"/>
      <c r="AG24" s="1003">
        <f>SUM(AG18:AJ23)</f>
        <v>47525090</v>
      </c>
      <c r="AH24" s="1003"/>
      <c r="AI24" s="1003"/>
      <c r="AJ24" s="1003"/>
      <c r="AK24" s="285"/>
      <c r="AL24" s="285"/>
    </row>
    <row r="25" spans="1:38" ht="19.5" customHeight="1" x14ac:dyDescent="0.25">
      <c r="A25" s="926" t="s">
        <v>58</v>
      </c>
      <c r="B25" s="926"/>
      <c r="C25" s="1000" t="s">
        <v>424</v>
      </c>
      <c r="D25" s="1000"/>
      <c r="E25" s="1000"/>
      <c r="F25" s="1000"/>
      <c r="G25" s="1000"/>
      <c r="H25" s="1000"/>
      <c r="I25" s="1000"/>
      <c r="J25" s="1000"/>
      <c r="K25" s="1000"/>
      <c r="L25" s="1000"/>
      <c r="M25" s="1000"/>
      <c r="N25" s="1000"/>
      <c r="O25" s="1000"/>
      <c r="P25" s="1000"/>
      <c r="Q25" s="1000"/>
      <c r="R25" s="1000"/>
      <c r="S25" s="1000"/>
      <c r="T25" s="1000"/>
      <c r="U25" s="1000"/>
      <c r="V25" s="1000"/>
      <c r="W25" s="1000"/>
      <c r="X25" s="1000"/>
      <c r="Y25" s="1000"/>
      <c r="Z25" s="1000"/>
      <c r="AA25" s="1000"/>
      <c r="AB25" s="1000"/>
      <c r="AC25" s="867" t="s">
        <v>425</v>
      </c>
      <c r="AD25" s="867"/>
      <c r="AE25" s="867"/>
      <c r="AF25" s="867"/>
      <c r="AG25" s="1001"/>
      <c r="AH25" s="1001"/>
      <c r="AI25" s="1001"/>
      <c r="AJ25" s="1001"/>
      <c r="AK25" s="285"/>
      <c r="AL25" s="285"/>
    </row>
    <row r="26" spans="1:38" ht="19.5" customHeight="1" x14ac:dyDescent="0.25">
      <c r="A26" s="926" t="s">
        <v>61</v>
      </c>
      <c r="B26" s="926"/>
      <c r="C26" s="849" t="s">
        <v>426</v>
      </c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67" t="s">
        <v>427</v>
      </c>
      <c r="AD26" s="867"/>
      <c r="AE26" s="867"/>
      <c r="AF26" s="867"/>
      <c r="AG26" s="1001"/>
      <c r="AH26" s="1001"/>
      <c r="AI26" s="1001"/>
      <c r="AJ26" s="1001"/>
      <c r="AK26" s="285"/>
      <c r="AL26" s="285"/>
    </row>
    <row r="27" spans="1:38" ht="19.5" customHeight="1" x14ac:dyDescent="0.25">
      <c r="A27" s="926" t="s">
        <v>64</v>
      </c>
      <c r="B27" s="926"/>
      <c r="C27" s="1000" t="s">
        <v>428</v>
      </c>
      <c r="D27" s="1000"/>
      <c r="E27" s="1000"/>
      <c r="F27" s="1000"/>
      <c r="G27" s="1000"/>
      <c r="H27" s="1000"/>
      <c r="I27" s="1000"/>
      <c r="J27" s="1000"/>
      <c r="K27" s="1000"/>
      <c r="L27" s="1000"/>
      <c r="M27" s="1000"/>
      <c r="N27" s="1000"/>
      <c r="O27" s="1000"/>
      <c r="P27" s="1000"/>
      <c r="Q27" s="1000"/>
      <c r="R27" s="1000"/>
      <c r="S27" s="1000"/>
      <c r="T27" s="1000"/>
      <c r="U27" s="1000"/>
      <c r="V27" s="1000"/>
      <c r="W27" s="1000"/>
      <c r="X27" s="1000"/>
      <c r="Y27" s="1000"/>
      <c r="Z27" s="1000"/>
      <c r="AA27" s="1000"/>
      <c r="AB27" s="1000"/>
      <c r="AC27" s="867" t="s">
        <v>429</v>
      </c>
      <c r="AD27" s="867"/>
      <c r="AE27" s="867"/>
      <c r="AF27" s="867"/>
      <c r="AG27" s="1001"/>
      <c r="AH27" s="1001"/>
      <c r="AI27" s="1001"/>
      <c r="AJ27" s="1001"/>
      <c r="AK27" s="285"/>
      <c r="AL27" s="285"/>
    </row>
    <row r="28" spans="1:38" ht="19.5" customHeight="1" x14ac:dyDescent="0.25">
      <c r="A28" s="926" t="s">
        <v>67</v>
      </c>
      <c r="B28" s="926"/>
      <c r="C28" s="1000" t="s">
        <v>430</v>
      </c>
      <c r="D28" s="1000"/>
      <c r="E28" s="1000"/>
      <c r="F28" s="1000"/>
      <c r="G28" s="1000"/>
      <c r="H28" s="1000"/>
      <c r="I28" s="1000"/>
      <c r="J28" s="1000"/>
      <c r="K28" s="1000"/>
      <c r="L28" s="1000"/>
      <c r="M28" s="1000"/>
      <c r="N28" s="1000"/>
      <c r="O28" s="1000"/>
      <c r="P28" s="1000"/>
      <c r="Q28" s="1000"/>
      <c r="R28" s="1000"/>
      <c r="S28" s="1000"/>
      <c r="T28" s="1000"/>
      <c r="U28" s="1000"/>
      <c r="V28" s="1000"/>
      <c r="W28" s="1000"/>
      <c r="X28" s="1000"/>
      <c r="Y28" s="1000"/>
      <c r="Z28" s="1000"/>
      <c r="AA28" s="1000"/>
      <c r="AB28" s="1000"/>
      <c r="AC28" s="867" t="s">
        <v>431</v>
      </c>
      <c r="AD28" s="867"/>
      <c r="AE28" s="867"/>
      <c r="AF28" s="867"/>
      <c r="AG28" s="1001"/>
      <c r="AH28" s="1001"/>
      <c r="AI28" s="1001"/>
      <c r="AJ28" s="1001"/>
      <c r="AK28" s="285"/>
      <c r="AL28" s="285"/>
    </row>
    <row r="29" spans="1:38" ht="19.5" customHeight="1" x14ac:dyDescent="0.25">
      <c r="A29" s="927" t="s">
        <v>70</v>
      </c>
      <c r="B29" s="927"/>
      <c r="C29" s="1002" t="s">
        <v>432</v>
      </c>
      <c r="D29" s="1002"/>
      <c r="E29" s="1002"/>
      <c r="F29" s="1002"/>
      <c r="G29" s="1002"/>
      <c r="H29" s="1002"/>
      <c r="I29" s="1002"/>
      <c r="J29" s="1002"/>
      <c r="K29" s="1002"/>
      <c r="L29" s="1002"/>
      <c r="M29" s="1002"/>
      <c r="N29" s="1002"/>
      <c r="O29" s="1002"/>
      <c r="P29" s="1002"/>
      <c r="Q29" s="1002"/>
      <c r="R29" s="1002"/>
      <c r="S29" s="1002"/>
      <c r="T29" s="1002"/>
      <c r="U29" s="1002"/>
      <c r="V29" s="1002"/>
      <c r="W29" s="1002"/>
      <c r="X29" s="1002"/>
      <c r="Y29" s="1002"/>
      <c r="Z29" s="1002"/>
      <c r="AA29" s="1002"/>
      <c r="AB29" s="1002"/>
      <c r="AC29" s="866" t="s">
        <v>433</v>
      </c>
      <c r="AD29" s="866"/>
      <c r="AE29" s="866"/>
      <c r="AF29" s="866"/>
      <c r="AG29" s="1003">
        <f>SUM(AG25:AJ28)</f>
        <v>0</v>
      </c>
      <c r="AH29" s="1003"/>
      <c r="AI29" s="1003"/>
      <c r="AJ29" s="1003"/>
      <c r="AK29" s="285"/>
      <c r="AL29" s="285"/>
    </row>
    <row r="30" spans="1:38" ht="19.5" customHeight="1" x14ac:dyDescent="0.25">
      <c r="A30" s="926" t="s">
        <v>73</v>
      </c>
      <c r="B30" s="926"/>
      <c r="C30" s="849" t="s">
        <v>434</v>
      </c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49"/>
      <c r="O30" s="849"/>
      <c r="P30" s="849"/>
      <c r="Q30" s="849"/>
      <c r="R30" s="849"/>
      <c r="S30" s="849"/>
      <c r="T30" s="849"/>
      <c r="U30" s="849"/>
      <c r="V30" s="849"/>
      <c r="W30" s="849"/>
      <c r="X30" s="849"/>
      <c r="Y30" s="849"/>
      <c r="Z30" s="849"/>
      <c r="AA30" s="849"/>
      <c r="AB30" s="849"/>
      <c r="AC30" s="867" t="s">
        <v>435</v>
      </c>
      <c r="AD30" s="867"/>
      <c r="AE30" s="867"/>
      <c r="AF30" s="867"/>
      <c r="AG30" s="999"/>
      <c r="AH30" s="999"/>
      <c r="AI30" s="999"/>
      <c r="AJ30" s="999"/>
      <c r="AK30" s="285"/>
      <c r="AL30" s="285"/>
    </row>
    <row r="31" spans="1:38" ht="19.5" customHeight="1" x14ac:dyDescent="0.25">
      <c r="A31" s="927" t="s">
        <v>76</v>
      </c>
      <c r="B31" s="927"/>
      <c r="C31" s="1002" t="s">
        <v>436</v>
      </c>
      <c r="D31" s="1002"/>
      <c r="E31" s="1002"/>
      <c r="F31" s="1002"/>
      <c r="G31" s="1002"/>
      <c r="H31" s="1002"/>
      <c r="I31" s="1002"/>
      <c r="J31" s="1002"/>
      <c r="K31" s="1002"/>
      <c r="L31" s="1002"/>
      <c r="M31" s="1002"/>
      <c r="N31" s="1002"/>
      <c r="O31" s="1002"/>
      <c r="P31" s="1002"/>
      <c r="Q31" s="1002"/>
      <c r="R31" s="1002"/>
      <c r="S31" s="1002"/>
      <c r="T31" s="1002"/>
      <c r="U31" s="1002"/>
      <c r="V31" s="1002"/>
      <c r="W31" s="1002"/>
      <c r="X31" s="1002"/>
      <c r="Y31" s="1002"/>
      <c r="Z31" s="1002"/>
      <c r="AA31" s="1002"/>
      <c r="AB31" s="1002"/>
      <c r="AC31" s="866" t="s">
        <v>437</v>
      </c>
      <c r="AD31" s="866"/>
      <c r="AE31" s="866"/>
      <c r="AF31" s="866"/>
      <c r="AG31" s="1003">
        <f>AG24+AG29+AG30</f>
        <v>47525090</v>
      </c>
      <c r="AH31" s="1003"/>
      <c r="AI31" s="1003"/>
      <c r="AJ31" s="1003"/>
      <c r="AK31" s="285"/>
      <c r="AL31" s="285"/>
    </row>
    <row r="32" spans="1:38" x14ac:dyDescent="0.2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</sheetData>
  <mergeCells count="106">
    <mergeCell ref="C10:AB10"/>
    <mergeCell ref="AC10:AF10"/>
    <mergeCell ref="A7:B7"/>
    <mergeCell ref="A8:B8"/>
    <mergeCell ref="C8:AB8"/>
    <mergeCell ref="AC8:AF8"/>
    <mergeCell ref="C9:AB9"/>
    <mergeCell ref="AC9:AF9"/>
    <mergeCell ref="AG8:AJ8"/>
    <mergeCell ref="C7:AB7"/>
    <mergeCell ref="AC7:AF7"/>
    <mergeCell ref="A11:B11"/>
    <mergeCell ref="C11:AB11"/>
    <mergeCell ref="AC11:AF11"/>
    <mergeCell ref="AG11:AJ11"/>
    <mergeCell ref="AG10:AJ10"/>
    <mergeCell ref="AG7:AJ7"/>
    <mergeCell ref="A9:B9"/>
    <mergeCell ref="AG9:AJ9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1:B31"/>
    <mergeCell ref="C31:AB31"/>
    <mergeCell ref="AC31:AF31"/>
    <mergeCell ref="AG31:AJ31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8:B28"/>
    <mergeCell ref="C28:AB28"/>
    <mergeCell ref="AC28:AF28"/>
    <mergeCell ref="AG28:AJ28"/>
    <mergeCell ref="A5:AJ5"/>
    <mergeCell ref="A6:AJ6"/>
    <mergeCell ref="AK1:AL1"/>
    <mergeCell ref="A2:AJ2"/>
    <mergeCell ref="A3:AJ3"/>
    <mergeCell ref="A4:AJ4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AL33"/>
  <sheetViews>
    <sheetView topLeftCell="A11" zoomScaleNormal="100" zoomScaleSheetLayoutView="100" workbookViewId="0">
      <selection sqref="A1:AJ33"/>
    </sheetView>
  </sheetViews>
  <sheetFormatPr defaultColWidth="9.109375" defaultRowHeight="13.2" x14ac:dyDescent="0.25"/>
  <cols>
    <col min="1" max="1" width="2.6640625" style="1" customWidth="1"/>
    <col min="2" max="2" width="4.88671875" style="1" customWidth="1"/>
    <col min="3" max="35" width="2.6640625" style="1" customWidth="1"/>
    <col min="36" max="36" width="7.33203125" style="1" customWidth="1"/>
    <col min="37" max="37" width="4" style="4" customWidth="1"/>
    <col min="38" max="38" width="3.6640625" style="285" customWidth="1"/>
    <col min="39" max="46" width="2.6640625" style="1" customWidth="1"/>
    <col min="47" max="16384" width="9.109375" style="1"/>
  </cols>
  <sheetData>
    <row r="1" spans="1:38" ht="24.75" customHeight="1" x14ac:dyDescent="0.25">
      <c r="AJ1" s="285" t="s">
        <v>702</v>
      </c>
      <c r="AL1" s="4"/>
    </row>
    <row r="2" spans="1:38" ht="31.5" customHeight="1" x14ac:dyDescent="0.5">
      <c r="A2" s="817" t="s">
        <v>866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7"/>
      <c r="AF2" s="817"/>
      <c r="AG2" s="817"/>
      <c r="AH2" s="817"/>
      <c r="AI2" s="817"/>
      <c r="AJ2" s="817"/>
      <c r="AK2" s="275"/>
      <c r="AL2" s="275"/>
    </row>
    <row r="3" spans="1:38" ht="31.5" customHeight="1" x14ac:dyDescent="0.5">
      <c r="A3" s="817" t="s">
        <v>1036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17"/>
      <c r="AK3" s="275"/>
      <c r="AL3" s="275"/>
    </row>
    <row r="4" spans="1:38" ht="25.5" customHeight="1" x14ac:dyDescent="0.3">
      <c r="A4" s="924" t="s">
        <v>438</v>
      </c>
      <c r="B4" s="925"/>
      <c r="C4" s="925"/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5"/>
      <c r="AB4" s="925"/>
      <c r="AC4" s="925"/>
      <c r="AD4" s="925"/>
      <c r="AE4" s="925"/>
      <c r="AF4" s="925"/>
      <c r="AG4" s="925"/>
      <c r="AH4" s="925"/>
      <c r="AI4" s="925"/>
      <c r="AJ4" s="925"/>
      <c r="AK4" s="275"/>
      <c r="AL4" s="275"/>
    </row>
    <row r="5" spans="1:38" ht="19.5" customHeight="1" x14ac:dyDescent="0.25">
      <c r="A5" s="1053"/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4"/>
      <c r="AG5" s="1054"/>
      <c r="AH5" s="1054"/>
      <c r="AI5" s="1054"/>
      <c r="AJ5" s="1054"/>
      <c r="AK5" s="263"/>
      <c r="AL5" s="263"/>
    </row>
    <row r="6" spans="1:38" ht="40.5" customHeight="1" x14ac:dyDescent="0.25">
      <c r="A6" s="882" t="s">
        <v>712</v>
      </c>
      <c r="B6" s="883"/>
      <c r="C6" s="883"/>
      <c r="D6" s="883"/>
      <c r="E6" s="883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996"/>
      <c r="AG6" s="1050" t="s">
        <v>585</v>
      </c>
      <c r="AH6" s="1051"/>
      <c r="AI6" s="1051"/>
      <c r="AJ6" s="1052"/>
      <c r="AL6" s="4"/>
    </row>
    <row r="7" spans="1:38" ht="35.1" customHeight="1" x14ac:dyDescent="0.25">
      <c r="A7" s="1048" t="s">
        <v>2</v>
      </c>
      <c r="B7" s="1049"/>
      <c r="C7" s="1034" t="s">
        <v>3</v>
      </c>
      <c r="D7" s="1035"/>
      <c r="E7" s="1035"/>
      <c r="F7" s="1035"/>
      <c r="G7" s="1035"/>
      <c r="H7" s="1035"/>
      <c r="I7" s="1035"/>
      <c r="J7" s="1035"/>
      <c r="K7" s="1035"/>
      <c r="L7" s="1035"/>
      <c r="M7" s="1035"/>
      <c r="N7" s="1035"/>
      <c r="O7" s="1035"/>
      <c r="P7" s="1035"/>
      <c r="Q7" s="1035"/>
      <c r="R7" s="1035"/>
      <c r="S7" s="1035"/>
      <c r="T7" s="1035"/>
      <c r="U7" s="1035"/>
      <c r="V7" s="1035"/>
      <c r="W7" s="1035"/>
      <c r="X7" s="1035"/>
      <c r="Y7" s="1035"/>
      <c r="Z7" s="1035"/>
      <c r="AA7" s="1035"/>
      <c r="AB7" s="1036"/>
      <c r="AC7" s="1037" t="s">
        <v>4</v>
      </c>
      <c r="AD7" s="1038"/>
      <c r="AE7" s="1038"/>
      <c r="AF7" s="1039"/>
      <c r="AG7" s="1040" t="s">
        <v>5</v>
      </c>
      <c r="AH7" s="1041"/>
      <c r="AI7" s="1041"/>
      <c r="AJ7" s="1042"/>
      <c r="AK7" s="289"/>
      <c r="AL7" s="289"/>
    </row>
    <row r="8" spans="1:38" x14ac:dyDescent="0.25">
      <c r="A8" s="1043" t="s">
        <v>6</v>
      </c>
      <c r="B8" s="1044"/>
      <c r="C8" s="1045" t="s">
        <v>7</v>
      </c>
      <c r="D8" s="1046"/>
      <c r="E8" s="1046"/>
      <c r="F8" s="1046"/>
      <c r="G8" s="1046"/>
      <c r="H8" s="1046"/>
      <c r="I8" s="1046"/>
      <c r="J8" s="1046"/>
      <c r="K8" s="1046"/>
      <c r="L8" s="1046"/>
      <c r="M8" s="1046"/>
      <c r="N8" s="1046"/>
      <c r="O8" s="1046"/>
      <c r="P8" s="1046"/>
      <c r="Q8" s="1046"/>
      <c r="R8" s="1046"/>
      <c r="S8" s="1046"/>
      <c r="T8" s="1046"/>
      <c r="U8" s="1046"/>
      <c r="V8" s="1046"/>
      <c r="W8" s="1046"/>
      <c r="X8" s="1046"/>
      <c r="Y8" s="1046"/>
      <c r="Z8" s="1046"/>
      <c r="AA8" s="1046"/>
      <c r="AB8" s="1047"/>
      <c r="AC8" s="1045" t="s">
        <v>8</v>
      </c>
      <c r="AD8" s="1046"/>
      <c r="AE8" s="1046"/>
      <c r="AF8" s="1047"/>
      <c r="AG8" s="1045" t="s">
        <v>9</v>
      </c>
      <c r="AH8" s="1046"/>
      <c r="AI8" s="1046"/>
      <c r="AJ8" s="1047"/>
    </row>
    <row r="9" spans="1:38" ht="19.5" customHeight="1" x14ac:dyDescent="0.25">
      <c r="A9" s="1006" t="s">
        <v>10</v>
      </c>
      <c r="B9" s="1007"/>
      <c r="C9" s="1025" t="s">
        <v>439</v>
      </c>
      <c r="D9" s="1026"/>
      <c r="E9" s="1026"/>
      <c r="F9" s="1026"/>
      <c r="G9" s="1026"/>
      <c r="H9" s="1026"/>
      <c r="I9" s="1026"/>
      <c r="J9" s="1026"/>
      <c r="K9" s="1026"/>
      <c r="L9" s="1026"/>
      <c r="M9" s="1026"/>
      <c r="N9" s="1026"/>
      <c r="O9" s="1026"/>
      <c r="P9" s="1026"/>
      <c r="Q9" s="1026"/>
      <c r="R9" s="1026"/>
      <c r="S9" s="1026"/>
      <c r="T9" s="1026"/>
      <c r="U9" s="1026"/>
      <c r="V9" s="1026"/>
      <c r="W9" s="1026"/>
      <c r="X9" s="1026"/>
      <c r="Y9" s="1026"/>
      <c r="Z9" s="1026"/>
      <c r="AA9" s="1026"/>
      <c r="AB9" s="1027"/>
      <c r="AC9" s="1011" t="s">
        <v>440</v>
      </c>
      <c r="AD9" s="1012"/>
      <c r="AE9" s="1012"/>
      <c r="AF9" s="1013"/>
      <c r="AG9" s="1014"/>
      <c r="AH9" s="1015"/>
      <c r="AI9" s="1015"/>
      <c r="AJ9" s="1016"/>
    </row>
    <row r="10" spans="1:38" ht="19.5" customHeight="1" x14ac:dyDescent="0.25">
      <c r="A10" s="1006" t="s">
        <v>13</v>
      </c>
      <c r="B10" s="1007"/>
      <c r="C10" s="1008" t="s">
        <v>441</v>
      </c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10"/>
      <c r="AC10" s="1011" t="s">
        <v>442</v>
      </c>
      <c r="AD10" s="1012"/>
      <c r="AE10" s="1012"/>
      <c r="AF10" s="1013"/>
      <c r="AG10" s="1014"/>
      <c r="AH10" s="1015"/>
      <c r="AI10" s="1015"/>
      <c r="AJ10" s="1016"/>
    </row>
    <row r="11" spans="1:38" ht="19.5" customHeight="1" x14ac:dyDescent="0.25">
      <c r="A11" s="1006" t="s">
        <v>16</v>
      </c>
      <c r="B11" s="1007"/>
      <c r="C11" s="1025" t="s">
        <v>443</v>
      </c>
      <c r="D11" s="1026"/>
      <c r="E11" s="1026"/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6"/>
      <c r="AA11" s="1026"/>
      <c r="AB11" s="1027"/>
      <c r="AC11" s="1011" t="s">
        <v>444</v>
      </c>
      <c r="AD11" s="1012"/>
      <c r="AE11" s="1012"/>
      <c r="AF11" s="1013"/>
      <c r="AG11" s="1014"/>
      <c r="AH11" s="1015"/>
      <c r="AI11" s="1015"/>
      <c r="AJ11" s="1016"/>
    </row>
    <row r="12" spans="1:38" ht="19.5" customHeight="1" x14ac:dyDescent="0.25">
      <c r="A12" s="1017" t="s">
        <v>19</v>
      </c>
      <c r="B12" s="1018"/>
      <c r="C12" s="1031" t="s">
        <v>445</v>
      </c>
      <c r="D12" s="1032"/>
      <c r="E12" s="1032"/>
      <c r="F12" s="1032"/>
      <c r="G12" s="1032"/>
      <c r="H12" s="1032"/>
      <c r="I12" s="1032"/>
      <c r="J12" s="1032"/>
      <c r="K12" s="1032"/>
      <c r="L12" s="1032"/>
      <c r="M12" s="1032"/>
      <c r="N12" s="1032"/>
      <c r="O12" s="1032"/>
      <c r="P12" s="1032"/>
      <c r="Q12" s="1032"/>
      <c r="R12" s="1032"/>
      <c r="S12" s="1032"/>
      <c r="T12" s="1032"/>
      <c r="U12" s="1032"/>
      <c r="V12" s="1032"/>
      <c r="W12" s="1032"/>
      <c r="X12" s="1032"/>
      <c r="Y12" s="1032"/>
      <c r="Z12" s="1032"/>
      <c r="AA12" s="1032"/>
      <c r="AB12" s="1033"/>
      <c r="AC12" s="1022" t="s">
        <v>446</v>
      </c>
      <c r="AD12" s="1023"/>
      <c r="AE12" s="1023"/>
      <c r="AF12" s="1024"/>
      <c r="AG12" s="1028">
        <f>SUM(AG9:AJ11)</f>
        <v>0</v>
      </c>
      <c r="AH12" s="1029"/>
      <c r="AI12" s="1029"/>
      <c r="AJ12" s="1030"/>
    </row>
    <row r="13" spans="1:38" ht="19.5" customHeight="1" x14ac:dyDescent="0.25">
      <c r="A13" s="1006" t="s">
        <v>22</v>
      </c>
      <c r="B13" s="1007"/>
      <c r="C13" s="1008" t="s">
        <v>447</v>
      </c>
      <c r="D13" s="1009"/>
      <c r="E13" s="1009"/>
      <c r="F13" s="1009"/>
      <c r="G13" s="1009"/>
      <c r="H13" s="1009"/>
      <c r="I13" s="1009"/>
      <c r="J13" s="1009"/>
      <c r="K13" s="1009"/>
      <c r="L13" s="1009"/>
      <c r="M13" s="1009"/>
      <c r="N13" s="1009"/>
      <c r="O13" s="1009"/>
      <c r="P13" s="1009"/>
      <c r="Q13" s="1009"/>
      <c r="R13" s="1009"/>
      <c r="S13" s="1009"/>
      <c r="T13" s="1009"/>
      <c r="U13" s="1009"/>
      <c r="V13" s="1009"/>
      <c r="W13" s="1009"/>
      <c r="X13" s="1009"/>
      <c r="Y13" s="1009"/>
      <c r="Z13" s="1009"/>
      <c r="AA13" s="1009"/>
      <c r="AB13" s="1010"/>
      <c r="AC13" s="1011" t="s">
        <v>448</v>
      </c>
      <c r="AD13" s="1012"/>
      <c r="AE13" s="1012"/>
      <c r="AF13" s="1013"/>
      <c r="AG13" s="1014"/>
      <c r="AH13" s="1015"/>
      <c r="AI13" s="1015"/>
      <c r="AJ13" s="1016"/>
    </row>
    <row r="14" spans="1:38" ht="19.5" customHeight="1" x14ac:dyDescent="0.25">
      <c r="A14" s="1006" t="s">
        <v>25</v>
      </c>
      <c r="B14" s="1007"/>
      <c r="C14" s="1025" t="s">
        <v>449</v>
      </c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  <c r="AC14" s="1011" t="s">
        <v>450</v>
      </c>
      <c r="AD14" s="1012"/>
      <c r="AE14" s="1012"/>
      <c r="AF14" s="1013"/>
      <c r="AG14" s="1014"/>
      <c r="AH14" s="1015"/>
      <c r="AI14" s="1015"/>
      <c r="AJ14" s="1016"/>
    </row>
    <row r="15" spans="1:38" ht="19.5" customHeight="1" x14ac:dyDescent="0.25">
      <c r="A15" s="1006" t="s">
        <v>28</v>
      </c>
      <c r="B15" s="1007"/>
      <c r="C15" s="1008" t="s">
        <v>451</v>
      </c>
      <c r="D15" s="1009"/>
      <c r="E15" s="1009"/>
      <c r="F15" s="1009"/>
      <c r="G15" s="1009"/>
      <c r="H15" s="1009"/>
      <c r="I15" s="1009"/>
      <c r="J15" s="1009"/>
      <c r="K15" s="1009"/>
      <c r="L15" s="1009"/>
      <c r="M15" s="1009"/>
      <c r="N15" s="1009"/>
      <c r="O15" s="1009"/>
      <c r="P15" s="1009"/>
      <c r="Q15" s="1009"/>
      <c r="R15" s="1009"/>
      <c r="S15" s="1009"/>
      <c r="T15" s="1009"/>
      <c r="U15" s="1009"/>
      <c r="V15" s="1009"/>
      <c r="W15" s="1009"/>
      <c r="X15" s="1009"/>
      <c r="Y15" s="1009"/>
      <c r="Z15" s="1009"/>
      <c r="AA15" s="1009"/>
      <c r="AB15" s="1010"/>
      <c r="AC15" s="1011" t="s">
        <v>452</v>
      </c>
      <c r="AD15" s="1012"/>
      <c r="AE15" s="1012"/>
      <c r="AF15" s="1013"/>
      <c r="AG15" s="1014"/>
      <c r="AH15" s="1015"/>
      <c r="AI15" s="1015"/>
      <c r="AJ15" s="1016"/>
    </row>
    <row r="16" spans="1:38" ht="19.5" customHeight="1" x14ac:dyDescent="0.25">
      <c r="A16" s="1006" t="s">
        <v>31</v>
      </c>
      <c r="B16" s="1007"/>
      <c r="C16" s="1025" t="s">
        <v>453</v>
      </c>
      <c r="D16" s="1026"/>
      <c r="E16" s="1026"/>
      <c r="F16" s="1026"/>
      <c r="G16" s="1026"/>
      <c r="H16" s="1026"/>
      <c r="I16" s="1026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U16" s="1026"/>
      <c r="V16" s="1026"/>
      <c r="W16" s="1026"/>
      <c r="X16" s="1026"/>
      <c r="Y16" s="1026"/>
      <c r="Z16" s="1026"/>
      <c r="AA16" s="1026"/>
      <c r="AB16" s="1027"/>
      <c r="AC16" s="1011" t="s">
        <v>454</v>
      </c>
      <c r="AD16" s="1012"/>
      <c r="AE16" s="1012"/>
      <c r="AF16" s="1013"/>
      <c r="AG16" s="1014"/>
      <c r="AH16" s="1015"/>
      <c r="AI16" s="1015"/>
      <c r="AJ16" s="1016"/>
    </row>
    <row r="17" spans="1:38" s="2" customFormat="1" ht="19.5" customHeight="1" x14ac:dyDescent="0.25">
      <c r="A17" s="1017" t="s">
        <v>34</v>
      </c>
      <c r="B17" s="1018"/>
      <c r="C17" s="1019" t="s">
        <v>455</v>
      </c>
      <c r="D17" s="1020"/>
      <c r="E17" s="1020"/>
      <c r="F17" s="1020"/>
      <c r="G17" s="1020"/>
      <c r="H17" s="1020"/>
      <c r="I17" s="1020"/>
      <c r="J17" s="1020"/>
      <c r="K17" s="1020"/>
      <c r="L17" s="1020"/>
      <c r="M17" s="1020"/>
      <c r="N17" s="1020"/>
      <c r="O17" s="1020"/>
      <c r="P17" s="1020"/>
      <c r="Q17" s="1020"/>
      <c r="R17" s="1020"/>
      <c r="S17" s="1020"/>
      <c r="T17" s="1020"/>
      <c r="U17" s="1020"/>
      <c r="V17" s="1020"/>
      <c r="W17" s="1020"/>
      <c r="X17" s="1020"/>
      <c r="Y17" s="1020"/>
      <c r="Z17" s="1020"/>
      <c r="AA17" s="1020"/>
      <c r="AB17" s="1021"/>
      <c r="AC17" s="1022" t="s">
        <v>456</v>
      </c>
      <c r="AD17" s="1023"/>
      <c r="AE17" s="1023"/>
      <c r="AF17" s="1024"/>
      <c r="AG17" s="1028">
        <f>SUM(AG13:AJ16)</f>
        <v>0</v>
      </c>
      <c r="AH17" s="1029"/>
      <c r="AI17" s="1029"/>
      <c r="AJ17" s="1030"/>
      <c r="AK17" s="290"/>
      <c r="AL17" s="286"/>
    </row>
    <row r="18" spans="1:38" s="2" customFormat="1" ht="19.5" customHeight="1" x14ac:dyDescent="0.25">
      <c r="A18" s="1006" t="s">
        <v>37</v>
      </c>
      <c r="B18" s="1007"/>
      <c r="C18" s="1011" t="s">
        <v>457</v>
      </c>
      <c r="D18" s="1012"/>
      <c r="E18" s="1012"/>
      <c r="F18" s="1012"/>
      <c r="G18" s="1012"/>
      <c r="H18" s="1012"/>
      <c r="I18" s="1012"/>
      <c r="J18" s="1012"/>
      <c r="K18" s="1012"/>
      <c r="L18" s="1012"/>
      <c r="M18" s="1012"/>
      <c r="N18" s="1012"/>
      <c r="O18" s="1012"/>
      <c r="P18" s="1012"/>
      <c r="Q18" s="1012"/>
      <c r="R18" s="1012"/>
      <c r="S18" s="1012"/>
      <c r="T18" s="1012"/>
      <c r="U18" s="1012"/>
      <c r="V18" s="1012"/>
      <c r="W18" s="1012"/>
      <c r="X18" s="1012"/>
      <c r="Y18" s="1012"/>
      <c r="Z18" s="1012"/>
      <c r="AA18" s="1012"/>
      <c r="AB18" s="1013"/>
      <c r="AC18" s="1011" t="s">
        <v>458</v>
      </c>
      <c r="AD18" s="1012"/>
      <c r="AE18" s="1012"/>
      <c r="AF18" s="1013"/>
      <c r="AG18" s="1014">
        <v>62598671</v>
      </c>
      <c r="AH18" s="1015"/>
      <c r="AI18" s="1015"/>
      <c r="AJ18" s="1016"/>
      <c r="AK18" s="290"/>
      <c r="AL18" s="286"/>
    </row>
    <row r="19" spans="1:38" s="2" customFormat="1" ht="19.5" customHeight="1" x14ac:dyDescent="0.25">
      <c r="A19" s="1006" t="s">
        <v>40</v>
      </c>
      <c r="B19" s="1007"/>
      <c r="C19" s="1011" t="s">
        <v>459</v>
      </c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1012"/>
      <c r="P19" s="1012"/>
      <c r="Q19" s="1012"/>
      <c r="R19" s="1012"/>
      <c r="S19" s="1012"/>
      <c r="T19" s="1012"/>
      <c r="U19" s="1012"/>
      <c r="V19" s="1012"/>
      <c r="W19" s="1012"/>
      <c r="X19" s="1012"/>
      <c r="Y19" s="1012"/>
      <c r="Z19" s="1012"/>
      <c r="AA19" s="1012"/>
      <c r="AB19" s="1013"/>
      <c r="AC19" s="1011" t="s">
        <v>460</v>
      </c>
      <c r="AD19" s="1012"/>
      <c r="AE19" s="1012"/>
      <c r="AF19" s="1013"/>
      <c r="AG19" s="1014">
        <f>SUM(AK19:AL19)</f>
        <v>0</v>
      </c>
      <c r="AH19" s="1015"/>
      <c r="AI19" s="1015"/>
      <c r="AJ19" s="1016"/>
      <c r="AK19" s="290"/>
      <c r="AL19" s="286"/>
    </row>
    <row r="20" spans="1:38" s="2" customFormat="1" ht="19.5" customHeight="1" x14ac:dyDescent="0.25">
      <c r="A20" s="1017" t="s">
        <v>43</v>
      </c>
      <c r="B20" s="1018"/>
      <c r="C20" s="1022" t="s">
        <v>461</v>
      </c>
      <c r="D20" s="1023"/>
      <c r="E20" s="1023"/>
      <c r="F20" s="1023"/>
      <c r="G20" s="1023"/>
      <c r="H20" s="1023"/>
      <c r="I20" s="1023"/>
      <c r="J20" s="1023"/>
      <c r="K20" s="1023"/>
      <c r="L20" s="1023"/>
      <c r="M20" s="1023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3"/>
      <c r="AA20" s="1023"/>
      <c r="AB20" s="1024"/>
      <c r="AC20" s="1022" t="s">
        <v>462</v>
      </c>
      <c r="AD20" s="1023"/>
      <c r="AE20" s="1023"/>
      <c r="AF20" s="1024"/>
      <c r="AG20" s="1028">
        <f>SUM(AG18:AJ19)</f>
        <v>62598671</v>
      </c>
      <c r="AH20" s="1029"/>
      <c r="AI20" s="1029"/>
      <c r="AJ20" s="1030"/>
      <c r="AK20" s="290"/>
      <c r="AL20" s="286"/>
    </row>
    <row r="21" spans="1:38" s="2" customFormat="1" ht="19.5" customHeight="1" x14ac:dyDescent="0.25">
      <c r="A21" s="1006" t="s">
        <v>46</v>
      </c>
      <c r="B21" s="1007"/>
      <c r="C21" s="1025" t="s">
        <v>463</v>
      </c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1026"/>
      <c r="Y21" s="1026"/>
      <c r="Z21" s="1026"/>
      <c r="AA21" s="1026"/>
      <c r="AB21" s="1027"/>
      <c r="AC21" s="1011" t="s">
        <v>464</v>
      </c>
      <c r="AD21" s="1012"/>
      <c r="AE21" s="1012"/>
      <c r="AF21" s="1013"/>
      <c r="AG21" s="1014">
        <v>4230697</v>
      </c>
      <c r="AH21" s="1015"/>
      <c r="AI21" s="1015"/>
      <c r="AJ21" s="1016"/>
      <c r="AK21" s="290"/>
      <c r="AL21" s="286"/>
    </row>
    <row r="22" spans="1:38" ht="19.5" customHeight="1" x14ac:dyDescent="0.25">
      <c r="A22" s="1006" t="s">
        <v>49</v>
      </c>
      <c r="B22" s="1007"/>
      <c r="C22" s="1025" t="s">
        <v>465</v>
      </c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1026"/>
      <c r="P22" s="1026"/>
      <c r="Q22" s="1026"/>
      <c r="R22" s="1026"/>
      <c r="S22" s="1026"/>
      <c r="T22" s="1026"/>
      <c r="U22" s="1026"/>
      <c r="V22" s="1026"/>
      <c r="W22" s="1026"/>
      <c r="X22" s="1026"/>
      <c r="Y22" s="1026"/>
      <c r="Z22" s="1026"/>
      <c r="AA22" s="1026"/>
      <c r="AB22" s="1027"/>
      <c r="AC22" s="1011" t="s">
        <v>466</v>
      </c>
      <c r="AD22" s="1012"/>
      <c r="AE22" s="1012"/>
      <c r="AF22" s="1013"/>
      <c r="AG22" s="1014"/>
      <c r="AH22" s="1015"/>
      <c r="AI22" s="1015"/>
      <c r="AJ22" s="1016"/>
    </row>
    <row r="23" spans="1:38" ht="19.5" customHeight="1" x14ac:dyDescent="0.25">
      <c r="A23" s="1006" t="s">
        <v>52</v>
      </c>
      <c r="B23" s="1007"/>
      <c r="C23" s="1025" t="s">
        <v>467</v>
      </c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6"/>
      <c r="T23" s="1026"/>
      <c r="U23" s="1026"/>
      <c r="V23" s="1026"/>
      <c r="W23" s="1026"/>
      <c r="X23" s="1026"/>
      <c r="Y23" s="1026"/>
      <c r="Z23" s="1026"/>
      <c r="AA23" s="1026"/>
      <c r="AB23" s="1027"/>
      <c r="AC23" s="1011" t="s">
        <v>468</v>
      </c>
      <c r="AD23" s="1012"/>
      <c r="AE23" s="1012"/>
      <c r="AF23" s="1013"/>
      <c r="AG23" s="1014"/>
      <c r="AH23" s="1015"/>
      <c r="AI23" s="1015"/>
      <c r="AJ23" s="1016"/>
    </row>
    <row r="24" spans="1:38" ht="19.5" customHeight="1" x14ac:dyDescent="0.25">
      <c r="A24" s="1006" t="s">
        <v>55</v>
      </c>
      <c r="B24" s="1007"/>
      <c r="C24" s="1025" t="s">
        <v>469</v>
      </c>
      <c r="D24" s="1026"/>
      <c r="E24" s="1026"/>
      <c r="F24" s="1026"/>
      <c r="G24" s="1026"/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U24" s="1026"/>
      <c r="V24" s="1026"/>
      <c r="W24" s="1026"/>
      <c r="X24" s="1026"/>
      <c r="Y24" s="1026"/>
      <c r="Z24" s="1026"/>
      <c r="AA24" s="1026"/>
      <c r="AB24" s="1027"/>
      <c r="AC24" s="1011" t="s">
        <v>470</v>
      </c>
      <c r="AD24" s="1012"/>
      <c r="AE24" s="1012"/>
      <c r="AF24" s="1013"/>
      <c r="AG24" s="1014"/>
      <c r="AH24" s="1015"/>
      <c r="AI24" s="1015"/>
      <c r="AJ24" s="1016"/>
    </row>
    <row r="25" spans="1:38" ht="19.5" customHeight="1" x14ac:dyDescent="0.25">
      <c r="A25" s="1006" t="s">
        <v>58</v>
      </c>
      <c r="B25" s="1007"/>
      <c r="C25" s="1008" t="s">
        <v>471</v>
      </c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1009"/>
      <c r="O25" s="1009"/>
      <c r="P25" s="1009"/>
      <c r="Q25" s="1009"/>
      <c r="R25" s="1009"/>
      <c r="S25" s="1009"/>
      <c r="T25" s="1009"/>
      <c r="U25" s="1009"/>
      <c r="V25" s="1009"/>
      <c r="W25" s="1009"/>
      <c r="X25" s="1009"/>
      <c r="Y25" s="1009"/>
      <c r="Z25" s="1009"/>
      <c r="AA25" s="1009"/>
      <c r="AB25" s="1010"/>
      <c r="AC25" s="1011" t="s">
        <v>472</v>
      </c>
      <c r="AD25" s="1012"/>
      <c r="AE25" s="1012"/>
      <c r="AF25" s="1013"/>
      <c r="AG25" s="1014"/>
      <c r="AH25" s="1015"/>
      <c r="AI25" s="1015"/>
      <c r="AJ25" s="1016"/>
    </row>
    <row r="26" spans="1:38" ht="19.5" customHeight="1" x14ac:dyDescent="0.25">
      <c r="A26" s="1017" t="s">
        <v>61</v>
      </c>
      <c r="B26" s="1018"/>
      <c r="C26" s="1031" t="s">
        <v>473</v>
      </c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1032"/>
      <c r="P26" s="1032"/>
      <c r="Q26" s="1032"/>
      <c r="R26" s="1032"/>
      <c r="S26" s="1032"/>
      <c r="T26" s="1032"/>
      <c r="U26" s="1032"/>
      <c r="V26" s="1032"/>
      <c r="W26" s="1032"/>
      <c r="X26" s="1032"/>
      <c r="Y26" s="1032"/>
      <c r="Z26" s="1032"/>
      <c r="AA26" s="1032"/>
      <c r="AB26" s="1033"/>
      <c r="AC26" s="1022" t="s">
        <v>474</v>
      </c>
      <c r="AD26" s="1023"/>
      <c r="AE26" s="1023"/>
      <c r="AF26" s="1024"/>
      <c r="AG26" s="1028">
        <f>AG12+AG17+AG20+AG21+AG22+AG23+AG24+AG25</f>
        <v>66829368</v>
      </c>
      <c r="AH26" s="1029"/>
      <c r="AI26" s="1029"/>
      <c r="AJ26" s="1030"/>
      <c r="AK26" s="285"/>
    </row>
    <row r="27" spans="1:38" ht="19.5" customHeight="1" x14ac:dyDescent="0.25">
      <c r="A27" s="1006" t="s">
        <v>64</v>
      </c>
      <c r="B27" s="1007"/>
      <c r="C27" s="1008" t="s">
        <v>475</v>
      </c>
      <c r="D27" s="1009"/>
      <c r="E27" s="1009"/>
      <c r="F27" s="1009"/>
      <c r="G27" s="1009"/>
      <c r="H27" s="1009"/>
      <c r="I27" s="1009"/>
      <c r="J27" s="1009"/>
      <c r="K27" s="1009"/>
      <c r="L27" s="1009"/>
      <c r="M27" s="1009"/>
      <c r="N27" s="1009"/>
      <c r="O27" s="1009"/>
      <c r="P27" s="1009"/>
      <c r="Q27" s="1009"/>
      <c r="R27" s="1009"/>
      <c r="S27" s="1009"/>
      <c r="T27" s="1009"/>
      <c r="U27" s="1009"/>
      <c r="V27" s="1009"/>
      <c r="W27" s="1009"/>
      <c r="X27" s="1009"/>
      <c r="Y27" s="1009"/>
      <c r="Z27" s="1009"/>
      <c r="AA27" s="1009"/>
      <c r="AB27" s="1010"/>
      <c r="AC27" s="1011" t="s">
        <v>476</v>
      </c>
      <c r="AD27" s="1012"/>
      <c r="AE27" s="1012"/>
      <c r="AF27" s="1013"/>
      <c r="AG27" s="1014"/>
      <c r="AH27" s="1015"/>
      <c r="AI27" s="1015"/>
      <c r="AJ27" s="1016"/>
    </row>
    <row r="28" spans="1:38" ht="19.5" customHeight="1" x14ac:dyDescent="0.25">
      <c r="A28" s="1006" t="s">
        <v>67</v>
      </c>
      <c r="B28" s="1007"/>
      <c r="C28" s="1008" t="s">
        <v>477</v>
      </c>
      <c r="D28" s="1009"/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  <c r="O28" s="1009"/>
      <c r="P28" s="1009"/>
      <c r="Q28" s="1009"/>
      <c r="R28" s="1009"/>
      <c r="S28" s="1009"/>
      <c r="T28" s="1009"/>
      <c r="U28" s="1009"/>
      <c r="V28" s="1009"/>
      <c r="W28" s="1009"/>
      <c r="X28" s="1009"/>
      <c r="Y28" s="1009"/>
      <c r="Z28" s="1009"/>
      <c r="AA28" s="1009"/>
      <c r="AB28" s="1010"/>
      <c r="AC28" s="1011" t="s">
        <v>478</v>
      </c>
      <c r="AD28" s="1012"/>
      <c r="AE28" s="1012"/>
      <c r="AF28" s="1013"/>
      <c r="AG28" s="1014"/>
      <c r="AH28" s="1015"/>
      <c r="AI28" s="1015"/>
      <c r="AJ28" s="1016"/>
    </row>
    <row r="29" spans="1:38" ht="19.5" customHeight="1" x14ac:dyDescent="0.25">
      <c r="A29" s="1006" t="s">
        <v>70</v>
      </c>
      <c r="B29" s="1007"/>
      <c r="C29" s="1025" t="s">
        <v>479</v>
      </c>
      <c r="D29" s="1026"/>
      <c r="E29" s="1026"/>
      <c r="F29" s="1026"/>
      <c r="G29" s="1026"/>
      <c r="H29" s="1026"/>
      <c r="I29" s="1026"/>
      <c r="J29" s="1026"/>
      <c r="K29" s="1026"/>
      <c r="L29" s="1026"/>
      <c r="M29" s="1026"/>
      <c r="N29" s="1026"/>
      <c r="O29" s="1026"/>
      <c r="P29" s="1026"/>
      <c r="Q29" s="1026"/>
      <c r="R29" s="1026"/>
      <c r="S29" s="1026"/>
      <c r="T29" s="1026"/>
      <c r="U29" s="1026"/>
      <c r="V29" s="1026"/>
      <c r="W29" s="1026"/>
      <c r="X29" s="1026"/>
      <c r="Y29" s="1026"/>
      <c r="Z29" s="1026"/>
      <c r="AA29" s="1026"/>
      <c r="AB29" s="1027"/>
      <c r="AC29" s="1011" t="s">
        <v>480</v>
      </c>
      <c r="AD29" s="1012"/>
      <c r="AE29" s="1012"/>
      <c r="AF29" s="1013"/>
      <c r="AG29" s="1014"/>
      <c r="AH29" s="1015"/>
      <c r="AI29" s="1015"/>
      <c r="AJ29" s="1016"/>
    </row>
    <row r="30" spans="1:38" s="2" customFormat="1" ht="19.5" customHeight="1" x14ac:dyDescent="0.25">
      <c r="A30" s="1006" t="s">
        <v>73</v>
      </c>
      <c r="B30" s="1007"/>
      <c r="C30" s="1025" t="s">
        <v>481</v>
      </c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U30" s="1026"/>
      <c r="V30" s="1026"/>
      <c r="W30" s="1026"/>
      <c r="X30" s="1026"/>
      <c r="Y30" s="1026"/>
      <c r="Z30" s="1026"/>
      <c r="AA30" s="1026"/>
      <c r="AB30" s="1027"/>
      <c r="AC30" s="1011" t="s">
        <v>482</v>
      </c>
      <c r="AD30" s="1012"/>
      <c r="AE30" s="1012"/>
      <c r="AF30" s="1013"/>
      <c r="AG30" s="1014"/>
      <c r="AH30" s="1015"/>
      <c r="AI30" s="1015"/>
      <c r="AJ30" s="1016"/>
      <c r="AK30" s="290"/>
      <c r="AL30" s="286"/>
    </row>
    <row r="31" spans="1:38" ht="19.5" customHeight="1" x14ac:dyDescent="0.25">
      <c r="A31" s="1017" t="s">
        <v>76</v>
      </c>
      <c r="B31" s="1018"/>
      <c r="C31" s="1019" t="s">
        <v>483</v>
      </c>
      <c r="D31" s="1020"/>
      <c r="E31" s="1020"/>
      <c r="F31" s="1020"/>
      <c r="G31" s="1020"/>
      <c r="H31" s="1020"/>
      <c r="I31" s="1020"/>
      <c r="J31" s="1020"/>
      <c r="K31" s="1020"/>
      <c r="L31" s="1020"/>
      <c r="M31" s="1020"/>
      <c r="N31" s="1020"/>
      <c r="O31" s="1020"/>
      <c r="P31" s="1020"/>
      <c r="Q31" s="1020"/>
      <c r="R31" s="1020"/>
      <c r="S31" s="1020"/>
      <c r="T31" s="1020"/>
      <c r="U31" s="1020"/>
      <c r="V31" s="1020"/>
      <c r="W31" s="1020"/>
      <c r="X31" s="1020"/>
      <c r="Y31" s="1020"/>
      <c r="Z31" s="1020"/>
      <c r="AA31" s="1020"/>
      <c r="AB31" s="1021"/>
      <c r="AC31" s="1022" t="s">
        <v>484</v>
      </c>
      <c r="AD31" s="1023"/>
      <c r="AE31" s="1023"/>
      <c r="AF31" s="1024"/>
      <c r="AG31" s="1028">
        <f>SUM(AG27:AJ30)</f>
        <v>0</v>
      </c>
      <c r="AH31" s="1029"/>
      <c r="AI31" s="1029"/>
      <c r="AJ31" s="1030"/>
      <c r="AK31" s="285"/>
    </row>
    <row r="32" spans="1:38" ht="19.5" customHeight="1" x14ac:dyDescent="0.25">
      <c r="A32" s="1006" t="s">
        <v>79</v>
      </c>
      <c r="B32" s="1007"/>
      <c r="C32" s="1008" t="s">
        <v>485</v>
      </c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09"/>
      <c r="T32" s="1009"/>
      <c r="U32" s="1009"/>
      <c r="V32" s="1009"/>
      <c r="W32" s="1009"/>
      <c r="X32" s="1009"/>
      <c r="Y32" s="1009"/>
      <c r="Z32" s="1009"/>
      <c r="AA32" s="1009"/>
      <c r="AB32" s="1010"/>
      <c r="AC32" s="1011" t="s">
        <v>486</v>
      </c>
      <c r="AD32" s="1012"/>
      <c r="AE32" s="1012"/>
      <c r="AF32" s="1013"/>
      <c r="AG32" s="1014"/>
      <c r="AH32" s="1015"/>
      <c r="AI32" s="1015"/>
      <c r="AJ32" s="1016"/>
    </row>
    <row r="33" spans="1:38" s="2" customFormat="1" ht="19.5" customHeight="1" x14ac:dyDescent="0.25">
      <c r="A33" s="1017" t="s">
        <v>82</v>
      </c>
      <c r="B33" s="1018"/>
      <c r="C33" s="1019" t="s">
        <v>487</v>
      </c>
      <c r="D33" s="1020"/>
      <c r="E33" s="1020"/>
      <c r="F33" s="1020"/>
      <c r="G33" s="1020"/>
      <c r="H33" s="1020"/>
      <c r="I33" s="1020"/>
      <c r="J33" s="1020"/>
      <c r="K33" s="1020"/>
      <c r="L33" s="1020"/>
      <c r="M33" s="1020"/>
      <c r="N33" s="1020"/>
      <c r="O33" s="1020"/>
      <c r="P33" s="1020"/>
      <c r="Q33" s="1020"/>
      <c r="R33" s="1020"/>
      <c r="S33" s="1020"/>
      <c r="T33" s="1020"/>
      <c r="U33" s="1020"/>
      <c r="V33" s="1020"/>
      <c r="W33" s="1020"/>
      <c r="X33" s="1020"/>
      <c r="Y33" s="1020"/>
      <c r="Z33" s="1020"/>
      <c r="AA33" s="1020"/>
      <c r="AB33" s="1021"/>
      <c r="AC33" s="1022" t="s">
        <v>488</v>
      </c>
      <c r="AD33" s="1023"/>
      <c r="AE33" s="1023"/>
      <c r="AF33" s="1024"/>
      <c r="AG33" s="1028">
        <f>AG26+AG31+AG32</f>
        <v>66829368</v>
      </c>
      <c r="AH33" s="1029"/>
      <c r="AI33" s="1029"/>
      <c r="AJ33" s="1030"/>
      <c r="AK33" s="291"/>
      <c r="AL33" s="291"/>
    </row>
  </sheetData>
  <mergeCells count="114">
    <mergeCell ref="A6:AF6"/>
    <mergeCell ref="AG6:AJ6"/>
    <mergeCell ref="A2:AJ2"/>
    <mergeCell ref="A3:AJ3"/>
    <mergeCell ref="A4:AJ4"/>
    <mergeCell ref="A5:AJ5"/>
    <mergeCell ref="AG7:AJ7"/>
    <mergeCell ref="A9:B9"/>
    <mergeCell ref="C9:AB9"/>
    <mergeCell ref="AC9:AF9"/>
    <mergeCell ref="AG9:AJ9"/>
    <mergeCell ref="A8:B8"/>
    <mergeCell ref="C8:AB8"/>
    <mergeCell ref="AC8:AF8"/>
    <mergeCell ref="AG8:AJ8"/>
    <mergeCell ref="A7:B7"/>
    <mergeCell ref="AG11:AJ11"/>
    <mergeCell ref="A10:B10"/>
    <mergeCell ref="C10:AB10"/>
    <mergeCell ref="AC10:AF10"/>
    <mergeCell ref="AG10:AJ10"/>
    <mergeCell ref="C7:AB7"/>
    <mergeCell ref="AC7:AF7"/>
    <mergeCell ref="A11:B11"/>
    <mergeCell ref="C11:AB11"/>
    <mergeCell ref="AC11:AF11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C29:AB29"/>
    <mergeCell ref="AC29:AF29"/>
    <mergeCell ref="AG29:AJ29"/>
    <mergeCell ref="AG30:AJ30"/>
    <mergeCell ref="A26:B26"/>
    <mergeCell ref="C26:AB26"/>
    <mergeCell ref="AC26:AF26"/>
    <mergeCell ref="AG26:AJ26"/>
    <mergeCell ref="A27:B27"/>
    <mergeCell ref="C27:AB27"/>
    <mergeCell ref="AC31:AF31"/>
    <mergeCell ref="A30:B30"/>
    <mergeCell ref="C30:AB30"/>
    <mergeCell ref="AC30:AF30"/>
    <mergeCell ref="AG32:AJ32"/>
    <mergeCell ref="A33:B33"/>
    <mergeCell ref="C33:AB33"/>
    <mergeCell ref="AC33:AF33"/>
    <mergeCell ref="AG33:AJ33"/>
    <mergeCell ref="AG31:AJ31"/>
    <mergeCell ref="A28:B28"/>
    <mergeCell ref="C28:AB28"/>
    <mergeCell ref="AC28:AF28"/>
    <mergeCell ref="AG28:AJ28"/>
    <mergeCell ref="A29:B29"/>
    <mergeCell ref="A32:B32"/>
    <mergeCell ref="C32:AB32"/>
    <mergeCell ref="AC32:AF32"/>
    <mergeCell ref="A31:B31"/>
    <mergeCell ref="C31:AB31"/>
  </mergeCells>
  <phoneticPr fontId="35" type="noConversion"/>
  <printOptions horizontalCentered="1"/>
  <pageMargins left="0.25" right="0.25" top="0.75" bottom="0.75" header="0.3" footer="0.3"/>
  <pageSetup paperSize="9" scale="88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E29"/>
  <sheetViews>
    <sheetView topLeftCell="A3" zoomScaleNormal="100" workbookViewId="0">
      <selection sqref="A1:E30"/>
    </sheetView>
  </sheetViews>
  <sheetFormatPr defaultColWidth="9.109375" defaultRowHeight="13.2" x14ac:dyDescent="0.25"/>
  <cols>
    <col min="1" max="1" width="5.44140625" style="48" customWidth="1"/>
    <col min="2" max="2" width="33.44140625" style="48" customWidth="1"/>
    <col min="3" max="3" width="15.109375" style="48" customWidth="1"/>
    <col min="4" max="4" width="35.5546875" style="48" customWidth="1"/>
    <col min="5" max="5" width="18.5546875" style="48" customWidth="1"/>
    <col min="6" max="226" width="9.109375" style="7"/>
    <col min="227" max="227" width="28.5546875" style="7" customWidth="1"/>
    <col min="228" max="228" width="9.109375" style="7"/>
    <col min="229" max="229" width="30.33203125" style="7" customWidth="1"/>
    <col min="230" max="16384" width="9.109375" style="7"/>
  </cols>
  <sheetData>
    <row r="1" spans="1:5" ht="15" customHeight="1" x14ac:dyDescent="0.25">
      <c r="D1" s="1055" t="s">
        <v>680</v>
      </c>
      <c r="E1" s="1055"/>
    </row>
    <row r="2" spans="1:5" ht="31.5" customHeight="1" x14ac:dyDescent="0.5">
      <c r="A2" s="817" t="s">
        <v>862</v>
      </c>
      <c r="B2" s="817"/>
      <c r="C2" s="817"/>
      <c r="D2" s="817"/>
      <c r="E2" s="817"/>
    </row>
    <row r="3" spans="1:5" ht="31.5" customHeight="1" x14ac:dyDescent="0.5">
      <c r="A3" s="1059" t="s">
        <v>1036</v>
      </c>
      <c r="B3" s="1059"/>
      <c r="C3" s="1059"/>
      <c r="D3" s="1059"/>
      <c r="E3" s="1059"/>
    </row>
    <row r="4" spans="1:5" ht="22.5" customHeight="1" x14ac:dyDescent="0.3">
      <c r="A4" s="1056" t="s">
        <v>688</v>
      </c>
      <c r="B4" s="1056"/>
      <c r="C4" s="1056"/>
      <c r="D4" s="1056"/>
      <c r="E4" s="1056"/>
    </row>
    <row r="5" spans="1:5" ht="13.8" thickBot="1" x14ac:dyDescent="0.3">
      <c r="E5" s="48" t="s">
        <v>717</v>
      </c>
    </row>
    <row r="6" spans="1:5" ht="13.8" thickBot="1" x14ac:dyDescent="0.3">
      <c r="A6" s="1057" t="s">
        <v>2</v>
      </c>
      <c r="B6" s="98" t="s">
        <v>505</v>
      </c>
      <c r="C6" s="99"/>
      <c r="D6" s="98" t="s">
        <v>506</v>
      </c>
      <c r="E6" s="100"/>
    </row>
    <row r="7" spans="1:5" ht="23.4" thickBot="1" x14ac:dyDescent="0.3">
      <c r="A7" s="1058"/>
      <c r="B7" s="101" t="s">
        <v>1</v>
      </c>
      <c r="C7" s="102" t="s">
        <v>1086</v>
      </c>
      <c r="D7" s="101" t="s">
        <v>1</v>
      </c>
      <c r="E7" s="103" t="s">
        <v>1086</v>
      </c>
    </row>
    <row r="8" spans="1:5" ht="13.8" thickBot="1" x14ac:dyDescent="0.3">
      <c r="A8" s="104">
        <v>1</v>
      </c>
      <c r="B8" s="105">
        <v>2</v>
      </c>
      <c r="C8" s="106">
        <v>5</v>
      </c>
      <c r="D8" s="105">
        <v>6</v>
      </c>
      <c r="E8" s="107">
        <v>9</v>
      </c>
    </row>
    <row r="9" spans="1:5" x14ac:dyDescent="0.25">
      <c r="A9" s="108" t="s">
        <v>6</v>
      </c>
      <c r="B9" s="126" t="s">
        <v>611</v>
      </c>
      <c r="C9" s="127">
        <v>122301311</v>
      </c>
      <c r="D9" s="126" t="s">
        <v>379</v>
      </c>
      <c r="E9" s="128">
        <v>24013540</v>
      </c>
    </row>
    <row r="10" spans="1:5" x14ac:dyDescent="0.25">
      <c r="A10" s="109" t="s">
        <v>7</v>
      </c>
      <c r="B10" s="129" t="s">
        <v>612</v>
      </c>
      <c r="C10" s="130"/>
      <c r="D10" s="129" t="s">
        <v>596</v>
      </c>
      <c r="E10" s="131">
        <v>4276967</v>
      </c>
    </row>
    <row r="11" spans="1:5" x14ac:dyDescent="0.25">
      <c r="A11" s="109" t="s">
        <v>8</v>
      </c>
      <c r="B11" s="129" t="s">
        <v>690</v>
      </c>
      <c r="C11" s="130"/>
      <c r="D11" s="129" t="s">
        <v>594</v>
      </c>
      <c r="E11" s="131">
        <v>22336820</v>
      </c>
    </row>
    <row r="12" spans="1:5" x14ac:dyDescent="0.25">
      <c r="A12" s="109" t="s">
        <v>9</v>
      </c>
      <c r="B12" s="132" t="s">
        <v>388</v>
      </c>
      <c r="C12" s="130">
        <v>3555000</v>
      </c>
      <c r="D12" s="129" t="s">
        <v>597</v>
      </c>
      <c r="E12" s="131">
        <v>3452000</v>
      </c>
    </row>
    <row r="13" spans="1:5" x14ac:dyDescent="0.25">
      <c r="A13" s="109" t="s">
        <v>507</v>
      </c>
      <c r="B13" s="129" t="s">
        <v>691</v>
      </c>
      <c r="C13" s="130">
        <v>1544305</v>
      </c>
      <c r="D13" s="129" t="s">
        <v>382</v>
      </c>
      <c r="E13" s="131">
        <v>94625567</v>
      </c>
    </row>
    <row r="14" spans="1:5" ht="13.8" thickBot="1" x14ac:dyDescent="0.3">
      <c r="A14" s="109" t="s">
        <v>508</v>
      </c>
      <c r="B14" s="129" t="s">
        <v>689</v>
      </c>
      <c r="C14" s="133">
        <v>2000000</v>
      </c>
      <c r="D14" s="129"/>
      <c r="E14" s="131"/>
    </row>
    <row r="15" spans="1:5" ht="13.8" thickBot="1" x14ac:dyDescent="0.3">
      <c r="A15" s="111" t="s">
        <v>518</v>
      </c>
      <c r="B15" s="134" t="s">
        <v>514</v>
      </c>
      <c r="C15" s="135">
        <f>SUM(C9+C10+C12+C14+C13)</f>
        <v>129400616</v>
      </c>
      <c r="D15" s="136" t="s">
        <v>515</v>
      </c>
      <c r="E15" s="137">
        <f>SUM(E9:E14)</f>
        <v>148704894</v>
      </c>
    </row>
    <row r="16" spans="1:5" ht="26.4" x14ac:dyDescent="0.25">
      <c r="A16" s="112" t="s">
        <v>519</v>
      </c>
      <c r="B16" s="138" t="s">
        <v>615</v>
      </c>
      <c r="C16" s="310">
        <f>SUM(C17:C20)</f>
        <v>62598671</v>
      </c>
      <c r="D16" s="129" t="s">
        <v>607</v>
      </c>
      <c r="E16" s="140"/>
    </row>
    <row r="17" spans="1:5" x14ac:dyDescent="0.25">
      <c r="A17" s="113" t="s">
        <v>520</v>
      </c>
      <c r="B17" s="129" t="s">
        <v>629</v>
      </c>
      <c r="C17" s="142">
        <v>62598671</v>
      </c>
      <c r="D17" s="129" t="s">
        <v>608</v>
      </c>
      <c r="E17" s="141"/>
    </row>
    <row r="18" spans="1:5" x14ac:dyDescent="0.25">
      <c r="A18" s="109" t="s">
        <v>521</v>
      </c>
      <c r="B18" s="129" t="s">
        <v>630</v>
      </c>
      <c r="C18" s="142">
        <v>0</v>
      </c>
      <c r="D18" s="129" t="s">
        <v>517</v>
      </c>
      <c r="E18" s="141"/>
    </row>
    <row r="19" spans="1:5" x14ac:dyDescent="0.25">
      <c r="A19" s="109" t="s">
        <v>522</v>
      </c>
      <c r="B19" s="129" t="s">
        <v>692</v>
      </c>
      <c r="C19" s="142">
        <v>0</v>
      </c>
      <c r="D19" s="129" t="s">
        <v>598</v>
      </c>
      <c r="E19" s="141"/>
    </row>
    <row r="20" spans="1:5" x14ac:dyDescent="0.25">
      <c r="A20" s="109" t="s">
        <v>523</v>
      </c>
      <c r="B20" s="129" t="s">
        <v>693</v>
      </c>
      <c r="C20" s="142"/>
      <c r="D20" s="143" t="s">
        <v>707</v>
      </c>
      <c r="E20" s="141"/>
    </row>
    <row r="21" spans="1:5" ht="28.5" customHeight="1" x14ac:dyDescent="0.25">
      <c r="A21" s="109" t="s">
        <v>524</v>
      </c>
      <c r="B21" s="138" t="s">
        <v>694</v>
      </c>
      <c r="C21" s="142">
        <f>SUM(C22:C23)</f>
        <v>0</v>
      </c>
      <c r="D21" s="129" t="s">
        <v>695</v>
      </c>
      <c r="E21" s="141"/>
    </row>
    <row r="22" spans="1:5" x14ac:dyDescent="0.25">
      <c r="A22" s="114" t="s">
        <v>525</v>
      </c>
      <c r="B22" s="129" t="s">
        <v>613</v>
      </c>
      <c r="C22" s="139"/>
      <c r="D22" s="126" t="s">
        <v>609</v>
      </c>
      <c r="E22" s="140"/>
    </row>
    <row r="23" spans="1:5" x14ac:dyDescent="0.25">
      <c r="A23" s="109" t="s">
        <v>526</v>
      </c>
      <c r="B23" s="126" t="s">
        <v>614</v>
      </c>
      <c r="C23" s="142"/>
      <c r="D23" s="129"/>
      <c r="E23" s="141"/>
    </row>
    <row r="24" spans="1:5" x14ac:dyDescent="0.25">
      <c r="A24" s="108" t="s">
        <v>527</v>
      </c>
      <c r="C24" s="144"/>
      <c r="D24" s="126"/>
      <c r="E24" s="145"/>
    </row>
    <row r="25" spans="1:5" x14ac:dyDescent="0.25">
      <c r="A25" s="115" t="s">
        <v>528</v>
      </c>
      <c r="B25" s="110"/>
      <c r="C25" s="116"/>
      <c r="D25" s="110"/>
      <c r="E25" s="117"/>
    </row>
    <row r="26" spans="1:5" ht="13.8" thickBot="1" x14ac:dyDescent="0.3">
      <c r="A26" s="118" t="s">
        <v>529</v>
      </c>
      <c r="B26" s="119"/>
      <c r="C26" s="120"/>
      <c r="D26" s="119"/>
      <c r="E26" s="121"/>
    </row>
    <row r="27" spans="1:5" ht="13.8" thickBot="1" x14ac:dyDescent="0.3">
      <c r="A27" s="111" t="s">
        <v>599</v>
      </c>
      <c r="B27" s="134" t="s">
        <v>616</v>
      </c>
      <c r="C27" s="135">
        <v>66829368</v>
      </c>
      <c r="D27" s="134" t="s">
        <v>600</v>
      </c>
      <c r="E27" s="137">
        <v>47525090</v>
      </c>
    </row>
    <row r="28" spans="1:5" ht="13.8" thickBot="1" x14ac:dyDescent="0.3">
      <c r="A28" s="111" t="s">
        <v>601</v>
      </c>
      <c r="B28" s="136" t="s">
        <v>617</v>
      </c>
      <c r="C28" s="135">
        <f>SUM(C15+C27)</f>
        <v>196229984</v>
      </c>
      <c r="D28" s="136" t="s">
        <v>610</v>
      </c>
      <c r="E28" s="137">
        <f>E15+E27</f>
        <v>196229984</v>
      </c>
    </row>
    <row r="29" spans="1:5" ht="13.8" thickBot="1" x14ac:dyDescent="0.3">
      <c r="A29" s="111" t="s">
        <v>602</v>
      </c>
      <c r="B29" s="146" t="s">
        <v>530</v>
      </c>
      <c r="C29" s="147"/>
      <c r="D29" s="292" t="s">
        <v>603</v>
      </c>
      <c r="E29" s="293">
        <f>C28-E28</f>
        <v>0</v>
      </c>
    </row>
  </sheetData>
  <mergeCells count="5">
    <mergeCell ref="D1:E1"/>
    <mergeCell ref="A4:E4"/>
    <mergeCell ref="A6:A7"/>
    <mergeCell ref="A2:E2"/>
    <mergeCell ref="A3:E3"/>
  </mergeCells>
  <phoneticPr fontId="35" type="noConversion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pageSetUpPr fitToPage="1"/>
  </sheetPr>
  <dimension ref="A1:E27"/>
  <sheetViews>
    <sheetView topLeftCell="A4" workbookViewId="0">
      <selection sqref="A1:E27"/>
    </sheetView>
  </sheetViews>
  <sheetFormatPr defaultColWidth="9.109375" defaultRowHeight="13.2" x14ac:dyDescent="0.25"/>
  <cols>
    <col min="1" max="1" width="9.109375" style="7"/>
    <col min="2" max="2" width="33.109375" style="7" customWidth="1"/>
    <col min="3" max="3" width="15.5546875" style="7" customWidth="1"/>
    <col min="4" max="4" width="31.44140625" style="7" customWidth="1"/>
    <col min="5" max="5" width="16.6640625" style="7" customWidth="1"/>
    <col min="6" max="16384" width="9.109375" style="7"/>
  </cols>
  <sheetData>
    <row r="1" spans="1:5" ht="25.5" customHeight="1" x14ac:dyDescent="0.25">
      <c r="D1" s="1060" t="s">
        <v>681</v>
      </c>
      <c r="E1" s="1060"/>
    </row>
    <row r="2" spans="1:5" ht="31.5" customHeight="1" x14ac:dyDescent="0.5">
      <c r="A2" s="817" t="s">
        <v>865</v>
      </c>
      <c r="B2" s="817"/>
      <c r="C2" s="817"/>
      <c r="D2" s="817"/>
      <c r="E2" s="817"/>
    </row>
    <row r="3" spans="1:5" ht="31.5" customHeight="1" x14ac:dyDescent="0.5">
      <c r="A3" s="1059" t="s">
        <v>1036</v>
      </c>
      <c r="B3" s="1059"/>
      <c r="C3" s="1059"/>
      <c r="D3" s="1059"/>
      <c r="E3" s="1059"/>
    </row>
    <row r="4" spans="1:5" ht="30" customHeight="1" x14ac:dyDescent="0.3">
      <c r="A4" s="1056" t="s">
        <v>699</v>
      </c>
      <c r="B4" s="1056"/>
      <c r="C4" s="1056"/>
      <c r="D4" s="1056"/>
      <c r="E4" s="1056"/>
    </row>
    <row r="5" spans="1:5" ht="13.8" thickBot="1" x14ac:dyDescent="0.3"/>
    <row r="6" spans="1:5" ht="13.8" thickBot="1" x14ac:dyDescent="0.3">
      <c r="A6" s="1061" t="s">
        <v>2</v>
      </c>
      <c r="B6" s="8" t="s">
        <v>505</v>
      </c>
      <c r="C6" s="9"/>
      <c r="D6" s="8" t="s">
        <v>506</v>
      </c>
      <c r="E6" s="10"/>
    </row>
    <row r="7" spans="1:5" ht="23.4" thickBot="1" x14ac:dyDescent="0.3">
      <c r="A7" s="1062"/>
      <c r="B7" s="11" t="s">
        <v>1</v>
      </c>
      <c r="C7" s="12" t="s">
        <v>1086</v>
      </c>
      <c r="D7" s="11" t="s">
        <v>1</v>
      </c>
      <c r="E7" s="13" t="s">
        <v>1086</v>
      </c>
    </row>
    <row r="8" spans="1:5" ht="13.8" thickBot="1" x14ac:dyDescent="0.3">
      <c r="A8" s="14">
        <v>1</v>
      </c>
      <c r="B8" s="15">
        <v>2</v>
      </c>
      <c r="C8" s="16">
        <v>5</v>
      </c>
      <c r="D8" s="15">
        <v>6</v>
      </c>
      <c r="E8" s="17">
        <v>9</v>
      </c>
    </row>
    <row r="9" spans="1:5" ht="19.5" customHeight="1" x14ac:dyDescent="0.25">
      <c r="A9" s="18" t="s">
        <v>6</v>
      </c>
      <c r="B9" s="19" t="s">
        <v>696</v>
      </c>
      <c r="C9" s="20"/>
      <c r="D9" s="19" t="s">
        <v>620</v>
      </c>
      <c r="E9" s="21">
        <v>320240</v>
      </c>
    </row>
    <row r="10" spans="1:5" ht="19.5" customHeight="1" x14ac:dyDescent="0.25">
      <c r="A10" s="22" t="s">
        <v>8</v>
      </c>
      <c r="B10" s="23" t="s">
        <v>390</v>
      </c>
      <c r="C10" s="24">
        <v>7166000</v>
      </c>
      <c r="D10" s="23" t="s">
        <v>621</v>
      </c>
      <c r="E10" s="25">
        <v>46736260</v>
      </c>
    </row>
    <row r="11" spans="1:5" ht="19.5" customHeight="1" x14ac:dyDescent="0.25">
      <c r="A11" s="22" t="s">
        <v>9</v>
      </c>
      <c r="B11" s="23" t="s">
        <v>618</v>
      </c>
      <c r="C11" s="24">
        <v>2000000</v>
      </c>
      <c r="D11" s="23" t="s">
        <v>622</v>
      </c>
      <c r="E11" s="25">
        <v>500000</v>
      </c>
    </row>
    <row r="12" spans="1:5" ht="19.5" customHeight="1" thickBot="1" x14ac:dyDescent="0.3">
      <c r="A12" s="22" t="s">
        <v>507</v>
      </c>
      <c r="B12" s="23" t="s">
        <v>619</v>
      </c>
      <c r="C12" s="24"/>
      <c r="D12" s="23"/>
      <c r="E12" s="25"/>
    </row>
    <row r="13" spans="1:5" ht="19.5" customHeight="1" thickBot="1" x14ac:dyDescent="0.3">
      <c r="A13" s="27" t="s">
        <v>508</v>
      </c>
      <c r="B13" s="28" t="s">
        <v>514</v>
      </c>
      <c r="C13" s="29">
        <f>SUM(C9:C12)</f>
        <v>9166000</v>
      </c>
      <c r="D13" s="28" t="s">
        <v>515</v>
      </c>
      <c r="E13" s="30">
        <f>SUM(E9:E12)</f>
        <v>47556500</v>
      </c>
    </row>
    <row r="14" spans="1:5" ht="19.5" customHeight="1" thickBot="1" x14ac:dyDescent="0.3">
      <c r="A14" s="27" t="s">
        <v>509</v>
      </c>
      <c r="B14" s="31" t="s">
        <v>628</v>
      </c>
      <c r="C14" s="32">
        <f>SUM(C15:C19)</f>
        <v>38390500</v>
      </c>
      <c r="D14" s="26" t="s">
        <v>623</v>
      </c>
      <c r="E14" s="33"/>
    </row>
    <row r="15" spans="1:5" ht="19.5" customHeight="1" thickBot="1" x14ac:dyDescent="0.3">
      <c r="A15" s="27" t="s">
        <v>510</v>
      </c>
      <c r="B15" s="26" t="s">
        <v>629</v>
      </c>
      <c r="C15" s="34">
        <v>38390500</v>
      </c>
      <c r="D15" s="26" t="s">
        <v>624</v>
      </c>
      <c r="E15" s="35"/>
    </row>
    <row r="16" spans="1:5" ht="19.5" customHeight="1" thickBot="1" x14ac:dyDescent="0.3">
      <c r="A16" s="27" t="s">
        <v>511</v>
      </c>
      <c r="B16" s="26" t="s">
        <v>630</v>
      </c>
      <c r="C16" s="34"/>
      <c r="D16" s="26" t="s">
        <v>517</v>
      </c>
      <c r="E16" s="35"/>
    </row>
    <row r="17" spans="1:5" ht="19.5" customHeight="1" thickBot="1" x14ac:dyDescent="0.3">
      <c r="A17" s="27" t="s">
        <v>512</v>
      </c>
      <c r="B17" s="26" t="s">
        <v>631</v>
      </c>
      <c r="C17" s="34">
        <v>0</v>
      </c>
      <c r="D17" s="26" t="s">
        <v>598</v>
      </c>
      <c r="E17" s="35"/>
    </row>
    <row r="18" spans="1:5" ht="19.5" customHeight="1" thickBot="1" x14ac:dyDescent="0.3">
      <c r="A18" s="27" t="s">
        <v>513</v>
      </c>
      <c r="B18" s="26" t="s">
        <v>632</v>
      </c>
      <c r="C18" s="34"/>
      <c r="D18" s="36" t="s">
        <v>625</v>
      </c>
      <c r="E18" s="35"/>
    </row>
    <row r="19" spans="1:5" ht="19.5" customHeight="1" thickBot="1" x14ac:dyDescent="0.3">
      <c r="A19" s="27" t="s">
        <v>516</v>
      </c>
      <c r="B19" s="36" t="s">
        <v>633</v>
      </c>
      <c r="C19" s="34"/>
      <c r="D19" s="26" t="s">
        <v>626</v>
      </c>
      <c r="E19" s="35"/>
    </row>
    <row r="20" spans="1:5" ht="19.5" customHeight="1" thickBot="1" x14ac:dyDescent="0.3">
      <c r="A20" s="27" t="s">
        <v>518</v>
      </c>
      <c r="B20" s="152" t="s">
        <v>634</v>
      </c>
      <c r="C20" s="34">
        <f>SUM(C21:C24)</f>
        <v>0</v>
      </c>
      <c r="D20" s="19" t="s">
        <v>627</v>
      </c>
      <c r="E20" s="35"/>
    </row>
    <row r="21" spans="1:5" ht="19.5" customHeight="1" thickBot="1" x14ac:dyDescent="0.3">
      <c r="A21" s="27" t="s">
        <v>519</v>
      </c>
      <c r="B21" s="19" t="s">
        <v>635</v>
      </c>
      <c r="C21" s="34"/>
      <c r="D21" s="23" t="s">
        <v>418</v>
      </c>
      <c r="E21" s="35"/>
    </row>
    <row r="22" spans="1:5" ht="19.5" customHeight="1" thickBot="1" x14ac:dyDescent="0.3">
      <c r="A22" s="27" t="s">
        <v>520</v>
      </c>
      <c r="B22" s="37" t="s">
        <v>636</v>
      </c>
      <c r="C22" s="34"/>
      <c r="D22" s="19"/>
      <c r="E22" s="35"/>
    </row>
    <row r="23" spans="1:5" ht="19.5" customHeight="1" thickBot="1" x14ac:dyDescent="0.3">
      <c r="A23" s="27" t="s">
        <v>521</v>
      </c>
      <c r="B23" s="38" t="s">
        <v>637</v>
      </c>
      <c r="C23" s="294"/>
      <c r="D23" s="38"/>
      <c r="E23" s="295"/>
    </row>
    <row r="24" spans="1:5" ht="19.5" customHeight="1" thickBot="1" x14ac:dyDescent="0.3">
      <c r="A24" s="27" t="s">
        <v>522</v>
      </c>
      <c r="B24" s="148" t="s">
        <v>638</v>
      </c>
      <c r="C24" s="149"/>
      <c r="D24" s="150"/>
      <c r="E24" s="151"/>
    </row>
    <row r="25" spans="1:5" ht="19.5" customHeight="1" thickBot="1" x14ac:dyDescent="0.3">
      <c r="A25" s="27" t="s">
        <v>523</v>
      </c>
      <c r="B25" s="28" t="s">
        <v>639</v>
      </c>
      <c r="C25" s="29">
        <f>SUM(C14)</f>
        <v>38390500</v>
      </c>
      <c r="D25" s="28" t="s">
        <v>641</v>
      </c>
      <c r="E25" s="39">
        <f>SUM(E14:E23)</f>
        <v>0</v>
      </c>
    </row>
    <row r="26" spans="1:5" ht="19.5" customHeight="1" thickBot="1" x14ac:dyDescent="0.3">
      <c r="A26" s="27" t="s">
        <v>524</v>
      </c>
      <c r="B26" s="40" t="s">
        <v>640</v>
      </c>
      <c r="C26" s="29">
        <f>SUM(C13+C25)</f>
        <v>47556500</v>
      </c>
      <c r="D26" s="40" t="s">
        <v>642</v>
      </c>
      <c r="E26" s="30">
        <f>+E13+E25</f>
        <v>47556500</v>
      </c>
    </row>
    <row r="27" spans="1:5" ht="19.5" customHeight="1" thickBot="1" x14ac:dyDescent="0.3">
      <c r="A27" s="27" t="s">
        <v>525</v>
      </c>
      <c r="B27" s="41" t="s">
        <v>530</v>
      </c>
      <c r="C27" s="42">
        <f>C26-E26</f>
        <v>0</v>
      </c>
      <c r="D27" s="296" t="s">
        <v>531</v>
      </c>
      <c r="E27" s="297" t="str">
        <f>IF(((C13-E13)&gt;0),C13-E13,"----")</f>
        <v>----</v>
      </c>
    </row>
  </sheetData>
  <mergeCells count="5">
    <mergeCell ref="D1:E1"/>
    <mergeCell ref="A4:E4"/>
    <mergeCell ref="A6:A7"/>
    <mergeCell ref="A2:E2"/>
    <mergeCell ref="A3:E3"/>
  </mergeCells>
  <phoneticPr fontId="35" type="noConversion"/>
  <printOptions horizontalCentered="1"/>
  <pageMargins left="0.51181102362204722" right="0.19685039370078741" top="0.98425196850393704" bottom="0.98425196850393704" header="0.51181102362204722" footer="0.51181102362204722"/>
  <pageSetup paperSize="9" scale="9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pageSetUpPr fitToPage="1"/>
  </sheetPr>
  <dimension ref="A1:L62"/>
  <sheetViews>
    <sheetView topLeftCell="A4" zoomScaleNormal="100" workbookViewId="0">
      <pane xSplit="1" ySplit="7" topLeftCell="B22" activePane="bottomRight" state="frozen"/>
      <selection activeCell="A4" sqref="A4"/>
      <selection pane="topRight" activeCell="B4" sqref="B4"/>
      <selection pane="bottomLeft" activeCell="A9" sqref="A9"/>
      <selection pane="bottomRight" activeCell="A4" sqref="A4:J35"/>
    </sheetView>
  </sheetViews>
  <sheetFormatPr defaultColWidth="9.109375" defaultRowHeight="20.100000000000001" customHeight="1" x14ac:dyDescent="0.3"/>
  <cols>
    <col min="1" max="1" width="35.109375" style="547" customWidth="1"/>
    <col min="2" max="2" width="14.5546875" style="547" customWidth="1"/>
    <col min="3" max="3" width="13.88671875" style="547" customWidth="1"/>
    <col min="4" max="4" width="13.33203125" style="547" customWidth="1"/>
    <col min="5" max="5" width="15.109375" style="547" customWidth="1"/>
    <col min="6" max="6" width="15.44140625" style="547" customWidth="1"/>
    <col min="7" max="7" width="17.6640625" style="547" customWidth="1"/>
    <col min="8" max="8" width="14" style="547" customWidth="1"/>
    <col min="9" max="9" width="16.33203125" style="547" customWidth="1"/>
    <col min="10" max="10" width="15.5546875" style="547" customWidth="1"/>
    <col min="11" max="11" width="10.5546875" style="547" bestFit="1" customWidth="1"/>
    <col min="12" max="12" width="10.88671875" style="547" bestFit="1" customWidth="1"/>
    <col min="13" max="16384" width="9.109375" style="547"/>
  </cols>
  <sheetData>
    <row r="1" spans="1:12" ht="15.6" x14ac:dyDescent="0.3">
      <c r="A1" s="1065" t="s">
        <v>872</v>
      </c>
      <c r="B1" s="1065"/>
      <c r="C1" s="1065"/>
      <c r="D1" s="1065"/>
      <c r="E1" s="1065"/>
      <c r="F1" s="1065"/>
      <c r="G1" s="1065"/>
      <c r="H1" s="1065"/>
      <c r="I1" s="1064"/>
      <c r="J1" s="1064"/>
    </row>
    <row r="2" spans="1:12" ht="15.6" x14ac:dyDescent="0.3">
      <c r="A2" s="1065" t="s">
        <v>873</v>
      </c>
      <c r="B2" s="1065"/>
      <c r="C2" s="1065"/>
      <c r="D2" s="1065"/>
      <c r="E2" s="1065"/>
      <c r="F2" s="1065"/>
      <c r="G2" s="1065"/>
      <c r="H2" s="1065"/>
      <c r="I2" s="1065"/>
      <c r="J2" s="1065"/>
    </row>
    <row r="3" spans="1:12" ht="15.6" x14ac:dyDescent="0.3">
      <c r="A3" s="1065" t="s">
        <v>874</v>
      </c>
      <c r="B3" s="1065"/>
      <c r="C3" s="1065"/>
      <c r="D3" s="1065"/>
      <c r="E3" s="1065"/>
      <c r="F3" s="1065"/>
      <c r="G3" s="1065"/>
      <c r="H3" s="1065"/>
      <c r="I3" s="1065"/>
      <c r="J3" s="1065"/>
    </row>
    <row r="4" spans="1:12" s="569" customFormat="1" ht="15.6" x14ac:dyDescent="0.3">
      <c r="A4" s="570"/>
      <c r="B4" s="570"/>
      <c r="C4" s="570"/>
      <c r="D4" s="570"/>
      <c r="E4" s="570"/>
      <c r="F4" s="570"/>
      <c r="G4" s="570"/>
      <c r="H4" s="570"/>
      <c r="I4" s="570"/>
      <c r="J4" s="573" t="s">
        <v>706</v>
      </c>
    </row>
    <row r="5" spans="1:12" ht="14.4" x14ac:dyDescent="0.3">
      <c r="A5" s="43"/>
      <c r="B5" s="43"/>
      <c r="C5" s="43"/>
      <c r="D5" s="43"/>
      <c r="E5" s="43"/>
      <c r="F5" s="43"/>
      <c r="G5" s="43"/>
      <c r="H5" s="43"/>
      <c r="I5" s="43"/>
      <c r="J5" s="43" t="s">
        <v>875</v>
      </c>
    </row>
    <row r="6" spans="1:12" ht="14.4" x14ac:dyDescent="0.3">
      <c r="A6" s="1066" t="s">
        <v>1</v>
      </c>
      <c r="B6" s="1063" t="s">
        <v>532</v>
      </c>
      <c r="C6" s="1063"/>
      <c r="D6" s="1063"/>
      <c r="E6" s="1063"/>
      <c r="F6" s="1063"/>
      <c r="G6" s="1063" t="s">
        <v>533</v>
      </c>
      <c r="H6" s="1063"/>
      <c r="I6" s="1063"/>
      <c r="J6" s="1063"/>
    </row>
    <row r="7" spans="1:12" ht="79.2" x14ac:dyDescent="0.3">
      <c r="A7" s="1066"/>
      <c r="B7" s="44" t="s">
        <v>534</v>
      </c>
      <c r="C7" s="44" t="s">
        <v>594</v>
      </c>
      <c r="D7" s="44" t="s">
        <v>595</v>
      </c>
      <c r="E7" s="44" t="s">
        <v>876</v>
      </c>
      <c r="F7" s="44" t="s">
        <v>535</v>
      </c>
      <c r="G7" s="44" t="s">
        <v>877</v>
      </c>
      <c r="H7" s="44" t="s">
        <v>878</v>
      </c>
      <c r="I7" s="44" t="s">
        <v>536</v>
      </c>
      <c r="J7" s="44" t="s">
        <v>535</v>
      </c>
    </row>
    <row r="8" spans="1:12" ht="14.4" x14ac:dyDescent="0.3">
      <c r="A8" s="45"/>
      <c r="B8" s="549">
        <f>SUM(B9:B26)</f>
        <v>28290507</v>
      </c>
      <c r="C8" s="549">
        <f>SUM(C9:C26)</f>
        <v>21954320</v>
      </c>
      <c r="D8" s="549">
        <f>SUM(D9:D28)</f>
        <v>3830000</v>
      </c>
      <c r="E8" s="549">
        <f>SUM(E9:E29)</f>
        <v>141786157</v>
      </c>
      <c r="F8" s="559">
        <f>SUM(B8:E8)</f>
        <v>195860984</v>
      </c>
      <c r="G8" s="549">
        <f>SUM(G9:G29)</f>
        <v>121985778</v>
      </c>
      <c r="H8" s="549">
        <f>SUM(H9:H29)</f>
        <v>50255944</v>
      </c>
      <c r="I8" s="549">
        <f>SUM(I9:I29)</f>
        <v>-19687187</v>
      </c>
      <c r="J8" s="549">
        <f>SUM(G8:I8)</f>
        <v>152554535</v>
      </c>
      <c r="K8" s="556"/>
    </row>
    <row r="9" spans="1:12" ht="15" thickBot="1" x14ac:dyDescent="0.35">
      <c r="A9" s="550" t="s">
        <v>863</v>
      </c>
      <c r="B9" s="130">
        <v>6582000</v>
      </c>
      <c r="C9" s="130">
        <v>7263323</v>
      </c>
      <c r="D9" s="130"/>
      <c r="E9" s="130">
        <v>9908740</v>
      </c>
      <c r="F9" s="750">
        <f t="shared" ref="F9:F29" si="0">SUM(B9:E9)</f>
        <v>23754063</v>
      </c>
      <c r="G9" s="130">
        <v>58108626</v>
      </c>
      <c r="H9" s="130">
        <v>16000</v>
      </c>
      <c r="I9" s="754">
        <v>-34370563</v>
      </c>
      <c r="J9" s="756">
        <f t="shared" ref="J9:J28" si="1">SUM(G9:I9)</f>
        <v>23754063</v>
      </c>
      <c r="L9" s="552"/>
    </row>
    <row r="10" spans="1:12" ht="15" thickBot="1" x14ac:dyDescent="0.35">
      <c r="A10" s="550" t="s">
        <v>879</v>
      </c>
      <c r="B10" s="560"/>
      <c r="C10" s="130">
        <v>1375250</v>
      </c>
      <c r="D10" s="560"/>
      <c r="E10" s="748"/>
      <c r="F10" s="752">
        <f t="shared" si="0"/>
        <v>1375250</v>
      </c>
      <c r="G10" s="749">
        <v>800745</v>
      </c>
      <c r="H10" s="133"/>
      <c r="I10" s="755">
        <v>574505</v>
      </c>
      <c r="J10" s="758">
        <f t="shared" si="1"/>
        <v>1375250</v>
      </c>
    </row>
    <row r="11" spans="1:12" ht="14.4" x14ac:dyDescent="0.3">
      <c r="A11" s="550" t="s">
        <v>893</v>
      </c>
      <c r="B11" s="560"/>
      <c r="C11" s="130">
        <v>330000</v>
      </c>
      <c r="D11" s="130"/>
      <c r="E11" s="130">
        <v>3175000</v>
      </c>
      <c r="F11" s="751">
        <f t="shared" si="0"/>
        <v>3505000</v>
      </c>
      <c r="G11" s="130">
        <v>1063949</v>
      </c>
      <c r="H11" s="130"/>
      <c r="I11" s="127">
        <v>2441051</v>
      </c>
      <c r="J11" s="757">
        <f t="shared" si="1"/>
        <v>3505000</v>
      </c>
      <c r="K11" s="551"/>
      <c r="L11" s="551"/>
    </row>
    <row r="12" spans="1:12" ht="14.4" x14ac:dyDescent="0.3">
      <c r="A12" s="550" t="s">
        <v>880</v>
      </c>
      <c r="B12" s="560"/>
      <c r="C12" s="130">
        <v>2750000</v>
      </c>
      <c r="D12" s="560"/>
      <c r="E12" s="560"/>
      <c r="F12" s="559">
        <f t="shared" si="0"/>
        <v>2750000</v>
      </c>
      <c r="G12" s="130">
        <v>3488000</v>
      </c>
      <c r="H12" s="560"/>
      <c r="I12" s="130">
        <v>-738000</v>
      </c>
      <c r="J12" s="549">
        <f t="shared" si="1"/>
        <v>2750000</v>
      </c>
    </row>
    <row r="13" spans="1:12" ht="15" thickBot="1" x14ac:dyDescent="0.35">
      <c r="A13" s="46" t="s">
        <v>881</v>
      </c>
      <c r="B13" s="130">
        <v>5280000</v>
      </c>
      <c r="C13" s="130">
        <v>1778000</v>
      </c>
      <c r="D13" s="560"/>
      <c r="E13" s="561"/>
      <c r="F13" s="750">
        <f t="shared" si="0"/>
        <v>7058000</v>
      </c>
      <c r="G13" s="130">
        <v>3238200</v>
      </c>
      <c r="H13" s="560"/>
      <c r="I13" s="130">
        <v>3819800</v>
      </c>
      <c r="J13" s="549">
        <f t="shared" si="1"/>
        <v>7058000</v>
      </c>
    </row>
    <row r="14" spans="1:12" ht="15" thickBot="1" x14ac:dyDescent="0.35">
      <c r="A14" s="46" t="s">
        <v>1011</v>
      </c>
      <c r="B14" s="560"/>
      <c r="C14" s="130"/>
      <c r="D14" s="560"/>
      <c r="E14" s="748">
        <v>43561260</v>
      </c>
      <c r="F14" s="752">
        <f t="shared" si="0"/>
        <v>43561260</v>
      </c>
      <c r="G14" s="749"/>
      <c r="H14" s="560">
        <v>42765000</v>
      </c>
      <c r="I14" s="130">
        <v>796260</v>
      </c>
      <c r="J14" s="549">
        <f t="shared" si="1"/>
        <v>43561260</v>
      </c>
    </row>
    <row r="15" spans="1:12" ht="14.4" x14ac:dyDescent="0.3">
      <c r="A15" s="46" t="s">
        <v>824</v>
      </c>
      <c r="B15" s="560"/>
      <c r="C15" s="130">
        <v>2750000</v>
      </c>
      <c r="D15" s="130"/>
      <c r="E15" s="130"/>
      <c r="F15" s="751">
        <f t="shared" si="0"/>
        <v>2750000</v>
      </c>
      <c r="G15" s="130">
        <v>17850</v>
      </c>
      <c r="H15" s="130"/>
      <c r="I15" s="130">
        <v>2732150</v>
      </c>
      <c r="J15" s="549">
        <f t="shared" si="1"/>
        <v>2750000</v>
      </c>
    </row>
    <row r="16" spans="1:12" ht="14.4" x14ac:dyDescent="0.3">
      <c r="A16" s="46" t="s">
        <v>882</v>
      </c>
      <c r="B16" s="560"/>
      <c r="C16" s="130">
        <v>1016047</v>
      </c>
      <c r="D16" s="560"/>
      <c r="E16" s="130"/>
      <c r="F16" s="559">
        <f t="shared" si="0"/>
        <v>1016047</v>
      </c>
      <c r="G16" s="130"/>
      <c r="H16" s="560"/>
      <c r="I16" s="130">
        <v>1016047</v>
      </c>
      <c r="J16" s="549">
        <f t="shared" si="1"/>
        <v>1016047</v>
      </c>
    </row>
    <row r="17" spans="1:12" ht="14.4" x14ac:dyDescent="0.3">
      <c r="A17" s="46" t="s">
        <v>1010</v>
      </c>
      <c r="B17" s="560"/>
      <c r="C17" s="130"/>
      <c r="D17" s="560"/>
      <c r="E17" s="560">
        <v>37419067</v>
      </c>
      <c r="F17" s="559">
        <f t="shared" si="0"/>
        <v>37419067</v>
      </c>
      <c r="G17" s="560">
        <v>1235308</v>
      </c>
      <c r="H17" s="560"/>
      <c r="I17" s="130">
        <v>36183759</v>
      </c>
      <c r="J17" s="549">
        <f t="shared" si="1"/>
        <v>37419067</v>
      </c>
      <c r="L17" s="552"/>
    </row>
    <row r="18" spans="1:12" ht="14.4" x14ac:dyDescent="0.3">
      <c r="A18" s="46" t="s">
        <v>883</v>
      </c>
      <c r="B18" s="560"/>
      <c r="C18" s="130">
        <v>603200</v>
      </c>
      <c r="D18" s="130"/>
      <c r="E18" s="561"/>
      <c r="F18" s="559">
        <f t="shared" si="0"/>
        <v>603200</v>
      </c>
      <c r="G18" s="130"/>
      <c r="H18" s="130"/>
      <c r="I18" s="130">
        <v>603200</v>
      </c>
      <c r="J18" s="549">
        <f t="shared" si="1"/>
        <v>603200</v>
      </c>
    </row>
    <row r="19" spans="1:12" ht="14.4" x14ac:dyDescent="0.3">
      <c r="A19" s="46" t="s">
        <v>884</v>
      </c>
      <c r="B19" s="130"/>
      <c r="C19" s="130"/>
      <c r="D19" s="560"/>
      <c r="E19" s="560"/>
      <c r="F19" s="559">
        <f t="shared" si="0"/>
        <v>0</v>
      </c>
      <c r="G19" s="130"/>
      <c r="H19" s="130"/>
      <c r="I19" s="130"/>
      <c r="J19" s="549">
        <f t="shared" si="1"/>
        <v>0</v>
      </c>
      <c r="L19" s="551"/>
    </row>
    <row r="20" spans="1:12" ht="14.4" x14ac:dyDescent="0.3">
      <c r="A20" s="46" t="s">
        <v>1009</v>
      </c>
      <c r="B20" s="560">
        <v>3790000</v>
      </c>
      <c r="C20" s="130">
        <v>689000</v>
      </c>
      <c r="D20" s="130"/>
      <c r="E20" s="560"/>
      <c r="F20" s="559">
        <f t="shared" si="0"/>
        <v>4479000</v>
      </c>
      <c r="G20" s="753">
        <v>4479000</v>
      </c>
      <c r="H20" s="130"/>
      <c r="I20" s="560"/>
      <c r="J20" s="549">
        <f t="shared" si="1"/>
        <v>4479000</v>
      </c>
    </row>
    <row r="21" spans="1:12" ht="14.4" x14ac:dyDescent="0.3">
      <c r="A21" s="46" t="s">
        <v>864</v>
      </c>
      <c r="B21" s="130">
        <v>2748507</v>
      </c>
      <c r="C21" s="130"/>
      <c r="D21" s="560">
        <v>378000</v>
      </c>
      <c r="E21" s="560"/>
      <c r="F21" s="559">
        <f t="shared" si="0"/>
        <v>3126507</v>
      </c>
      <c r="G21" s="562">
        <v>2611600</v>
      </c>
      <c r="H21" s="130">
        <v>308944</v>
      </c>
      <c r="I21" s="560">
        <v>205963</v>
      </c>
      <c r="J21" s="549">
        <f t="shared" si="1"/>
        <v>3126507</v>
      </c>
    </row>
    <row r="22" spans="1:12" ht="14.4" x14ac:dyDescent="0.3">
      <c r="A22" s="46" t="s">
        <v>885</v>
      </c>
      <c r="B22" s="130">
        <v>5420000</v>
      </c>
      <c r="C22" s="130"/>
      <c r="D22" s="130"/>
      <c r="E22" s="560"/>
      <c r="F22" s="559">
        <f t="shared" si="0"/>
        <v>5420000</v>
      </c>
      <c r="G22" s="130">
        <v>4100000</v>
      </c>
      <c r="H22" s="130"/>
      <c r="I22" s="560">
        <v>1320000</v>
      </c>
      <c r="J22" s="549">
        <f t="shared" si="1"/>
        <v>5420000</v>
      </c>
    </row>
    <row r="23" spans="1:12" ht="14.4" x14ac:dyDescent="0.3">
      <c r="A23" s="46" t="s">
        <v>886</v>
      </c>
      <c r="B23" s="560"/>
      <c r="C23" s="130"/>
      <c r="D23" s="130">
        <v>3452000</v>
      </c>
      <c r="E23" s="560"/>
      <c r="F23" s="559">
        <f t="shared" si="0"/>
        <v>3452000</v>
      </c>
      <c r="G23" s="130">
        <v>3452000</v>
      </c>
      <c r="H23" s="560"/>
      <c r="I23" s="560"/>
      <c r="J23" s="549">
        <f t="shared" si="1"/>
        <v>3452000</v>
      </c>
    </row>
    <row r="24" spans="1:12" ht="14.4" x14ac:dyDescent="0.3">
      <c r="A24" s="46" t="s">
        <v>887</v>
      </c>
      <c r="B24" s="130">
        <v>1830000</v>
      </c>
      <c r="C24" s="130">
        <v>19500</v>
      </c>
      <c r="D24" s="560"/>
      <c r="E24" s="560"/>
      <c r="F24" s="559">
        <f t="shared" si="0"/>
        <v>1849500</v>
      </c>
      <c r="G24" s="560"/>
      <c r="H24" s="130"/>
      <c r="I24" s="560">
        <v>1849500</v>
      </c>
      <c r="J24" s="549">
        <f t="shared" si="1"/>
        <v>1849500</v>
      </c>
    </row>
    <row r="25" spans="1:12" ht="14.4" x14ac:dyDescent="0.3">
      <c r="A25" s="46" t="s">
        <v>888</v>
      </c>
      <c r="B25" s="130">
        <v>2640000</v>
      </c>
      <c r="C25" s="130">
        <v>3380000</v>
      </c>
      <c r="D25" s="130"/>
      <c r="E25" s="130">
        <v>200000</v>
      </c>
      <c r="F25" s="559">
        <f t="shared" si="0"/>
        <v>6220000</v>
      </c>
      <c r="G25" s="130">
        <v>2270000</v>
      </c>
      <c r="H25" s="130"/>
      <c r="I25" s="560">
        <v>3950000</v>
      </c>
      <c r="J25" s="549">
        <f t="shared" si="1"/>
        <v>6220000</v>
      </c>
    </row>
    <row r="26" spans="1:12" ht="14.4" x14ac:dyDescent="0.3">
      <c r="A26" s="46" t="s">
        <v>889</v>
      </c>
      <c r="B26" s="130"/>
      <c r="C26" s="130"/>
      <c r="D26" s="130"/>
      <c r="E26" s="130"/>
      <c r="F26" s="559">
        <f t="shared" si="0"/>
        <v>0</v>
      </c>
      <c r="G26" s="130"/>
      <c r="H26" s="130"/>
      <c r="I26" s="560"/>
      <c r="J26" s="549">
        <f t="shared" si="1"/>
        <v>0</v>
      </c>
    </row>
    <row r="27" spans="1:12" ht="14.4" x14ac:dyDescent="0.3">
      <c r="A27" s="46" t="s">
        <v>890</v>
      </c>
      <c r="B27" s="560"/>
      <c r="C27" s="130"/>
      <c r="D27" s="130"/>
      <c r="E27" s="560"/>
      <c r="F27" s="559">
        <f t="shared" si="0"/>
        <v>0</v>
      </c>
      <c r="G27" s="130"/>
      <c r="H27" s="560"/>
      <c r="I27" s="560"/>
      <c r="J27" s="549">
        <f t="shared" si="1"/>
        <v>0</v>
      </c>
    </row>
    <row r="28" spans="1:12" ht="14.4" x14ac:dyDescent="0.3">
      <c r="A28" s="46" t="s">
        <v>891</v>
      </c>
      <c r="B28" s="560"/>
      <c r="C28" s="130"/>
      <c r="D28" s="130"/>
      <c r="E28" s="130">
        <v>4215641</v>
      </c>
      <c r="F28" s="559">
        <f t="shared" si="0"/>
        <v>4215641</v>
      </c>
      <c r="G28" s="130">
        <v>37120500</v>
      </c>
      <c r="H28" s="560">
        <v>7166000</v>
      </c>
      <c r="I28" s="130">
        <v>-40070859</v>
      </c>
      <c r="J28" s="549">
        <f t="shared" si="1"/>
        <v>4215641</v>
      </c>
    </row>
    <row r="29" spans="1:12" s="548" customFormat="1" ht="14.4" x14ac:dyDescent="0.3">
      <c r="A29" s="557" t="s">
        <v>894</v>
      </c>
      <c r="B29" s="560"/>
      <c r="C29" s="130"/>
      <c r="D29" s="130"/>
      <c r="E29" s="130">
        <v>43306449</v>
      </c>
      <c r="F29" s="559">
        <f t="shared" si="0"/>
        <v>43306449</v>
      </c>
      <c r="G29" s="566"/>
      <c r="H29" s="560"/>
      <c r="I29" s="130"/>
      <c r="J29" s="549">
        <v>196229984</v>
      </c>
    </row>
    <row r="30" spans="1:12" ht="20.100000000000001" customHeight="1" x14ac:dyDescent="0.3">
      <c r="E30" s="552"/>
    </row>
    <row r="31" spans="1:12" ht="14.4" x14ac:dyDescent="0.3">
      <c r="A31" s="47"/>
      <c r="B31" s="563">
        <f>SUM(B32:B33)</f>
        <v>0</v>
      </c>
      <c r="C31" s="563">
        <f t="shared" ref="C31:H31" si="2">SUM(C32:C33)</f>
        <v>0</v>
      </c>
      <c r="D31" s="563">
        <f t="shared" si="2"/>
        <v>0</v>
      </c>
      <c r="E31" s="563">
        <f t="shared" si="2"/>
        <v>500000</v>
      </c>
      <c r="F31" s="563">
        <f t="shared" si="2"/>
        <v>500000</v>
      </c>
      <c r="G31" s="563">
        <f t="shared" si="2"/>
        <v>0</v>
      </c>
      <c r="H31" s="563">
        <f t="shared" si="2"/>
        <v>0</v>
      </c>
      <c r="I31" s="563">
        <v>500000</v>
      </c>
      <c r="J31" s="563">
        <v>500000</v>
      </c>
    </row>
    <row r="32" spans="1:12" ht="14.4" x14ac:dyDescent="0.3">
      <c r="A32" s="46" t="s">
        <v>892</v>
      </c>
      <c r="B32" s="564"/>
      <c r="C32" s="558"/>
      <c r="D32" s="564"/>
      <c r="E32" s="558">
        <v>500000</v>
      </c>
      <c r="F32" s="558">
        <f>SUM(B32:E32)</f>
        <v>500000</v>
      </c>
      <c r="G32" s="564"/>
      <c r="H32" s="564"/>
      <c r="I32" s="558"/>
      <c r="J32" s="558">
        <f>SUM(G32:I32)</f>
        <v>0</v>
      </c>
    </row>
    <row r="33" spans="1:10" ht="14.4" x14ac:dyDescent="0.3">
      <c r="A33" s="46"/>
      <c r="B33" s="564"/>
      <c r="C33" s="558"/>
      <c r="D33" s="564"/>
      <c r="E33" s="558"/>
      <c r="F33" s="558"/>
      <c r="G33" s="564"/>
      <c r="H33" s="564"/>
      <c r="I33" s="558"/>
      <c r="J33" s="558"/>
    </row>
    <row r="34" spans="1:10" ht="20.25" customHeight="1" x14ac:dyDescent="0.3">
      <c r="A34" s="97" t="s">
        <v>535</v>
      </c>
      <c r="B34" s="565">
        <f>SUM(B8+B31)</f>
        <v>28290507</v>
      </c>
      <c r="C34" s="565">
        <f>SUM(C8+C31)</f>
        <v>21954320</v>
      </c>
      <c r="D34" s="565">
        <f>SUM(D8+D31)</f>
        <v>3830000</v>
      </c>
      <c r="E34" s="565">
        <f>SUM(E8+E31)</f>
        <v>142286157</v>
      </c>
      <c r="F34" s="565">
        <v>172141701</v>
      </c>
      <c r="G34" s="565">
        <f>SUM(G8+G31)</f>
        <v>121985778</v>
      </c>
      <c r="H34" s="565">
        <f>SUM(H8+H31)</f>
        <v>50255944</v>
      </c>
      <c r="I34" s="565">
        <f>SUM(I8+I31)</f>
        <v>-19187187</v>
      </c>
      <c r="J34" s="565">
        <v>196228984</v>
      </c>
    </row>
    <row r="35" spans="1:10" ht="14.4" x14ac:dyDescent="0.3">
      <c r="A35" s="574"/>
      <c r="B35" s="575"/>
      <c r="C35" s="575"/>
      <c r="D35" s="575"/>
      <c r="E35" s="576"/>
      <c r="F35" s="576"/>
      <c r="G35" s="575"/>
      <c r="H35" s="577"/>
      <c r="I35" s="576"/>
      <c r="J35" s="578"/>
    </row>
    <row r="36" spans="1:10" ht="14.4" x14ac:dyDescent="0.3">
      <c r="A36" s="43"/>
      <c r="B36" s="575"/>
      <c r="C36" s="578"/>
      <c r="D36" s="578"/>
      <c r="E36" s="575"/>
      <c r="F36" s="576"/>
      <c r="G36" s="575"/>
      <c r="H36" s="575"/>
      <c r="I36" s="578"/>
      <c r="J36" s="578"/>
    </row>
    <row r="37" spans="1:10" ht="14.4" x14ac:dyDescent="0.3">
      <c r="A37" s="43"/>
      <c r="B37" s="575"/>
      <c r="C37" s="575"/>
      <c r="D37" s="578"/>
      <c r="E37" s="578"/>
      <c r="F37" s="576"/>
      <c r="G37" s="575"/>
      <c r="H37" s="578"/>
      <c r="I37" s="578"/>
      <c r="J37" s="578"/>
    </row>
    <row r="38" spans="1:10" ht="14.4" x14ac:dyDescent="0.3">
      <c r="A38" s="43"/>
      <c r="B38" s="575"/>
      <c r="C38" s="575"/>
      <c r="D38" s="578"/>
      <c r="E38" s="578"/>
      <c r="F38" s="576"/>
      <c r="G38" s="575"/>
      <c r="H38" s="575"/>
      <c r="I38" s="576"/>
      <c r="J38" s="578"/>
    </row>
    <row r="39" spans="1:10" ht="14.4" x14ac:dyDescent="0.3">
      <c r="A39" s="43"/>
      <c r="B39" s="575"/>
      <c r="C39" s="575"/>
      <c r="D39" s="575"/>
      <c r="E39" s="578"/>
      <c r="F39" s="578"/>
      <c r="G39" s="575"/>
      <c r="H39" s="575"/>
      <c r="I39" s="578"/>
      <c r="J39" s="578"/>
    </row>
    <row r="40" spans="1:10" ht="14.4" x14ac:dyDescent="0.3">
      <c r="A40" s="43"/>
      <c r="B40" s="575"/>
      <c r="C40" s="575"/>
      <c r="D40" s="575"/>
      <c r="E40" s="578"/>
      <c r="F40" s="578"/>
      <c r="G40" s="575"/>
      <c r="H40" s="575"/>
      <c r="I40" s="578"/>
      <c r="J40" s="578"/>
    </row>
    <row r="41" spans="1:10" ht="14.4" x14ac:dyDescent="0.3">
      <c r="A41" s="43"/>
      <c r="B41" s="575"/>
      <c r="C41" s="575"/>
      <c r="D41" s="575"/>
      <c r="E41" s="578"/>
      <c r="F41" s="578"/>
      <c r="G41" s="575"/>
      <c r="H41" s="578"/>
      <c r="I41" s="575"/>
      <c r="J41" s="578"/>
    </row>
    <row r="42" spans="1:10" ht="14.4" x14ac:dyDescent="0.3">
      <c r="A42" s="43"/>
      <c r="B42" s="575"/>
      <c r="C42" s="575"/>
      <c r="D42" s="575"/>
      <c r="E42" s="578"/>
      <c r="F42" s="578"/>
      <c r="G42" s="575"/>
      <c r="H42" s="578"/>
      <c r="I42" s="575"/>
      <c r="J42" s="578"/>
    </row>
    <row r="43" spans="1:10" ht="14.4" x14ac:dyDescent="0.3">
      <c r="A43" s="43"/>
      <c r="B43" s="575"/>
      <c r="C43" s="575"/>
      <c r="D43" s="575"/>
      <c r="E43" s="578"/>
      <c r="F43" s="578"/>
      <c r="G43" s="575"/>
      <c r="H43" s="575"/>
      <c r="I43" s="575"/>
      <c r="J43" s="578"/>
    </row>
    <row r="44" spans="1:10" ht="14.4" x14ac:dyDescent="0.3">
      <c r="A44" s="43"/>
      <c r="B44" s="575"/>
      <c r="C44" s="575"/>
      <c r="D44" s="575"/>
      <c r="E44" s="575"/>
      <c r="F44" s="578">
        <f>SUM(B44:E44)</f>
        <v>0</v>
      </c>
      <c r="G44" s="575"/>
      <c r="H44" s="575"/>
      <c r="I44" s="575"/>
      <c r="J44" s="579"/>
    </row>
    <row r="45" spans="1:10" ht="20.100000000000001" customHeight="1" x14ac:dyDescent="0.3">
      <c r="A45" s="569"/>
      <c r="B45" s="569"/>
      <c r="C45" s="569"/>
      <c r="D45" s="569"/>
      <c r="E45" s="569"/>
      <c r="F45" s="569"/>
      <c r="G45" s="569"/>
      <c r="H45" s="569"/>
      <c r="I45" s="569"/>
      <c r="J45" s="569"/>
    </row>
    <row r="46" spans="1:10" s="556" customFormat="1" ht="14.4" x14ac:dyDescent="0.3">
      <c r="A46" s="43"/>
      <c r="B46" s="580"/>
      <c r="C46" s="580"/>
      <c r="D46" s="580"/>
      <c r="E46" s="580"/>
      <c r="F46" s="581"/>
      <c r="G46" s="580"/>
      <c r="H46" s="580"/>
      <c r="I46" s="580"/>
      <c r="J46" s="581"/>
    </row>
    <row r="47" spans="1:10" s="556" customFormat="1" ht="14.4" x14ac:dyDescent="0.3">
      <c r="A47" s="582"/>
      <c r="B47" s="581"/>
      <c r="C47" s="581"/>
      <c r="D47" s="581"/>
      <c r="E47" s="581"/>
      <c r="F47" s="581"/>
      <c r="G47" s="581"/>
      <c r="H47" s="581"/>
      <c r="I47" s="581"/>
      <c r="J47" s="581"/>
    </row>
    <row r="48" spans="1:10" s="556" customFormat="1" ht="20.100000000000001" customHeight="1" x14ac:dyDescent="0.3"/>
    <row r="49" spans="1:6" ht="14.4" x14ac:dyDescent="0.3"/>
    <row r="50" spans="1:6" ht="14.4" x14ac:dyDescent="0.3"/>
    <row r="51" spans="1:6" ht="14.4" x14ac:dyDescent="0.3">
      <c r="F51" s="552"/>
    </row>
    <row r="52" spans="1:6" ht="14.4" x14ac:dyDescent="0.3"/>
    <row r="53" spans="1:6" ht="14.4" x14ac:dyDescent="0.3"/>
    <row r="54" spans="1:6" ht="14.4" x14ac:dyDescent="0.3"/>
    <row r="55" spans="1:6" ht="14.4" x14ac:dyDescent="0.3"/>
    <row r="56" spans="1:6" ht="14.4" x14ac:dyDescent="0.3"/>
    <row r="57" spans="1:6" ht="14.4" x14ac:dyDescent="0.3"/>
    <row r="58" spans="1:6" ht="14.4" x14ac:dyDescent="0.3"/>
    <row r="59" spans="1:6" ht="14.4" x14ac:dyDescent="0.3"/>
    <row r="60" spans="1:6" ht="14.4" x14ac:dyDescent="0.3"/>
    <row r="61" spans="1:6" ht="14.4" x14ac:dyDescent="0.3"/>
    <row r="62" spans="1:6" ht="14.4" x14ac:dyDescent="0.3">
      <c r="A62" s="568"/>
    </row>
  </sheetData>
  <mergeCells count="7">
    <mergeCell ref="G6:J6"/>
    <mergeCell ref="I1:J1"/>
    <mergeCell ref="A2:J2"/>
    <mergeCell ref="A3:J3"/>
    <mergeCell ref="A1:H1"/>
    <mergeCell ref="A6:A7"/>
    <mergeCell ref="B6:F6"/>
  </mergeCells>
  <phoneticPr fontId="35" type="noConversion"/>
  <printOptions horizontalCentered="1"/>
  <pageMargins left="0.78740157480314965" right="0.78740157480314965" top="0.78740157480314965" bottom="0.43307086614173229" header="0.51181102362204722" footer="0.51181102362204722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BT154"/>
  <sheetViews>
    <sheetView topLeftCell="A92" zoomScaleNormal="100" zoomScaleSheetLayoutView="100" workbookViewId="0">
      <selection sqref="A1:AJ97"/>
    </sheetView>
  </sheetViews>
  <sheetFormatPr defaultColWidth="9.109375" defaultRowHeight="13.2" x14ac:dyDescent="0.25"/>
  <cols>
    <col min="1" max="1" width="2.6640625" style="3" customWidth="1"/>
    <col min="2" max="2" width="3.88671875" style="3" customWidth="1"/>
    <col min="3" max="35" width="2.6640625" style="1" customWidth="1"/>
    <col min="36" max="36" width="6.88671875" style="1" customWidth="1"/>
    <col min="37" max="37" width="11.109375" style="279" customWidth="1"/>
    <col min="38" max="38" width="12.109375" style="4" customWidth="1"/>
    <col min="39" max="45" width="2.6640625" style="1" customWidth="1"/>
    <col min="46" max="16384" width="9.109375" style="1"/>
  </cols>
  <sheetData>
    <row r="1" spans="1:72" ht="23.25" customHeight="1" x14ac:dyDescent="0.3">
      <c r="AJ1" s="262" t="s">
        <v>700</v>
      </c>
      <c r="AL1" s="275"/>
    </row>
    <row r="2" spans="1:72" ht="31.5" customHeight="1" x14ac:dyDescent="0.5">
      <c r="A2" s="878" t="s">
        <v>862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879"/>
      <c r="Z2" s="879"/>
      <c r="AA2" s="879"/>
      <c r="AB2" s="879"/>
      <c r="AC2" s="879"/>
      <c r="AD2" s="879"/>
      <c r="AE2" s="879"/>
      <c r="AF2" s="879"/>
      <c r="AG2" s="879"/>
      <c r="AH2" s="879"/>
      <c r="AI2" s="879"/>
      <c r="AJ2" s="879"/>
      <c r="AK2" s="275"/>
      <c r="AL2" s="275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</row>
    <row r="3" spans="1:72" ht="33" customHeight="1" x14ac:dyDescent="0.5">
      <c r="A3" s="878" t="s">
        <v>1036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79"/>
      <c r="AF3" s="879"/>
      <c r="AG3" s="879"/>
      <c r="AH3" s="879"/>
      <c r="AI3" s="879"/>
      <c r="AJ3" s="879"/>
      <c r="AK3" s="275"/>
      <c r="AL3" s="275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</row>
    <row r="4" spans="1:72" ht="25.5" customHeight="1" x14ac:dyDescent="0.3">
      <c r="A4" s="880" t="s">
        <v>0</v>
      </c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881"/>
      <c r="W4" s="881"/>
      <c r="X4" s="881"/>
      <c r="Y4" s="881"/>
      <c r="Z4" s="881"/>
      <c r="AA4" s="881"/>
      <c r="AB4" s="881"/>
      <c r="AC4" s="881"/>
      <c r="AD4" s="881"/>
      <c r="AE4" s="881"/>
      <c r="AF4" s="881"/>
      <c r="AG4" s="881"/>
      <c r="AH4" s="881"/>
      <c r="AI4" s="881"/>
      <c r="AJ4" s="881"/>
      <c r="AK4" s="275"/>
      <c r="AL4" s="275"/>
    </row>
    <row r="5" spans="1:72" ht="27.75" customHeight="1" x14ac:dyDescent="0.25">
      <c r="A5" s="882" t="s">
        <v>708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276"/>
      <c r="AL5" s="125"/>
    </row>
    <row r="6" spans="1:72" ht="35.1" customHeight="1" x14ac:dyDescent="0.25">
      <c r="A6" s="884" t="s">
        <v>2</v>
      </c>
      <c r="B6" s="875"/>
      <c r="C6" s="885" t="s">
        <v>3</v>
      </c>
      <c r="D6" s="874"/>
      <c r="E6" s="874"/>
      <c r="F6" s="874"/>
      <c r="G6" s="874"/>
      <c r="H6" s="874"/>
      <c r="I6" s="874"/>
      <c r="J6" s="874"/>
      <c r="K6" s="874"/>
      <c r="L6" s="874"/>
      <c r="M6" s="874"/>
      <c r="N6" s="874"/>
      <c r="O6" s="874"/>
      <c r="P6" s="874"/>
      <c r="Q6" s="874"/>
      <c r="R6" s="874"/>
      <c r="S6" s="874"/>
      <c r="T6" s="874"/>
      <c r="U6" s="874"/>
      <c r="V6" s="874"/>
      <c r="W6" s="874"/>
      <c r="X6" s="874"/>
      <c r="Y6" s="874"/>
      <c r="Z6" s="874"/>
      <c r="AA6" s="874"/>
      <c r="AB6" s="874"/>
      <c r="AC6" s="873" t="s">
        <v>4</v>
      </c>
      <c r="AD6" s="874"/>
      <c r="AE6" s="874"/>
      <c r="AF6" s="874"/>
      <c r="AG6" s="875" t="s">
        <v>5</v>
      </c>
      <c r="AH6" s="874"/>
      <c r="AI6" s="874"/>
      <c r="AJ6" s="874"/>
      <c r="AK6" s="277"/>
      <c r="AL6" s="278"/>
      <c r="AM6" s="123"/>
      <c r="AN6" s="123"/>
    </row>
    <row r="7" spans="1:72" x14ac:dyDescent="0.25">
      <c r="A7" s="876" t="s">
        <v>6</v>
      </c>
      <c r="B7" s="876"/>
      <c r="C7" s="877" t="s">
        <v>7</v>
      </c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7"/>
      <c r="Z7" s="877"/>
      <c r="AA7" s="877"/>
      <c r="AB7" s="877"/>
      <c r="AC7" s="877" t="s">
        <v>8</v>
      </c>
      <c r="AD7" s="877"/>
      <c r="AE7" s="877"/>
      <c r="AF7" s="877"/>
      <c r="AG7" s="877" t="s">
        <v>9</v>
      </c>
      <c r="AH7" s="877"/>
      <c r="AI7" s="877"/>
      <c r="AJ7" s="877"/>
    </row>
    <row r="8" spans="1:72" ht="19.5" customHeight="1" x14ac:dyDescent="0.25">
      <c r="A8" s="848" t="s">
        <v>10</v>
      </c>
      <c r="B8" s="848"/>
      <c r="C8" s="872" t="s">
        <v>11</v>
      </c>
      <c r="D8" s="872"/>
      <c r="E8" s="872"/>
      <c r="F8" s="872"/>
      <c r="G8" s="872"/>
      <c r="H8" s="872"/>
      <c r="I8" s="872"/>
      <c r="J8" s="872"/>
      <c r="K8" s="872"/>
      <c r="L8" s="872"/>
      <c r="M8" s="872"/>
      <c r="N8" s="872"/>
      <c r="O8" s="872"/>
      <c r="P8" s="872"/>
      <c r="Q8" s="872"/>
      <c r="R8" s="872"/>
      <c r="S8" s="872"/>
      <c r="T8" s="872"/>
      <c r="U8" s="872"/>
      <c r="V8" s="872"/>
      <c r="W8" s="872"/>
      <c r="X8" s="872"/>
      <c r="Y8" s="872"/>
      <c r="Z8" s="872"/>
      <c r="AA8" s="872"/>
      <c r="AB8" s="872"/>
      <c r="AC8" s="872" t="s">
        <v>12</v>
      </c>
      <c r="AD8" s="872"/>
      <c r="AE8" s="872"/>
      <c r="AF8" s="872"/>
      <c r="AG8" s="851">
        <v>11430000</v>
      </c>
      <c r="AH8" s="851"/>
      <c r="AI8" s="851"/>
      <c r="AJ8" s="851"/>
      <c r="AK8" s="280"/>
      <c r="AL8" s="280"/>
    </row>
    <row r="9" spans="1:72" ht="19.5" customHeight="1" x14ac:dyDescent="0.25">
      <c r="A9" s="848" t="s">
        <v>13</v>
      </c>
      <c r="B9" s="848"/>
      <c r="C9" s="872" t="s">
        <v>14</v>
      </c>
      <c r="D9" s="872"/>
      <c r="E9" s="872"/>
      <c r="F9" s="872"/>
      <c r="G9" s="872"/>
      <c r="H9" s="872"/>
      <c r="I9" s="872"/>
      <c r="J9" s="872"/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50" t="s">
        <v>15</v>
      </c>
      <c r="AD9" s="850"/>
      <c r="AE9" s="850"/>
      <c r="AF9" s="850"/>
      <c r="AG9" s="851"/>
      <c r="AH9" s="851"/>
      <c r="AI9" s="851"/>
      <c r="AJ9" s="851"/>
      <c r="AK9" s="280"/>
      <c r="AL9" s="280"/>
    </row>
    <row r="10" spans="1:72" ht="19.5" customHeight="1" x14ac:dyDescent="0.25">
      <c r="A10" s="848" t="s">
        <v>16</v>
      </c>
      <c r="B10" s="848"/>
      <c r="C10" s="872" t="s">
        <v>17</v>
      </c>
      <c r="D10" s="872"/>
      <c r="E10" s="872"/>
      <c r="F10" s="872"/>
      <c r="G10" s="872"/>
      <c r="H10" s="872"/>
      <c r="I10" s="872"/>
      <c r="J10" s="872"/>
      <c r="K10" s="872"/>
      <c r="L10" s="872"/>
      <c r="M10" s="872"/>
      <c r="N10" s="872"/>
      <c r="O10" s="872"/>
      <c r="P10" s="872"/>
      <c r="Q10" s="872"/>
      <c r="R10" s="872"/>
      <c r="S10" s="872"/>
      <c r="T10" s="872"/>
      <c r="U10" s="872"/>
      <c r="V10" s="872"/>
      <c r="W10" s="872"/>
      <c r="X10" s="872"/>
      <c r="Y10" s="872"/>
      <c r="Z10" s="872"/>
      <c r="AA10" s="872"/>
      <c r="AB10" s="872"/>
      <c r="AC10" s="850" t="s">
        <v>18</v>
      </c>
      <c r="AD10" s="850"/>
      <c r="AE10" s="850"/>
      <c r="AF10" s="850"/>
      <c r="AG10" s="851"/>
      <c r="AH10" s="851"/>
      <c r="AI10" s="851"/>
      <c r="AJ10" s="851"/>
      <c r="AK10" s="280"/>
      <c r="AL10" s="280"/>
    </row>
    <row r="11" spans="1:72" ht="19.5" customHeight="1" x14ac:dyDescent="0.25">
      <c r="A11" s="848" t="s">
        <v>19</v>
      </c>
      <c r="B11" s="848"/>
      <c r="C11" s="871" t="s">
        <v>20</v>
      </c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50" t="s">
        <v>21</v>
      </c>
      <c r="AD11" s="850"/>
      <c r="AE11" s="850"/>
      <c r="AF11" s="850"/>
      <c r="AG11" s="851"/>
      <c r="AH11" s="851"/>
      <c r="AI11" s="851"/>
      <c r="AJ11" s="851"/>
      <c r="AK11" s="280"/>
      <c r="AL11" s="280"/>
    </row>
    <row r="12" spans="1:72" ht="19.5" customHeight="1" x14ac:dyDescent="0.25">
      <c r="A12" s="848" t="s">
        <v>22</v>
      </c>
      <c r="B12" s="848"/>
      <c r="C12" s="871" t="s">
        <v>23</v>
      </c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50" t="s">
        <v>24</v>
      </c>
      <c r="AD12" s="850"/>
      <c r="AE12" s="850"/>
      <c r="AF12" s="850"/>
      <c r="AG12" s="851"/>
      <c r="AH12" s="851"/>
      <c r="AI12" s="851"/>
      <c r="AJ12" s="851"/>
      <c r="AK12" s="280"/>
      <c r="AL12" s="280"/>
    </row>
    <row r="13" spans="1:72" ht="19.5" customHeight="1" x14ac:dyDescent="0.25">
      <c r="A13" s="848" t="s">
        <v>25</v>
      </c>
      <c r="B13" s="848"/>
      <c r="C13" s="871" t="s">
        <v>26</v>
      </c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50" t="s">
        <v>27</v>
      </c>
      <c r="AD13" s="850"/>
      <c r="AE13" s="850"/>
      <c r="AF13" s="850"/>
      <c r="AG13" s="851"/>
      <c r="AH13" s="851"/>
      <c r="AI13" s="851"/>
      <c r="AJ13" s="851"/>
      <c r="AK13" s="280"/>
      <c r="AL13" s="280"/>
    </row>
    <row r="14" spans="1:72" ht="19.5" customHeight="1" x14ac:dyDescent="0.25">
      <c r="A14" s="848" t="s">
        <v>28</v>
      </c>
      <c r="B14" s="848"/>
      <c r="C14" s="871" t="s">
        <v>29</v>
      </c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871"/>
      <c r="O14" s="871"/>
      <c r="P14" s="871"/>
      <c r="Q14" s="871"/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50" t="s">
        <v>30</v>
      </c>
      <c r="AD14" s="850"/>
      <c r="AE14" s="850"/>
      <c r="AF14" s="850"/>
      <c r="AG14" s="851">
        <v>300000</v>
      </c>
      <c r="AH14" s="851"/>
      <c r="AI14" s="851"/>
      <c r="AJ14" s="851"/>
      <c r="AK14" s="280"/>
      <c r="AL14" s="280"/>
    </row>
    <row r="15" spans="1:72" ht="19.5" customHeight="1" x14ac:dyDescent="0.25">
      <c r="A15" s="848" t="s">
        <v>31</v>
      </c>
      <c r="B15" s="848"/>
      <c r="C15" s="871" t="s">
        <v>32</v>
      </c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50" t="s">
        <v>33</v>
      </c>
      <c r="AD15" s="850"/>
      <c r="AE15" s="850"/>
      <c r="AF15" s="850"/>
      <c r="AG15" s="851"/>
      <c r="AH15" s="851"/>
      <c r="AI15" s="851"/>
      <c r="AJ15" s="851"/>
      <c r="AK15" s="280"/>
      <c r="AL15" s="280"/>
    </row>
    <row r="16" spans="1:72" ht="19.5" customHeight="1" x14ac:dyDescent="0.25">
      <c r="A16" s="848" t="s">
        <v>34</v>
      </c>
      <c r="B16" s="848"/>
      <c r="C16" s="867" t="s">
        <v>35</v>
      </c>
      <c r="D16" s="867"/>
      <c r="E16" s="867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50" t="s">
        <v>36</v>
      </c>
      <c r="AD16" s="850"/>
      <c r="AE16" s="850"/>
      <c r="AF16" s="850"/>
      <c r="AG16" s="851">
        <v>800000</v>
      </c>
      <c r="AH16" s="851"/>
      <c r="AI16" s="851"/>
      <c r="AJ16" s="851"/>
      <c r="AK16" s="280"/>
      <c r="AL16" s="280"/>
    </row>
    <row r="17" spans="1:38" ht="19.5" customHeight="1" x14ac:dyDescent="0.25">
      <c r="A17" s="848" t="s">
        <v>37</v>
      </c>
      <c r="B17" s="848"/>
      <c r="C17" s="867" t="s">
        <v>38</v>
      </c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867"/>
      <c r="S17" s="867"/>
      <c r="T17" s="867"/>
      <c r="U17" s="867"/>
      <c r="V17" s="867"/>
      <c r="W17" s="867"/>
      <c r="X17" s="867"/>
      <c r="Y17" s="867"/>
      <c r="Z17" s="867"/>
      <c r="AA17" s="867"/>
      <c r="AB17" s="867"/>
      <c r="AC17" s="850" t="s">
        <v>39</v>
      </c>
      <c r="AD17" s="850"/>
      <c r="AE17" s="850"/>
      <c r="AF17" s="850"/>
      <c r="AG17" s="851"/>
      <c r="AH17" s="851"/>
      <c r="AI17" s="851"/>
      <c r="AJ17" s="851"/>
      <c r="AK17" s="280"/>
      <c r="AL17" s="280"/>
    </row>
    <row r="18" spans="1:38" ht="19.5" customHeight="1" x14ac:dyDescent="0.25">
      <c r="A18" s="848" t="s">
        <v>40</v>
      </c>
      <c r="B18" s="848"/>
      <c r="C18" s="867" t="s">
        <v>41</v>
      </c>
      <c r="D18" s="867"/>
      <c r="E18" s="867"/>
      <c r="F18" s="867"/>
      <c r="G18" s="867"/>
      <c r="H18" s="867"/>
      <c r="I18" s="867"/>
      <c r="J18" s="867"/>
      <c r="K18" s="867"/>
      <c r="L18" s="867"/>
      <c r="M18" s="867"/>
      <c r="N18" s="867"/>
      <c r="O18" s="867"/>
      <c r="P18" s="867"/>
      <c r="Q18" s="867"/>
      <c r="R18" s="867"/>
      <c r="S18" s="867"/>
      <c r="T18" s="867"/>
      <c r="U18" s="867"/>
      <c r="V18" s="867"/>
      <c r="W18" s="867"/>
      <c r="X18" s="867"/>
      <c r="Y18" s="867"/>
      <c r="Z18" s="867"/>
      <c r="AA18" s="867"/>
      <c r="AB18" s="867"/>
      <c r="AC18" s="850" t="s">
        <v>42</v>
      </c>
      <c r="AD18" s="850"/>
      <c r="AE18" s="850"/>
      <c r="AF18" s="850"/>
      <c r="AG18" s="851"/>
      <c r="AH18" s="851"/>
      <c r="AI18" s="851"/>
      <c r="AJ18" s="851"/>
      <c r="AK18" s="280"/>
      <c r="AL18" s="280"/>
    </row>
    <row r="19" spans="1:38" ht="19.5" customHeight="1" x14ac:dyDescent="0.25">
      <c r="A19" s="848" t="s">
        <v>43</v>
      </c>
      <c r="B19" s="848"/>
      <c r="C19" s="867" t="s">
        <v>44</v>
      </c>
      <c r="D19" s="867"/>
      <c r="E19" s="867"/>
      <c r="F19" s="867"/>
      <c r="G19" s="867"/>
      <c r="H19" s="867"/>
      <c r="I19" s="867"/>
      <c r="J19" s="867"/>
      <c r="K19" s="867"/>
      <c r="L19" s="867"/>
      <c r="M19" s="867"/>
      <c r="N19" s="867"/>
      <c r="O19" s="867"/>
      <c r="P19" s="867"/>
      <c r="Q19" s="867"/>
      <c r="R19" s="867"/>
      <c r="S19" s="867"/>
      <c r="T19" s="867"/>
      <c r="U19" s="867"/>
      <c r="V19" s="867"/>
      <c r="W19" s="867"/>
      <c r="X19" s="867"/>
      <c r="Y19" s="867"/>
      <c r="Z19" s="867"/>
      <c r="AA19" s="867"/>
      <c r="AB19" s="867"/>
      <c r="AC19" s="850" t="s">
        <v>45</v>
      </c>
      <c r="AD19" s="850"/>
      <c r="AE19" s="850"/>
      <c r="AF19" s="850"/>
      <c r="AG19" s="851"/>
      <c r="AH19" s="851"/>
      <c r="AI19" s="851"/>
      <c r="AJ19" s="851"/>
      <c r="AK19" s="280"/>
      <c r="AL19" s="280"/>
    </row>
    <row r="20" spans="1:38" ht="19.5" customHeight="1" x14ac:dyDescent="0.25">
      <c r="A20" s="848" t="s">
        <v>46</v>
      </c>
      <c r="B20" s="848"/>
      <c r="C20" s="867" t="s">
        <v>47</v>
      </c>
      <c r="D20" s="867"/>
      <c r="E20" s="867"/>
      <c r="F20" s="867"/>
      <c r="G20" s="867"/>
      <c r="H20" s="867"/>
      <c r="I20" s="867"/>
      <c r="J20" s="867"/>
      <c r="K20" s="867"/>
      <c r="L20" s="867"/>
      <c r="M20" s="867"/>
      <c r="N20" s="867"/>
      <c r="O20" s="867"/>
      <c r="P20" s="867"/>
      <c r="Q20" s="867"/>
      <c r="R20" s="867"/>
      <c r="S20" s="867"/>
      <c r="T20" s="867"/>
      <c r="U20" s="867"/>
      <c r="V20" s="867"/>
      <c r="W20" s="867"/>
      <c r="X20" s="867"/>
      <c r="Y20" s="867"/>
      <c r="Z20" s="867"/>
      <c r="AA20" s="867"/>
      <c r="AB20" s="867"/>
      <c r="AC20" s="850" t="s">
        <v>48</v>
      </c>
      <c r="AD20" s="850"/>
      <c r="AE20" s="850"/>
      <c r="AF20" s="850"/>
      <c r="AG20" s="851">
        <v>60000</v>
      </c>
      <c r="AH20" s="851"/>
      <c r="AI20" s="851"/>
      <c r="AJ20" s="851"/>
      <c r="AK20" s="280"/>
      <c r="AL20" s="280"/>
    </row>
    <row r="21" spans="1:38" ht="19.5" customHeight="1" x14ac:dyDescent="0.25">
      <c r="A21" s="852" t="s">
        <v>49</v>
      </c>
      <c r="B21" s="852"/>
      <c r="C21" s="870" t="s">
        <v>50</v>
      </c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70"/>
      <c r="S21" s="870"/>
      <c r="T21" s="870"/>
      <c r="U21" s="870"/>
      <c r="V21" s="870"/>
      <c r="W21" s="870"/>
      <c r="X21" s="870"/>
      <c r="Y21" s="870"/>
      <c r="Z21" s="870"/>
      <c r="AA21" s="870"/>
      <c r="AB21" s="870"/>
      <c r="AC21" s="854" t="s">
        <v>51</v>
      </c>
      <c r="AD21" s="854"/>
      <c r="AE21" s="854"/>
      <c r="AF21" s="854"/>
      <c r="AG21" s="855">
        <f>SUM(AG8:AJ20)</f>
        <v>12590000</v>
      </c>
      <c r="AH21" s="855"/>
      <c r="AI21" s="855"/>
      <c r="AJ21" s="855"/>
      <c r="AK21" s="281"/>
      <c r="AL21" s="281"/>
    </row>
    <row r="22" spans="1:38" ht="19.5" customHeight="1" x14ac:dyDescent="0.25">
      <c r="A22" s="848" t="s">
        <v>52</v>
      </c>
      <c r="B22" s="848"/>
      <c r="C22" s="867" t="s">
        <v>53</v>
      </c>
      <c r="D22" s="867"/>
      <c r="E22" s="867"/>
      <c r="F22" s="867"/>
      <c r="G22" s="867"/>
      <c r="H22" s="867"/>
      <c r="I22" s="867"/>
      <c r="J22" s="867"/>
      <c r="K22" s="867"/>
      <c r="L22" s="867"/>
      <c r="M22" s="867"/>
      <c r="N22" s="867"/>
      <c r="O22" s="867"/>
      <c r="P22" s="867"/>
      <c r="Q22" s="867"/>
      <c r="R22" s="867"/>
      <c r="S22" s="867"/>
      <c r="T22" s="867"/>
      <c r="U22" s="867"/>
      <c r="V22" s="867"/>
      <c r="W22" s="867"/>
      <c r="X22" s="867"/>
      <c r="Y22" s="867"/>
      <c r="Z22" s="867"/>
      <c r="AA22" s="867"/>
      <c r="AB22" s="867"/>
      <c r="AC22" s="850" t="s">
        <v>54</v>
      </c>
      <c r="AD22" s="850"/>
      <c r="AE22" s="850"/>
      <c r="AF22" s="850"/>
      <c r="AG22" s="851">
        <v>4800000</v>
      </c>
      <c r="AH22" s="851"/>
      <c r="AI22" s="851"/>
      <c r="AJ22" s="851"/>
      <c r="AK22" s="280"/>
      <c r="AL22" s="280"/>
    </row>
    <row r="23" spans="1:38" ht="29.25" customHeight="1" x14ac:dyDescent="0.25">
      <c r="A23" s="848" t="s">
        <v>55</v>
      </c>
      <c r="B23" s="848"/>
      <c r="C23" s="867" t="s">
        <v>56</v>
      </c>
      <c r="D23" s="867"/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867"/>
      <c r="S23" s="867"/>
      <c r="T23" s="867"/>
      <c r="U23" s="867"/>
      <c r="V23" s="867"/>
      <c r="W23" s="867"/>
      <c r="X23" s="867"/>
      <c r="Y23" s="867"/>
      <c r="Z23" s="867"/>
      <c r="AA23" s="867"/>
      <c r="AB23" s="867"/>
      <c r="AC23" s="850" t="s">
        <v>57</v>
      </c>
      <c r="AD23" s="850"/>
      <c r="AE23" s="850"/>
      <c r="AF23" s="850"/>
      <c r="AG23" s="851">
        <v>6343540</v>
      </c>
      <c r="AH23" s="851"/>
      <c r="AI23" s="851"/>
      <c r="AJ23" s="851"/>
      <c r="AK23" s="280"/>
      <c r="AL23" s="280"/>
    </row>
    <row r="24" spans="1:38" ht="19.5" customHeight="1" x14ac:dyDescent="0.25">
      <c r="A24" s="848" t="s">
        <v>58</v>
      </c>
      <c r="B24" s="848"/>
      <c r="C24" s="859" t="s">
        <v>59</v>
      </c>
      <c r="D24" s="859"/>
      <c r="E24" s="859"/>
      <c r="F24" s="859"/>
      <c r="G24" s="859"/>
      <c r="H24" s="859"/>
      <c r="I24" s="859"/>
      <c r="J24" s="859"/>
      <c r="K24" s="859"/>
      <c r="L24" s="859"/>
      <c r="M24" s="859"/>
      <c r="N24" s="859"/>
      <c r="O24" s="859"/>
      <c r="P24" s="859"/>
      <c r="Q24" s="859"/>
      <c r="R24" s="859"/>
      <c r="S24" s="859"/>
      <c r="T24" s="859"/>
      <c r="U24" s="859"/>
      <c r="V24" s="859"/>
      <c r="W24" s="859"/>
      <c r="X24" s="859"/>
      <c r="Y24" s="859"/>
      <c r="Z24" s="859"/>
      <c r="AA24" s="859"/>
      <c r="AB24" s="859"/>
      <c r="AC24" s="850" t="s">
        <v>60</v>
      </c>
      <c r="AD24" s="850"/>
      <c r="AE24" s="850"/>
      <c r="AF24" s="850"/>
      <c r="AG24" s="851">
        <v>280000</v>
      </c>
      <c r="AH24" s="851"/>
      <c r="AI24" s="851"/>
      <c r="AJ24" s="851"/>
      <c r="AK24" s="280"/>
      <c r="AL24" s="280"/>
    </row>
    <row r="25" spans="1:38" ht="19.5" customHeight="1" x14ac:dyDescent="0.25">
      <c r="A25" s="852" t="s">
        <v>61</v>
      </c>
      <c r="B25" s="852"/>
      <c r="C25" s="865" t="s">
        <v>62</v>
      </c>
      <c r="D25" s="865"/>
      <c r="E25" s="865"/>
      <c r="F25" s="865"/>
      <c r="G25" s="865"/>
      <c r="H25" s="865"/>
      <c r="I25" s="865"/>
      <c r="J25" s="865"/>
      <c r="K25" s="865"/>
      <c r="L25" s="865"/>
      <c r="M25" s="865"/>
      <c r="N25" s="865"/>
      <c r="O25" s="865"/>
      <c r="P25" s="865"/>
      <c r="Q25" s="865"/>
      <c r="R25" s="865"/>
      <c r="S25" s="865"/>
      <c r="T25" s="865"/>
      <c r="U25" s="865"/>
      <c r="V25" s="865"/>
      <c r="W25" s="865"/>
      <c r="X25" s="865"/>
      <c r="Y25" s="865"/>
      <c r="Z25" s="865"/>
      <c r="AA25" s="865"/>
      <c r="AB25" s="865"/>
      <c r="AC25" s="854" t="s">
        <v>63</v>
      </c>
      <c r="AD25" s="854"/>
      <c r="AE25" s="854"/>
      <c r="AF25" s="854"/>
      <c r="AG25" s="855">
        <f>SUM(AG22:AJ24)</f>
        <v>11423540</v>
      </c>
      <c r="AH25" s="855"/>
      <c r="AI25" s="855"/>
      <c r="AJ25" s="855"/>
      <c r="AK25" s="280"/>
      <c r="AL25" s="280"/>
    </row>
    <row r="26" spans="1:38" ht="19.5" customHeight="1" x14ac:dyDescent="0.25">
      <c r="A26" s="852" t="s">
        <v>64</v>
      </c>
      <c r="B26" s="852"/>
      <c r="C26" s="869" t="s">
        <v>65</v>
      </c>
      <c r="D26" s="869"/>
      <c r="E26" s="869"/>
      <c r="F26" s="869"/>
      <c r="G26" s="869"/>
      <c r="H26" s="869"/>
      <c r="I26" s="869"/>
      <c r="J26" s="869"/>
      <c r="K26" s="869"/>
      <c r="L26" s="869"/>
      <c r="M26" s="869"/>
      <c r="N26" s="869"/>
      <c r="O26" s="869"/>
      <c r="P26" s="869"/>
      <c r="Q26" s="869"/>
      <c r="R26" s="869"/>
      <c r="S26" s="869"/>
      <c r="T26" s="869"/>
      <c r="U26" s="869"/>
      <c r="V26" s="869"/>
      <c r="W26" s="869"/>
      <c r="X26" s="869"/>
      <c r="Y26" s="869"/>
      <c r="Z26" s="869"/>
      <c r="AA26" s="869"/>
      <c r="AB26" s="869"/>
      <c r="AC26" s="857" t="s">
        <v>66</v>
      </c>
      <c r="AD26" s="857"/>
      <c r="AE26" s="857"/>
      <c r="AF26" s="857"/>
      <c r="AG26" s="858">
        <f>AG21+AG25</f>
        <v>24013540</v>
      </c>
      <c r="AH26" s="858"/>
      <c r="AI26" s="858"/>
      <c r="AJ26" s="858"/>
      <c r="AK26" s="281"/>
      <c r="AL26" s="281"/>
    </row>
    <row r="27" spans="1:38" s="2" customFormat="1" ht="19.5" customHeight="1" x14ac:dyDescent="0.25">
      <c r="A27" s="852" t="s">
        <v>67</v>
      </c>
      <c r="B27" s="852"/>
      <c r="C27" s="866" t="s">
        <v>68</v>
      </c>
      <c r="D27" s="866"/>
      <c r="E27" s="866"/>
      <c r="F27" s="866"/>
      <c r="G27" s="866"/>
      <c r="H27" s="866"/>
      <c r="I27" s="866"/>
      <c r="J27" s="866"/>
      <c r="K27" s="866"/>
      <c r="L27" s="866"/>
      <c r="M27" s="866"/>
      <c r="N27" s="866"/>
      <c r="O27" s="866"/>
      <c r="P27" s="866"/>
      <c r="Q27" s="866"/>
      <c r="R27" s="866"/>
      <c r="S27" s="866"/>
      <c r="T27" s="866"/>
      <c r="U27" s="866"/>
      <c r="V27" s="866"/>
      <c r="W27" s="866"/>
      <c r="X27" s="866"/>
      <c r="Y27" s="866"/>
      <c r="Z27" s="866"/>
      <c r="AA27" s="866"/>
      <c r="AB27" s="866"/>
      <c r="AC27" s="857" t="s">
        <v>69</v>
      </c>
      <c r="AD27" s="857"/>
      <c r="AE27" s="857"/>
      <c r="AF27" s="857"/>
      <c r="AG27" s="858">
        <v>4276967</v>
      </c>
      <c r="AH27" s="858"/>
      <c r="AI27" s="858"/>
      <c r="AJ27" s="858"/>
      <c r="AK27" s="281"/>
      <c r="AL27" s="281"/>
    </row>
    <row r="28" spans="1:38" ht="19.5" customHeight="1" x14ac:dyDescent="0.25">
      <c r="A28" s="848" t="s">
        <v>70</v>
      </c>
      <c r="B28" s="848"/>
      <c r="C28" s="867" t="s">
        <v>71</v>
      </c>
      <c r="D28" s="867"/>
      <c r="E28" s="867"/>
      <c r="F28" s="867"/>
      <c r="G28" s="867"/>
      <c r="H28" s="867"/>
      <c r="I28" s="867"/>
      <c r="J28" s="867"/>
      <c r="K28" s="867"/>
      <c r="L28" s="867"/>
      <c r="M28" s="867"/>
      <c r="N28" s="867"/>
      <c r="O28" s="867"/>
      <c r="P28" s="867"/>
      <c r="Q28" s="867"/>
      <c r="R28" s="867"/>
      <c r="S28" s="867"/>
      <c r="T28" s="867"/>
      <c r="U28" s="867"/>
      <c r="V28" s="867"/>
      <c r="W28" s="867"/>
      <c r="X28" s="867"/>
      <c r="Y28" s="867"/>
      <c r="Z28" s="867"/>
      <c r="AA28" s="867"/>
      <c r="AB28" s="867"/>
      <c r="AC28" s="850" t="s">
        <v>72</v>
      </c>
      <c r="AD28" s="850"/>
      <c r="AE28" s="850"/>
      <c r="AF28" s="850"/>
      <c r="AG28" s="851">
        <v>15000</v>
      </c>
      <c r="AH28" s="851"/>
      <c r="AI28" s="851"/>
      <c r="AJ28" s="851"/>
      <c r="AK28" s="280"/>
      <c r="AL28" s="280"/>
    </row>
    <row r="29" spans="1:38" ht="19.5" customHeight="1" x14ac:dyDescent="0.25">
      <c r="A29" s="848" t="s">
        <v>73</v>
      </c>
      <c r="B29" s="848"/>
      <c r="C29" s="867" t="s">
        <v>74</v>
      </c>
      <c r="D29" s="867"/>
      <c r="E29" s="867"/>
      <c r="F29" s="867"/>
      <c r="G29" s="867"/>
      <c r="H29" s="867"/>
      <c r="I29" s="867"/>
      <c r="J29" s="867"/>
      <c r="K29" s="867"/>
      <c r="L29" s="867"/>
      <c r="M29" s="867"/>
      <c r="N29" s="867"/>
      <c r="O29" s="867"/>
      <c r="P29" s="867"/>
      <c r="Q29" s="867"/>
      <c r="R29" s="867"/>
      <c r="S29" s="867"/>
      <c r="T29" s="867"/>
      <c r="U29" s="867"/>
      <c r="V29" s="867"/>
      <c r="W29" s="867"/>
      <c r="X29" s="867"/>
      <c r="Y29" s="867"/>
      <c r="Z29" s="867"/>
      <c r="AA29" s="867"/>
      <c r="AB29" s="867"/>
      <c r="AC29" s="850" t="s">
        <v>75</v>
      </c>
      <c r="AD29" s="850"/>
      <c r="AE29" s="850"/>
      <c r="AF29" s="850"/>
      <c r="AG29" s="851">
        <v>4035000</v>
      </c>
      <c r="AH29" s="851"/>
      <c r="AI29" s="851"/>
      <c r="AJ29" s="851"/>
      <c r="AK29" s="280"/>
      <c r="AL29" s="280"/>
    </row>
    <row r="30" spans="1:38" ht="19.5" customHeight="1" x14ac:dyDescent="0.25">
      <c r="A30" s="848" t="s">
        <v>76</v>
      </c>
      <c r="B30" s="848"/>
      <c r="C30" s="867" t="s">
        <v>77</v>
      </c>
      <c r="D30" s="867"/>
      <c r="E30" s="867"/>
      <c r="F30" s="867"/>
      <c r="G30" s="867"/>
      <c r="H30" s="867"/>
      <c r="I30" s="867"/>
      <c r="J30" s="867"/>
      <c r="K30" s="867"/>
      <c r="L30" s="867"/>
      <c r="M30" s="867"/>
      <c r="N30" s="867"/>
      <c r="O30" s="867"/>
      <c r="P30" s="867"/>
      <c r="Q30" s="867"/>
      <c r="R30" s="867"/>
      <c r="S30" s="867"/>
      <c r="T30" s="867"/>
      <c r="U30" s="867"/>
      <c r="V30" s="867"/>
      <c r="W30" s="867"/>
      <c r="X30" s="867"/>
      <c r="Y30" s="867"/>
      <c r="Z30" s="867"/>
      <c r="AA30" s="867"/>
      <c r="AB30" s="867"/>
      <c r="AC30" s="850" t="s">
        <v>78</v>
      </c>
      <c r="AD30" s="850"/>
      <c r="AE30" s="850"/>
      <c r="AF30" s="850"/>
      <c r="AG30" s="851"/>
      <c r="AH30" s="851"/>
      <c r="AI30" s="851"/>
      <c r="AJ30" s="851"/>
      <c r="AK30" s="280"/>
      <c r="AL30" s="280"/>
    </row>
    <row r="31" spans="1:38" ht="19.5" customHeight="1" x14ac:dyDescent="0.25">
      <c r="A31" s="852" t="s">
        <v>79</v>
      </c>
      <c r="B31" s="852"/>
      <c r="C31" s="865" t="s">
        <v>80</v>
      </c>
      <c r="D31" s="865"/>
      <c r="E31" s="865"/>
      <c r="F31" s="865"/>
      <c r="G31" s="865"/>
      <c r="H31" s="865"/>
      <c r="I31" s="865"/>
      <c r="J31" s="865"/>
      <c r="K31" s="865"/>
      <c r="L31" s="865"/>
      <c r="M31" s="865"/>
      <c r="N31" s="865"/>
      <c r="O31" s="865"/>
      <c r="P31" s="865"/>
      <c r="Q31" s="865"/>
      <c r="R31" s="865"/>
      <c r="S31" s="865"/>
      <c r="T31" s="865"/>
      <c r="U31" s="865"/>
      <c r="V31" s="865"/>
      <c r="W31" s="865"/>
      <c r="X31" s="865"/>
      <c r="Y31" s="865"/>
      <c r="Z31" s="865"/>
      <c r="AA31" s="865"/>
      <c r="AB31" s="865"/>
      <c r="AC31" s="854" t="s">
        <v>81</v>
      </c>
      <c r="AD31" s="854"/>
      <c r="AE31" s="854"/>
      <c r="AF31" s="854"/>
      <c r="AG31" s="855">
        <f>SUM(AG28:AJ30)</f>
        <v>4050000</v>
      </c>
      <c r="AH31" s="855"/>
      <c r="AI31" s="855"/>
      <c r="AJ31" s="855"/>
      <c r="AK31" s="280"/>
      <c r="AL31" s="280"/>
    </row>
    <row r="32" spans="1:38" ht="19.5" customHeight="1" x14ac:dyDescent="0.25">
      <c r="A32" s="848" t="s">
        <v>82</v>
      </c>
      <c r="B32" s="848"/>
      <c r="C32" s="867" t="s">
        <v>83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50" t="s">
        <v>84</v>
      </c>
      <c r="AD32" s="850"/>
      <c r="AE32" s="850"/>
      <c r="AF32" s="850"/>
      <c r="AG32" s="851">
        <v>547847</v>
      </c>
      <c r="AH32" s="851"/>
      <c r="AI32" s="851"/>
      <c r="AJ32" s="851"/>
      <c r="AK32" s="280"/>
      <c r="AL32" s="280"/>
    </row>
    <row r="33" spans="1:38" ht="19.5" customHeight="1" x14ac:dyDescent="0.25">
      <c r="A33" s="848" t="s">
        <v>85</v>
      </c>
      <c r="B33" s="848"/>
      <c r="C33" s="867" t="s">
        <v>86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50" t="s">
        <v>87</v>
      </c>
      <c r="AD33" s="850"/>
      <c r="AE33" s="850"/>
      <c r="AF33" s="850"/>
      <c r="AG33" s="851">
        <v>219000</v>
      </c>
      <c r="AH33" s="851"/>
      <c r="AI33" s="851"/>
      <c r="AJ33" s="851"/>
      <c r="AK33" s="280"/>
      <c r="AL33" s="280"/>
    </row>
    <row r="34" spans="1:38" ht="19.5" customHeight="1" x14ac:dyDescent="0.25">
      <c r="A34" s="852" t="s">
        <v>88</v>
      </c>
      <c r="B34" s="852"/>
      <c r="C34" s="865" t="s">
        <v>89</v>
      </c>
      <c r="D34" s="865"/>
      <c r="E34" s="865"/>
      <c r="F34" s="865"/>
      <c r="G34" s="865"/>
      <c r="H34" s="865"/>
      <c r="I34" s="865"/>
      <c r="J34" s="865"/>
      <c r="K34" s="865"/>
      <c r="L34" s="865"/>
      <c r="M34" s="865"/>
      <c r="N34" s="865"/>
      <c r="O34" s="865"/>
      <c r="P34" s="865"/>
      <c r="Q34" s="865"/>
      <c r="R34" s="865"/>
      <c r="S34" s="865"/>
      <c r="T34" s="865"/>
      <c r="U34" s="865"/>
      <c r="V34" s="865"/>
      <c r="W34" s="865"/>
      <c r="X34" s="865"/>
      <c r="Y34" s="865"/>
      <c r="Z34" s="865"/>
      <c r="AA34" s="865"/>
      <c r="AB34" s="865"/>
      <c r="AC34" s="854" t="s">
        <v>90</v>
      </c>
      <c r="AD34" s="854"/>
      <c r="AE34" s="854"/>
      <c r="AF34" s="854"/>
      <c r="AG34" s="855">
        <f>SUM(AG32:AJ33)</f>
        <v>766847</v>
      </c>
      <c r="AH34" s="855"/>
      <c r="AI34" s="855"/>
      <c r="AJ34" s="855"/>
      <c r="AK34" s="281"/>
      <c r="AL34" s="281"/>
    </row>
    <row r="35" spans="1:38" ht="19.5" customHeight="1" x14ac:dyDescent="0.25">
      <c r="A35" s="848" t="s">
        <v>91</v>
      </c>
      <c r="B35" s="848"/>
      <c r="C35" s="867" t="s">
        <v>92</v>
      </c>
      <c r="D35" s="867"/>
      <c r="E35" s="867"/>
      <c r="F35" s="867"/>
      <c r="G35" s="867"/>
      <c r="H35" s="867"/>
      <c r="I35" s="867"/>
      <c r="J35" s="867"/>
      <c r="K35" s="867"/>
      <c r="L35" s="867"/>
      <c r="M35" s="867"/>
      <c r="N35" s="867"/>
      <c r="O35" s="867"/>
      <c r="P35" s="867"/>
      <c r="Q35" s="867"/>
      <c r="R35" s="867"/>
      <c r="S35" s="867"/>
      <c r="T35" s="867"/>
      <c r="U35" s="867"/>
      <c r="V35" s="867"/>
      <c r="W35" s="867"/>
      <c r="X35" s="867"/>
      <c r="Y35" s="867"/>
      <c r="Z35" s="867"/>
      <c r="AA35" s="867"/>
      <c r="AB35" s="867"/>
      <c r="AC35" s="850" t="s">
        <v>93</v>
      </c>
      <c r="AD35" s="850"/>
      <c r="AE35" s="850"/>
      <c r="AF35" s="850"/>
      <c r="AG35" s="851">
        <v>2059200</v>
      </c>
      <c r="AH35" s="851"/>
      <c r="AI35" s="851"/>
      <c r="AJ35" s="851"/>
      <c r="AK35" s="280"/>
      <c r="AL35" s="280"/>
    </row>
    <row r="36" spans="1:38" ht="19.5" customHeight="1" x14ac:dyDescent="0.25">
      <c r="A36" s="848" t="s">
        <v>94</v>
      </c>
      <c r="B36" s="848"/>
      <c r="C36" s="867" t="s">
        <v>95</v>
      </c>
      <c r="D36" s="867"/>
      <c r="E36" s="867"/>
      <c r="F36" s="867"/>
      <c r="G36" s="867"/>
      <c r="H36" s="867"/>
      <c r="I36" s="867"/>
      <c r="J36" s="867"/>
      <c r="K36" s="867"/>
      <c r="L36" s="867"/>
      <c r="M36" s="867"/>
      <c r="N36" s="867"/>
      <c r="O36" s="867"/>
      <c r="P36" s="867"/>
      <c r="Q36" s="867"/>
      <c r="R36" s="867"/>
      <c r="S36" s="867"/>
      <c r="T36" s="867"/>
      <c r="U36" s="867"/>
      <c r="V36" s="867"/>
      <c r="W36" s="867"/>
      <c r="X36" s="867"/>
      <c r="Y36" s="867"/>
      <c r="Z36" s="867"/>
      <c r="AA36" s="867"/>
      <c r="AB36" s="867"/>
      <c r="AC36" s="850" t="s">
        <v>96</v>
      </c>
      <c r="AD36" s="850"/>
      <c r="AE36" s="850"/>
      <c r="AF36" s="850"/>
      <c r="AG36" s="851"/>
      <c r="AH36" s="851"/>
      <c r="AI36" s="851"/>
      <c r="AJ36" s="851"/>
      <c r="AK36" s="280"/>
      <c r="AL36" s="280"/>
    </row>
    <row r="37" spans="1:38" ht="19.5" customHeight="1" x14ac:dyDescent="0.25">
      <c r="A37" s="848" t="s">
        <v>97</v>
      </c>
      <c r="B37" s="848"/>
      <c r="C37" s="867" t="s">
        <v>98</v>
      </c>
      <c r="D37" s="867"/>
      <c r="E37" s="867"/>
      <c r="F37" s="867"/>
      <c r="G37" s="867"/>
      <c r="H37" s="867"/>
      <c r="I37" s="867"/>
      <c r="J37" s="867"/>
      <c r="K37" s="867"/>
      <c r="L37" s="867"/>
      <c r="M37" s="867"/>
      <c r="N37" s="867"/>
      <c r="O37" s="867"/>
      <c r="P37" s="867"/>
      <c r="Q37" s="867"/>
      <c r="R37" s="867"/>
      <c r="S37" s="867"/>
      <c r="T37" s="867"/>
      <c r="U37" s="867"/>
      <c r="V37" s="867"/>
      <c r="W37" s="867"/>
      <c r="X37" s="867"/>
      <c r="Y37" s="867"/>
      <c r="Z37" s="867"/>
      <c r="AA37" s="867"/>
      <c r="AB37" s="867"/>
      <c r="AC37" s="850" t="s">
        <v>99</v>
      </c>
      <c r="AD37" s="850"/>
      <c r="AE37" s="850"/>
      <c r="AF37" s="850"/>
      <c r="AG37" s="851"/>
      <c r="AH37" s="851"/>
      <c r="AI37" s="851"/>
      <c r="AJ37" s="851"/>
      <c r="AK37" s="280"/>
      <c r="AL37" s="280"/>
    </row>
    <row r="38" spans="1:38" ht="19.5" customHeight="1" x14ac:dyDescent="0.25">
      <c r="A38" s="848" t="s">
        <v>100</v>
      </c>
      <c r="B38" s="848"/>
      <c r="C38" s="867" t="s">
        <v>101</v>
      </c>
      <c r="D38" s="867"/>
      <c r="E38" s="867"/>
      <c r="F38" s="867"/>
      <c r="G38" s="867"/>
      <c r="H38" s="867"/>
      <c r="I38" s="867"/>
      <c r="J38" s="867"/>
      <c r="K38" s="867"/>
      <c r="L38" s="867"/>
      <c r="M38" s="867"/>
      <c r="N38" s="867"/>
      <c r="O38" s="867"/>
      <c r="P38" s="867"/>
      <c r="Q38" s="867"/>
      <c r="R38" s="867"/>
      <c r="S38" s="867"/>
      <c r="T38" s="867"/>
      <c r="U38" s="867"/>
      <c r="V38" s="867"/>
      <c r="W38" s="867"/>
      <c r="X38" s="867"/>
      <c r="Y38" s="867"/>
      <c r="Z38" s="867"/>
      <c r="AA38" s="867"/>
      <c r="AB38" s="867"/>
      <c r="AC38" s="850" t="s">
        <v>102</v>
      </c>
      <c r="AD38" s="850"/>
      <c r="AE38" s="850"/>
      <c r="AF38" s="850"/>
      <c r="AG38" s="851">
        <v>1860000</v>
      </c>
      <c r="AH38" s="851"/>
      <c r="AI38" s="851"/>
      <c r="AJ38" s="851"/>
      <c r="AK38" s="280"/>
      <c r="AL38" s="280"/>
    </row>
    <row r="39" spans="1:38" ht="19.5" customHeight="1" x14ac:dyDescent="0.25">
      <c r="A39" s="848" t="s">
        <v>103</v>
      </c>
      <c r="B39" s="848"/>
      <c r="C39" s="868" t="s">
        <v>104</v>
      </c>
      <c r="D39" s="868"/>
      <c r="E39" s="868"/>
      <c r="F39" s="868"/>
      <c r="G39" s="868"/>
      <c r="H39" s="868"/>
      <c r="I39" s="868"/>
      <c r="J39" s="868"/>
      <c r="K39" s="868"/>
      <c r="L39" s="868"/>
      <c r="M39" s="868"/>
      <c r="N39" s="868"/>
      <c r="O39" s="868"/>
      <c r="P39" s="868"/>
      <c r="Q39" s="868"/>
      <c r="R39" s="868"/>
      <c r="S39" s="868"/>
      <c r="T39" s="868"/>
      <c r="U39" s="868"/>
      <c r="V39" s="868"/>
      <c r="W39" s="868"/>
      <c r="X39" s="868"/>
      <c r="Y39" s="868"/>
      <c r="Z39" s="868"/>
      <c r="AA39" s="868"/>
      <c r="AB39" s="868"/>
      <c r="AC39" s="850" t="s">
        <v>105</v>
      </c>
      <c r="AD39" s="850"/>
      <c r="AE39" s="850"/>
      <c r="AF39" s="850"/>
      <c r="AG39" s="851"/>
      <c r="AH39" s="851"/>
      <c r="AI39" s="851"/>
      <c r="AJ39" s="851"/>
      <c r="AK39" s="280"/>
      <c r="AL39" s="280"/>
    </row>
    <row r="40" spans="1:38" ht="19.5" customHeight="1" x14ac:dyDescent="0.25">
      <c r="A40" s="848" t="s">
        <v>106</v>
      </c>
      <c r="B40" s="848"/>
      <c r="C40" s="859" t="s">
        <v>107</v>
      </c>
      <c r="D40" s="859"/>
      <c r="E40" s="859"/>
      <c r="F40" s="859"/>
      <c r="G40" s="859"/>
      <c r="H40" s="859"/>
      <c r="I40" s="859"/>
      <c r="J40" s="859"/>
      <c r="K40" s="859"/>
      <c r="L40" s="859"/>
      <c r="M40" s="859"/>
      <c r="N40" s="859"/>
      <c r="O40" s="859"/>
      <c r="P40" s="859"/>
      <c r="Q40" s="859"/>
      <c r="R40" s="859"/>
      <c r="S40" s="859"/>
      <c r="T40" s="859"/>
      <c r="U40" s="859"/>
      <c r="V40" s="859"/>
      <c r="W40" s="859"/>
      <c r="X40" s="859"/>
      <c r="Y40" s="859"/>
      <c r="Z40" s="859"/>
      <c r="AA40" s="859"/>
      <c r="AB40" s="859"/>
      <c r="AC40" s="850" t="s">
        <v>108</v>
      </c>
      <c r="AD40" s="850"/>
      <c r="AE40" s="850"/>
      <c r="AF40" s="850"/>
      <c r="AG40" s="851"/>
      <c r="AH40" s="851"/>
      <c r="AI40" s="851"/>
      <c r="AJ40" s="851"/>
      <c r="AK40" s="280"/>
      <c r="AL40" s="280"/>
    </row>
    <row r="41" spans="1:38" ht="19.5" customHeight="1" x14ac:dyDescent="0.25">
      <c r="A41" s="848" t="s">
        <v>109</v>
      </c>
      <c r="B41" s="848"/>
      <c r="C41" s="867" t="s">
        <v>110</v>
      </c>
      <c r="D41" s="867"/>
      <c r="E41" s="867"/>
      <c r="F41" s="867"/>
      <c r="G41" s="867"/>
      <c r="H41" s="867"/>
      <c r="I41" s="867"/>
      <c r="J41" s="867"/>
      <c r="K41" s="867"/>
      <c r="L41" s="867"/>
      <c r="M41" s="867"/>
      <c r="N41" s="867"/>
      <c r="O41" s="867"/>
      <c r="P41" s="867"/>
      <c r="Q41" s="867"/>
      <c r="R41" s="867"/>
      <c r="S41" s="867"/>
      <c r="T41" s="867"/>
      <c r="U41" s="867"/>
      <c r="V41" s="867"/>
      <c r="W41" s="867"/>
      <c r="X41" s="867"/>
      <c r="Y41" s="867"/>
      <c r="Z41" s="867"/>
      <c r="AA41" s="867"/>
      <c r="AB41" s="867"/>
      <c r="AC41" s="850" t="s">
        <v>111</v>
      </c>
      <c r="AD41" s="850"/>
      <c r="AE41" s="850"/>
      <c r="AF41" s="850"/>
      <c r="AG41" s="851">
        <v>8764323</v>
      </c>
      <c r="AH41" s="851"/>
      <c r="AI41" s="851"/>
      <c r="AJ41" s="851"/>
      <c r="AK41" s="280"/>
      <c r="AL41" s="280"/>
    </row>
    <row r="42" spans="1:38" ht="19.5" customHeight="1" x14ac:dyDescent="0.25">
      <c r="A42" s="852" t="s">
        <v>112</v>
      </c>
      <c r="B42" s="852"/>
      <c r="C42" s="865" t="s">
        <v>113</v>
      </c>
      <c r="D42" s="865"/>
      <c r="E42" s="865"/>
      <c r="F42" s="865"/>
      <c r="G42" s="865"/>
      <c r="H42" s="865"/>
      <c r="I42" s="865"/>
      <c r="J42" s="865"/>
      <c r="K42" s="865"/>
      <c r="L42" s="865"/>
      <c r="M42" s="865"/>
      <c r="N42" s="865"/>
      <c r="O42" s="865"/>
      <c r="P42" s="865"/>
      <c r="Q42" s="865"/>
      <c r="R42" s="865"/>
      <c r="S42" s="865"/>
      <c r="T42" s="865"/>
      <c r="U42" s="865"/>
      <c r="V42" s="865"/>
      <c r="W42" s="865"/>
      <c r="X42" s="865"/>
      <c r="Y42" s="865"/>
      <c r="Z42" s="865"/>
      <c r="AA42" s="865"/>
      <c r="AB42" s="865"/>
      <c r="AC42" s="854" t="s">
        <v>114</v>
      </c>
      <c r="AD42" s="854"/>
      <c r="AE42" s="854"/>
      <c r="AF42" s="854"/>
      <c r="AG42" s="855">
        <f>SUM(AG35:AJ41)</f>
        <v>12683523</v>
      </c>
      <c r="AH42" s="855"/>
      <c r="AI42" s="855"/>
      <c r="AJ42" s="855"/>
      <c r="AK42" s="281"/>
      <c r="AL42" s="281"/>
    </row>
    <row r="43" spans="1:38" ht="19.5" customHeight="1" x14ac:dyDescent="0.25">
      <c r="A43" s="848" t="s">
        <v>115</v>
      </c>
      <c r="B43" s="848"/>
      <c r="C43" s="867" t="s">
        <v>116</v>
      </c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50" t="s">
        <v>117</v>
      </c>
      <c r="AD43" s="850"/>
      <c r="AE43" s="850"/>
      <c r="AF43" s="850"/>
      <c r="AG43" s="851">
        <v>25000</v>
      </c>
      <c r="AH43" s="851"/>
      <c r="AI43" s="851"/>
      <c r="AJ43" s="851"/>
      <c r="AK43" s="280"/>
      <c r="AL43" s="280"/>
    </row>
    <row r="44" spans="1:38" ht="19.5" customHeight="1" x14ac:dyDescent="0.25">
      <c r="A44" s="848" t="s">
        <v>118</v>
      </c>
      <c r="B44" s="848"/>
      <c r="C44" s="867" t="s">
        <v>119</v>
      </c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7"/>
      <c r="O44" s="867"/>
      <c r="P44" s="867"/>
      <c r="Q44" s="867"/>
      <c r="R44" s="867"/>
      <c r="S44" s="867"/>
      <c r="T44" s="867"/>
      <c r="U44" s="867"/>
      <c r="V44" s="867"/>
      <c r="W44" s="867"/>
      <c r="X44" s="867"/>
      <c r="Y44" s="867"/>
      <c r="Z44" s="867"/>
      <c r="AA44" s="867"/>
      <c r="AB44" s="867"/>
      <c r="AC44" s="850" t="s">
        <v>120</v>
      </c>
      <c r="AD44" s="850"/>
      <c r="AE44" s="850"/>
      <c r="AF44" s="850"/>
      <c r="AG44" s="851"/>
      <c r="AH44" s="851"/>
      <c r="AI44" s="851"/>
      <c r="AJ44" s="851"/>
      <c r="AK44" s="280"/>
      <c r="AL44" s="280"/>
    </row>
    <row r="45" spans="1:38" ht="19.5" customHeight="1" x14ac:dyDescent="0.25">
      <c r="A45" s="852" t="s">
        <v>121</v>
      </c>
      <c r="B45" s="852"/>
      <c r="C45" s="865" t="s">
        <v>122</v>
      </c>
      <c r="D45" s="865"/>
      <c r="E45" s="865"/>
      <c r="F45" s="865"/>
      <c r="G45" s="865"/>
      <c r="H45" s="865"/>
      <c r="I45" s="865"/>
      <c r="J45" s="865"/>
      <c r="K45" s="865"/>
      <c r="L45" s="865"/>
      <c r="M45" s="865"/>
      <c r="N45" s="865"/>
      <c r="O45" s="865"/>
      <c r="P45" s="865"/>
      <c r="Q45" s="865"/>
      <c r="R45" s="865"/>
      <c r="S45" s="865"/>
      <c r="T45" s="865"/>
      <c r="U45" s="865"/>
      <c r="V45" s="865"/>
      <c r="W45" s="865"/>
      <c r="X45" s="865"/>
      <c r="Y45" s="865"/>
      <c r="Z45" s="865"/>
      <c r="AA45" s="865"/>
      <c r="AB45" s="865"/>
      <c r="AC45" s="854" t="s">
        <v>123</v>
      </c>
      <c r="AD45" s="854"/>
      <c r="AE45" s="854"/>
      <c r="AF45" s="854"/>
      <c r="AG45" s="855">
        <v>25000</v>
      </c>
      <c r="AH45" s="855"/>
      <c r="AI45" s="855"/>
      <c r="AJ45" s="855"/>
      <c r="AK45" s="281"/>
      <c r="AL45" s="281"/>
    </row>
    <row r="46" spans="1:38" ht="19.5" customHeight="1" x14ac:dyDescent="0.25">
      <c r="A46" s="848" t="s">
        <v>124</v>
      </c>
      <c r="B46" s="848"/>
      <c r="C46" s="867" t="s">
        <v>125</v>
      </c>
      <c r="D46" s="867"/>
      <c r="E46" s="867"/>
      <c r="F46" s="867"/>
      <c r="G46" s="867"/>
      <c r="H46" s="867"/>
      <c r="I46" s="867"/>
      <c r="J46" s="867"/>
      <c r="K46" s="867"/>
      <c r="L46" s="867"/>
      <c r="M46" s="867"/>
      <c r="N46" s="867"/>
      <c r="O46" s="867"/>
      <c r="P46" s="867"/>
      <c r="Q46" s="867"/>
      <c r="R46" s="867"/>
      <c r="S46" s="867"/>
      <c r="T46" s="867"/>
      <c r="U46" s="867"/>
      <c r="V46" s="867"/>
      <c r="W46" s="867"/>
      <c r="X46" s="867"/>
      <c r="Y46" s="867"/>
      <c r="Z46" s="867"/>
      <c r="AA46" s="867"/>
      <c r="AB46" s="867"/>
      <c r="AC46" s="850" t="s">
        <v>126</v>
      </c>
      <c r="AD46" s="850"/>
      <c r="AE46" s="850"/>
      <c r="AF46" s="850"/>
      <c r="AG46" s="851">
        <v>4758950</v>
      </c>
      <c r="AH46" s="851"/>
      <c r="AI46" s="851"/>
      <c r="AJ46" s="851"/>
      <c r="AK46" s="280"/>
      <c r="AL46" s="280"/>
    </row>
    <row r="47" spans="1:38" ht="19.5" customHeight="1" x14ac:dyDescent="0.25">
      <c r="A47" s="848" t="s">
        <v>127</v>
      </c>
      <c r="B47" s="848"/>
      <c r="C47" s="867" t="s">
        <v>128</v>
      </c>
      <c r="D47" s="867"/>
      <c r="E47" s="867"/>
      <c r="F47" s="867"/>
      <c r="G47" s="867"/>
      <c r="H47" s="867"/>
      <c r="I47" s="867"/>
      <c r="J47" s="867"/>
      <c r="K47" s="867"/>
      <c r="L47" s="867"/>
      <c r="M47" s="867"/>
      <c r="N47" s="867"/>
      <c r="O47" s="867"/>
      <c r="P47" s="867"/>
      <c r="Q47" s="867"/>
      <c r="R47" s="867"/>
      <c r="S47" s="867"/>
      <c r="T47" s="867"/>
      <c r="U47" s="867"/>
      <c r="V47" s="867"/>
      <c r="W47" s="867"/>
      <c r="X47" s="867"/>
      <c r="Y47" s="867"/>
      <c r="Z47" s="867"/>
      <c r="AA47" s="867"/>
      <c r="AB47" s="867"/>
      <c r="AC47" s="850" t="s">
        <v>129</v>
      </c>
      <c r="AD47" s="850"/>
      <c r="AE47" s="850"/>
      <c r="AF47" s="850"/>
      <c r="AG47" s="851"/>
      <c r="AH47" s="851"/>
      <c r="AI47" s="851"/>
      <c r="AJ47" s="851"/>
      <c r="AK47" s="280"/>
      <c r="AL47" s="280"/>
    </row>
    <row r="48" spans="1:38" ht="19.5" customHeight="1" x14ac:dyDescent="0.25">
      <c r="A48" s="848" t="s">
        <v>130</v>
      </c>
      <c r="B48" s="848"/>
      <c r="C48" s="867" t="s">
        <v>131</v>
      </c>
      <c r="D48" s="867"/>
      <c r="E48" s="867"/>
      <c r="F48" s="867"/>
      <c r="G48" s="867"/>
      <c r="H48" s="867"/>
      <c r="I48" s="867"/>
      <c r="J48" s="867"/>
      <c r="K48" s="867"/>
      <c r="L48" s="867"/>
      <c r="M48" s="867"/>
      <c r="N48" s="867"/>
      <c r="O48" s="867"/>
      <c r="P48" s="867"/>
      <c r="Q48" s="867"/>
      <c r="R48" s="867"/>
      <c r="S48" s="867"/>
      <c r="T48" s="867"/>
      <c r="U48" s="867"/>
      <c r="V48" s="867"/>
      <c r="W48" s="867"/>
      <c r="X48" s="867"/>
      <c r="Y48" s="867"/>
      <c r="Z48" s="867"/>
      <c r="AA48" s="867"/>
      <c r="AB48" s="867"/>
      <c r="AC48" s="850" t="s">
        <v>132</v>
      </c>
      <c r="AD48" s="850"/>
      <c r="AE48" s="850"/>
      <c r="AF48" s="850"/>
      <c r="AG48" s="851"/>
      <c r="AH48" s="851"/>
      <c r="AI48" s="851"/>
      <c r="AJ48" s="851"/>
      <c r="AK48" s="280"/>
      <c r="AL48" s="280"/>
    </row>
    <row r="49" spans="1:38" ht="19.5" customHeight="1" x14ac:dyDescent="0.25">
      <c r="A49" s="848" t="s">
        <v>133</v>
      </c>
      <c r="B49" s="848"/>
      <c r="C49" s="867" t="s">
        <v>134</v>
      </c>
      <c r="D49" s="867"/>
      <c r="E49" s="867"/>
      <c r="F49" s="867"/>
      <c r="G49" s="867"/>
      <c r="H49" s="867"/>
      <c r="I49" s="867"/>
      <c r="J49" s="867"/>
      <c r="K49" s="867"/>
      <c r="L49" s="867"/>
      <c r="M49" s="867"/>
      <c r="N49" s="867"/>
      <c r="O49" s="867"/>
      <c r="P49" s="867"/>
      <c r="Q49" s="867"/>
      <c r="R49" s="867"/>
      <c r="S49" s="867"/>
      <c r="T49" s="867"/>
      <c r="U49" s="867"/>
      <c r="V49" s="867"/>
      <c r="W49" s="867"/>
      <c r="X49" s="867"/>
      <c r="Y49" s="867"/>
      <c r="Z49" s="867"/>
      <c r="AA49" s="867"/>
      <c r="AB49" s="867"/>
      <c r="AC49" s="850" t="s">
        <v>135</v>
      </c>
      <c r="AD49" s="850"/>
      <c r="AE49" s="850"/>
      <c r="AF49" s="850"/>
      <c r="AG49" s="851"/>
      <c r="AH49" s="851"/>
      <c r="AI49" s="851"/>
      <c r="AJ49" s="851"/>
      <c r="AK49" s="280"/>
      <c r="AL49" s="280"/>
    </row>
    <row r="50" spans="1:38" ht="19.5" customHeight="1" x14ac:dyDescent="0.25">
      <c r="A50" s="848" t="s">
        <v>136</v>
      </c>
      <c r="B50" s="848"/>
      <c r="C50" s="867" t="s">
        <v>137</v>
      </c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7"/>
      <c r="O50" s="867"/>
      <c r="P50" s="867"/>
      <c r="Q50" s="867"/>
      <c r="R50" s="867"/>
      <c r="S50" s="867"/>
      <c r="T50" s="867"/>
      <c r="U50" s="867"/>
      <c r="V50" s="867"/>
      <c r="W50" s="867"/>
      <c r="X50" s="867"/>
      <c r="Y50" s="867"/>
      <c r="Z50" s="867"/>
      <c r="AA50" s="867"/>
      <c r="AB50" s="867"/>
      <c r="AC50" s="850" t="s">
        <v>138</v>
      </c>
      <c r="AD50" s="850"/>
      <c r="AE50" s="850"/>
      <c r="AF50" s="850"/>
      <c r="AG50" s="851">
        <v>52500</v>
      </c>
      <c r="AH50" s="851"/>
      <c r="AI50" s="851"/>
      <c r="AJ50" s="851"/>
      <c r="AK50" s="280"/>
      <c r="AL50" s="280"/>
    </row>
    <row r="51" spans="1:38" ht="19.5" customHeight="1" x14ac:dyDescent="0.25">
      <c r="A51" s="852" t="s">
        <v>139</v>
      </c>
      <c r="B51" s="852"/>
      <c r="C51" s="865" t="s">
        <v>140</v>
      </c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5"/>
      <c r="O51" s="865"/>
      <c r="P51" s="865"/>
      <c r="Q51" s="865"/>
      <c r="R51" s="865"/>
      <c r="S51" s="865"/>
      <c r="T51" s="865"/>
      <c r="U51" s="865"/>
      <c r="V51" s="865"/>
      <c r="W51" s="865"/>
      <c r="X51" s="865"/>
      <c r="Y51" s="865"/>
      <c r="Z51" s="865"/>
      <c r="AA51" s="865"/>
      <c r="AB51" s="865"/>
      <c r="AC51" s="854" t="s">
        <v>141</v>
      </c>
      <c r="AD51" s="854"/>
      <c r="AE51" s="854"/>
      <c r="AF51" s="854"/>
      <c r="AG51" s="855">
        <f>SUM(AG46:AJ50)</f>
        <v>4811450</v>
      </c>
      <c r="AH51" s="855"/>
      <c r="AI51" s="855"/>
      <c r="AJ51" s="855"/>
      <c r="AK51" s="281"/>
      <c r="AL51" s="281"/>
    </row>
    <row r="52" spans="1:38" ht="19.5" customHeight="1" x14ac:dyDescent="0.25">
      <c r="A52" s="852" t="s">
        <v>142</v>
      </c>
      <c r="B52" s="852"/>
      <c r="C52" s="866" t="s">
        <v>143</v>
      </c>
      <c r="D52" s="866"/>
      <c r="E52" s="866"/>
      <c r="F52" s="866"/>
      <c r="G52" s="866"/>
      <c r="H52" s="866"/>
      <c r="I52" s="866"/>
      <c r="J52" s="866"/>
      <c r="K52" s="866"/>
      <c r="L52" s="866"/>
      <c r="M52" s="866"/>
      <c r="N52" s="866"/>
      <c r="O52" s="866"/>
      <c r="P52" s="866"/>
      <c r="Q52" s="866"/>
      <c r="R52" s="866"/>
      <c r="S52" s="866"/>
      <c r="T52" s="866"/>
      <c r="U52" s="866"/>
      <c r="V52" s="866"/>
      <c r="W52" s="866"/>
      <c r="X52" s="866"/>
      <c r="Y52" s="866"/>
      <c r="Z52" s="866"/>
      <c r="AA52" s="866"/>
      <c r="AB52" s="866"/>
      <c r="AC52" s="857" t="s">
        <v>144</v>
      </c>
      <c r="AD52" s="857"/>
      <c r="AE52" s="857"/>
      <c r="AF52" s="857"/>
      <c r="AG52" s="858">
        <f>SUM(AG31+AG34+AG42+AG45+AG51)</f>
        <v>22336820</v>
      </c>
      <c r="AH52" s="858"/>
      <c r="AI52" s="858"/>
      <c r="AJ52" s="858"/>
      <c r="AK52" s="281"/>
      <c r="AL52" s="281"/>
    </row>
    <row r="53" spans="1:38" ht="19.5" customHeight="1" x14ac:dyDescent="0.25">
      <c r="A53" s="848" t="s">
        <v>145</v>
      </c>
      <c r="B53" s="848"/>
      <c r="C53" s="849" t="s">
        <v>146</v>
      </c>
      <c r="D53" s="849"/>
      <c r="E53" s="849"/>
      <c r="F53" s="849"/>
      <c r="G53" s="849"/>
      <c r="H53" s="849"/>
      <c r="I53" s="849"/>
      <c r="J53" s="849"/>
      <c r="K53" s="849"/>
      <c r="L53" s="849"/>
      <c r="M53" s="849"/>
      <c r="N53" s="849"/>
      <c r="O53" s="849"/>
      <c r="P53" s="849"/>
      <c r="Q53" s="849"/>
      <c r="R53" s="849"/>
      <c r="S53" s="849"/>
      <c r="T53" s="849"/>
      <c r="U53" s="849"/>
      <c r="V53" s="849"/>
      <c r="W53" s="849"/>
      <c r="X53" s="849"/>
      <c r="Y53" s="849"/>
      <c r="Z53" s="849"/>
      <c r="AA53" s="849"/>
      <c r="AB53" s="849"/>
      <c r="AC53" s="850" t="s">
        <v>147</v>
      </c>
      <c r="AD53" s="850"/>
      <c r="AE53" s="850"/>
      <c r="AF53" s="850"/>
      <c r="AG53" s="851"/>
      <c r="AH53" s="851"/>
      <c r="AI53" s="851"/>
      <c r="AJ53" s="851"/>
      <c r="AK53" s="280"/>
      <c r="AL53" s="280"/>
    </row>
    <row r="54" spans="1:38" ht="19.5" customHeight="1" x14ac:dyDescent="0.25">
      <c r="A54" s="848" t="s">
        <v>148</v>
      </c>
      <c r="B54" s="848"/>
      <c r="C54" s="849" t="s">
        <v>149</v>
      </c>
      <c r="D54" s="849"/>
      <c r="E54" s="849"/>
      <c r="F54" s="849"/>
      <c r="G54" s="849"/>
      <c r="H54" s="849"/>
      <c r="I54" s="849"/>
      <c r="J54" s="849"/>
      <c r="K54" s="849"/>
      <c r="L54" s="849"/>
      <c r="M54" s="849"/>
      <c r="N54" s="849"/>
      <c r="O54" s="849"/>
      <c r="P54" s="849"/>
      <c r="Q54" s="849"/>
      <c r="R54" s="849"/>
      <c r="S54" s="849"/>
      <c r="T54" s="849"/>
      <c r="U54" s="849"/>
      <c r="V54" s="849"/>
      <c r="W54" s="849"/>
      <c r="X54" s="849"/>
      <c r="Y54" s="849"/>
      <c r="Z54" s="849"/>
      <c r="AA54" s="849"/>
      <c r="AB54" s="849"/>
      <c r="AC54" s="850" t="s">
        <v>150</v>
      </c>
      <c r="AD54" s="850"/>
      <c r="AE54" s="850"/>
      <c r="AF54" s="850"/>
      <c r="AG54" s="851"/>
      <c r="AH54" s="851"/>
      <c r="AI54" s="851"/>
      <c r="AJ54" s="851"/>
      <c r="AK54" s="280"/>
      <c r="AL54" s="280"/>
    </row>
    <row r="55" spans="1:38" ht="19.5" customHeight="1" x14ac:dyDescent="0.25">
      <c r="A55" s="848" t="s">
        <v>151</v>
      </c>
      <c r="B55" s="848"/>
      <c r="C55" s="864" t="s">
        <v>152</v>
      </c>
      <c r="D55" s="864"/>
      <c r="E55" s="864"/>
      <c r="F55" s="864"/>
      <c r="G55" s="864"/>
      <c r="H55" s="864"/>
      <c r="I55" s="864"/>
      <c r="J55" s="864"/>
      <c r="K55" s="864"/>
      <c r="L55" s="864"/>
      <c r="M55" s="864"/>
      <c r="N55" s="864"/>
      <c r="O55" s="864"/>
      <c r="P55" s="864"/>
      <c r="Q55" s="864"/>
      <c r="R55" s="864"/>
      <c r="S55" s="864"/>
      <c r="T55" s="864"/>
      <c r="U55" s="864"/>
      <c r="V55" s="864"/>
      <c r="W55" s="864"/>
      <c r="X55" s="864"/>
      <c r="Y55" s="864"/>
      <c r="Z55" s="864"/>
      <c r="AA55" s="864"/>
      <c r="AB55" s="864"/>
      <c r="AC55" s="850" t="s">
        <v>153</v>
      </c>
      <c r="AD55" s="850"/>
      <c r="AE55" s="850"/>
      <c r="AF55" s="850"/>
      <c r="AG55" s="851"/>
      <c r="AH55" s="851"/>
      <c r="AI55" s="851"/>
      <c r="AJ55" s="851"/>
      <c r="AK55" s="280"/>
      <c r="AL55" s="280"/>
    </row>
    <row r="56" spans="1:38" ht="19.5" customHeight="1" x14ac:dyDescent="0.25">
      <c r="A56" s="848" t="s">
        <v>154</v>
      </c>
      <c r="B56" s="848"/>
      <c r="C56" s="864" t="s">
        <v>155</v>
      </c>
      <c r="D56" s="864"/>
      <c r="E56" s="864"/>
      <c r="F56" s="864"/>
      <c r="G56" s="864"/>
      <c r="H56" s="864"/>
      <c r="I56" s="864"/>
      <c r="J56" s="864"/>
      <c r="K56" s="864"/>
      <c r="L56" s="864"/>
      <c r="M56" s="864"/>
      <c r="N56" s="864"/>
      <c r="O56" s="864"/>
      <c r="P56" s="864"/>
      <c r="Q56" s="864"/>
      <c r="R56" s="864"/>
      <c r="S56" s="864"/>
      <c r="T56" s="864"/>
      <c r="U56" s="864"/>
      <c r="V56" s="864"/>
      <c r="W56" s="864"/>
      <c r="X56" s="864"/>
      <c r="Y56" s="864"/>
      <c r="Z56" s="864"/>
      <c r="AA56" s="864"/>
      <c r="AB56" s="864"/>
      <c r="AC56" s="850" t="s">
        <v>156</v>
      </c>
      <c r="AD56" s="850"/>
      <c r="AE56" s="850"/>
      <c r="AF56" s="850"/>
      <c r="AG56" s="851"/>
      <c r="AH56" s="851"/>
      <c r="AI56" s="851"/>
      <c r="AJ56" s="851"/>
      <c r="AK56" s="280"/>
      <c r="AL56" s="280"/>
    </row>
    <row r="57" spans="1:38" ht="19.5" customHeight="1" x14ac:dyDescent="0.25">
      <c r="A57" s="848" t="s">
        <v>157</v>
      </c>
      <c r="B57" s="848"/>
      <c r="C57" s="864" t="s">
        <v>158</v>
      </c>
      <c r="D57" s="864"/>
      <c r="E57" s="864"/>
      <c r="F57" s="864"/>
      <c r="G57" s="864"/>
      <c r="H57" s="864"/>
      <c r="I57" s="864"/>
      <c r="J57" s="864"/>
      <c r="K57" s="864"/>
      <c r="L57" s="864"/>
      <c r="M57" s="864"/>
      <c r="N57" s="864"/>
      <c r="O57" s="864"/>
      <c r="P57" s="864"/>
      <c r="Q57" s="864"/>
      <c r="R57" s="864"/>
      <c r="S57" s="864"/>
      <c r="T57" s="864"/>
      <c r="U57" s="864"/>
      <c r="V57" s="864"/>
      <c r="W57" s="864"/>
      <c r="X57" s="864"/>
      <c r="Y57" s="864"/>
      <c r="Z57" s="864"/>
      <c r="AA57" s="864"/>
      <c r="AB57" s="864"/>
      <c r="AC57" s="850" t="s">
        <v>159</v>
      </c>
      <c r="AD57" s="850"/>
      <c r="AE57" s="850"/>
      <c r="AF57" s="850"/>
      <c r="AG57" s="851"/>
      <c r="AH57" s="851"/>
      <c r="AI57" s="851"/>
      <c r="AJ57" s="851"/>
      <c r="AK57" s="280"/>
      <c r="AL57" s="280"/>
    </row>
    <row r="58" spans="1:38" ht="19.5" customHeight="1" x14ac:dyDescent="0.25">
      <c r="A58" s="848" t="s">
        <v>160</v>
      </c>
      <c r="B58" s="848"/>
      <c r="C58" s="849" t="s">
        <v>161</v>
      </c>
      <c r="D58" s="849"/>
      <c r="E58" s="849"/>
      <c r="F58" s="849"/>
      <c r="G58" s="849"/>
      <c r="H58" s="849"/>
      <c r="I58" s="849"/>
      <c r="J58" s="849"/>
      <c r="K58" s="849"/>
      <c r="L58" s="849"/>
      <c r="M58" s="849"/>
      <c r="N58" s="849"/>
      <c r="O58" s="849"/>
      <c r="P58" s="849"/>
      <c r="Q58" s="849"/>
      <c r="R58" s="849"/>
      <c r="S58" s="849"/>
      <c r="T58" s="849"/>
      <c r="U58" s="849"/>
      <c r="V58" s="849"/>
      <c r="W58" s="849"/>
      <c r="X58" s="849"/>
      <c r="Y58" s="849"/>
      <c r="Z58" s="849"/>
      <c r="AA58" s="849"/>
      <c r="AB58" s="849"/>
      <c r="AC58" s="850" t="s">
        <v>162</v>
      </c>
      <c r="AD58" s="850"/>
      <c r="AE58" s="850"/>
      <c r="AF58" s="850"/>
      <c r="AG58" s="851"/>
      <c r="AH58" s="851"/>
      <c r="AI58" s="851"/>
      <c r="AJ58" s="851"/>
      <c r="AK58" s="280"/>
      <c r="AL58" s="280"/>
    </row>
    <row r="59" spans="1:38" ht="19.5" customHeight="1" x14ac:dyDescent="0.25">
      <c r="A59" s="848" t="s">
        <v>163</v>
      </c>
      <c r="B59" s="848"/>
      <c r="C59" s="849" t="s">
        <v>164</v>
      </c>
      <c r="D59" s="849"/>
      <c r="E59" s="849"/>
      <c r="F59" s="849"/>
      <c r="G59" s="849"/>
      <c r="H59" s="849"/>
      <c r="I59" s="849"/>
      <c r="J59" s="849"/>
      <c r="K59" s="849"/>
      <c r="L59" s="849"/>
      <c r="M59" s="849"/>
      <c r="N59" s="849"/>
      <c r="O59" s="849"/>
      <c r="P59" s="849"/>
      <c r="Q59" s="849"/>
      <c r="R59" s="849"/>
      <c r="S59" s="849"/>
      <c r="T59" s="849"/>
      <c r="U59" s="849"/>
      <c r="V59" s="849"/>
      <c r="W59" s="849"/>
      <c r="X59" s="849"/>
      <c r="Y59" s="849"/>
      <c r="Z59" s="849"/>
      <c r="AA59" s="849"/>
      <c r="AB59" s="849"/>
      <c r="AC59" s="850" t="s">
        <v>165</v>
      </c>
      <c r="AD59" s="850"/>
      <c r="AE59" s="850"/>
      <c r="AF59" s="850"/>
      <c r="AG59" s="851"/>
      <c r="AH59" s="851"/>
      <c r="AI59" s="851"/>
      <c r="AJ59" s="851"/>
      <c r="AK59" s="280"/>
      <c r="AL59" s="280"/>
    </row>
    <row r="60" spans="1:38" ht="19.5" customHeight="1" x14ac:dyDescent="0.25">
      <c r="A60" s="848" t="s">
        <v>166</v>
      </c>
      <c r="B60" s="848"/>
      <c r="C60" s="849" t="s">
        <v>167</v>
      </c>
      <c r="D60" s="849"/>
      <c r="E60" s="849"/>
      <c r="F60" s="849"/>
      <c r="G60" s="849"/>
      <c r="H60" s="849"/>
      <c r="I60" s="849"/>
      <c r="J60" s="849"/>
      <c r="K60" s="849"/>
      <c r="L60" s="849"/>
      <c r="M60" s="849"/>
      <c r="N60" s="849"/>
      <c r="O60" s="849"/>
      <c r="P60" s="849"/>
      <c r="Q60" s="849"/>
      <c r="R60" s="849"/>
      <c r="S60" s="849"/>
      <c r="T60" s="849"/>
      <c r="U60" s="849"/>
      <c r="V60" s="849"/>
      <c r="W60" s="849"/>
      <c r="X60" s="849"/>
      <c r="Y60" s="849"/>
      <c r="Z60" s="849"/>
      <c r="AA60" s="849"/>
      <c r="AB60" s="849"/>
      <c r="AC60" s="850" t="s">
        <v>168</v>
      </c>
      <c r="AD60" s="850"/>
      <c r="AE60" s="850"/>
      <c r="AF60" s="850"/>
      <c r="AG60" s="851">
        <v>3452000</v>
      </c>
      <c r="AH60" s="851"/>
      <c r="AI60" s="851"/>
      <c r="AJ60" s="851"/>
      <c r="AK60" s="280"/>
      <c r="AL60" s="280"/>
    </row>
    <row r="61" spans="1:38" ht="19.5" customHeight="1" x14ac:dyDescent="0.25">
      <c r="A61" s="852" t="s">
        <v>169</v>
      </c>
      <c r="B61" s="852"/>
      <c r="C61" s="856" t="s">
        <v>170</v>
      </c>
      <c r="D61" s="856"/>
      <c r="E61" s="856"/>
      <c r="F61" s="856"/>
      <c r="G61" s="856"/>
      <c r="H61" s="856"/>
      <c r="I61" s="856"/>
      <c r="J61" s="856"/>
      <c r="K61" s="856"/>
      <c r="L61" s="856"/>
      <c r="M61" s="856"/>
      <c r="N61" s="856"/>
      <c r="O61" s="856"/>
      <c r="P61" s="856"/>
      <c r="Q61" s="856"/>
      <c r="R61" s="856"/>
      <c r="S61" s="856"/>
      <c r="T61" s="856"/>
      <c r="U61" s="856"/>
      <c r="V61" s="856"/>
      <c r="W61" s="856"/>
      <c r="X61" s="856"/>
      <c r="Y61" s="856"/>
      <c r="Z61" s="856"/>
      <c r="AA61" s="856"/>
      <c r="AB61" s="856"/>
      <c r="AC61" s="857" t="s">
        <v>171</v>
      </c>
      <c r="AD61" s="857"/>
      <c r="AE61" s="857"/>
      <c r="AF61" s="857"/>
      <c r="AG61" s="858">
        <f>SUM(AG53:AJ60)</f>
        <v>3452000</v>
      </c>
      <c r="AH61" s="858"/>
      <c r="AI61" s="858"/>
      <c r="AJ61" s="858"/>
      <c r="AK61" s="281"/>
      <c r="AL61" s="281"/>
    </row>
    <row r="62" spans="1:38" ht="19.5" customHeight="1" x14ac:dyDescent="0.25">
      <c r="A62" s="848" t="s">
        <v>172</v>
      </c>
      <c r="B62" s="848"/>
      <c r="C62" s="863" t="s">
        <v>173</v>
      </c>
      <c r="D62" s="863"/>
      <c r="E62" s="863"/>
      <c r="F62" s="863"/>
      <c r="G62" s="863"/>
      <c r="H62" s="863"/>
      <c r="I62" s="863"/>
      <c r="J62" s="863"/>
      <c r="K62" s="863"/>
      <c r="L62" s="863"/>
      <c r="M62" s="863"/>
      <c r="N62" s="863"/>
      <c r="O62" s="863"/>
      <c r="P62" s="863"/>
      <c r="Q62" s="863"/>
      <c r="R62" s="863"/>
      <c r="S62" s="863"/>
      <c r="T62" s="863"/>
      <c r="U62" s="863"/>
      <c r="V62" s="863"/>
      <c r="W62" s="863"/>
      <c r="X62" s="863"/>
      <c r="Y62" s="863"/>
      <c r="Z62" s="863"/>
      <c r="AA62" s="863"/>
      <c r="AB62" s="863"/>
      <c r="AC62" s="850" t="s">
        <v>174</v>
      </c>
      <c r="AD62" s="850"/>
      <c r="AE62" s="850"/>
      <c r="AF62" s="850"/>
      <c r="AG62" s="851"/>
      <c r="AH62" s="851"/>
      <c r="AI62" s="851"/>
      <c r="AJ62" s="851"/>
      <c r="AK62" s="280"/>
      <c r="AL62" s="280"/>
    </row>
    <row r="63" spans="1:38" ht="19.5" customHeight="1" x14ac:dyDescent="0.25">
      <c r="A63" s="848" t="s">
        <v>175</v>
      </c>
      <c r="B63" s="848"/>
      <c r="C63" s="863" t="s">
        <v>176</v>
      </c>
      <c r="D63" s="863"/>
      <c r="E63" s="863"/>
      <c r="F63" s="863"/>
      <c r="G63" s="863"/>
      <c r="H63" s="863"/>
      <c r="I63" s="863"/>
      <c r="J63" s="863"/>
      <c r="K63" s="863"/>
      <c r="L63" s="863"/>
      <c r="M63" s="863"/>
      <c r="N63" s="863"/>
      <c r="O63" s="863"/>
      <c r="P63" s="863"/>
      <c r="Q63" s="863"/>
      <c r="R63" s="863"/>
      <c r="S63" s="863"/>
      <c r="T63" s="863"/>
      <c r="U63" s="863"/>
      <c r="V63" s="863"/>
      <c r="W63" s="863"/>
      <c r="X63" s="863"/>
      <c r="Y63" s="863"/>
      <c r="Z63" s="863"/>
      <c r="AA63" s="863"/>
      <c r="AB63" s="863"/>
      <c r="AC63" s="850" t="s">
        <v>177</v>
      </c>
      <c r="AD63" s="850"/>
      <c r="AE63" s="850"/>
      <c r="AF63" s="850"/>
      <c r="AG63" s="851"/>
      <c r="AH63" s="851"/>
      <c r="AI63" s="851"/>
      <c r="AJ63" s="851"/>
      <c r="AK63" s="280"/>
      <c r="AL63" s="280"/>
    </row>
    <row r="64" spans="1:38" ht="29.25" customHeight="1" x14ac:dyDescent="0.25">
      <c r="A64" s="848" t="s">
        <v>178</v>
      </c>
      <c r="B64" s="848"/>
      <c r="C64" s="863" t="s">
        <v>179</v>
      </c>
      <c r="D64" s="863"/>
      <c r="E64" s="863"/>
      <c r="F64" s="863"/>
      <c r="G64" s="863"/>
      <c r="H64" s="863"/>
      <c r="I64" s="863"/>
      <c r="J64" s="863"/>
      <c r="K64" s="863"/>
      <c r="L64" s="863"/>
      <c r="M64" s="863"/>
      <c r="N64" s="863"/>
      <c r="O64" s="863"/>
      <c r="P64" s="863"/>
      <c r="Q64" s="863"/>
      <c r="R64" s="863"/>
      <c r="S64" s="863"/>
      <c r="T64" s="863"/>
      <c r="U64" s="863"/>
      <c r="V64" s="863"/>
      <c r="W64" s="863"/>
      <c r="X64" s="863"/>
      <c r="Y64" s="863"/>
      <c r="Z64" s="863"/>
      <c r="AA64" s="863"/>
      <c r="AB64" s="863"/>
      <c r="AC64" s="850" t="s">
        <v>180</v>
      </c>
      <c r="AD64" s="850"/>
      <c r="AE64" s="850"/>
      <c r="AF64" s="850"/>
      <c r="AG64" s="851"/>
      <c r="AH64" s="851"/>
      <c r="AI64" s="851"/>
      <c r="AJ64" s="851"/>
      <c r="AK64" s="280"/>
      <c r="AL64" s="280"/>
    </row>
    <row r="65" spans="1:38" ht="29.25" customHeight="1" x14ac:dyDescent="0.25">
      <c r="A65" s="848" t="s">
        <v>181</v>
      </c>
      <c r="B65" s="848"/>
      <c r="C65" s="863" t="s">
        <v>182</v>
      </c>
      <c r="D65" s="863"/>
      <c r="E65" s="863"/>
      <c r="F65" s="863"/>
      <c r="G65" s="863"/>
      <c r="H65" s="863"/>
      <c r="I65" s="863"/>
      <c r="J65" s="863"/>
      <c r="K65" s="863"/>
      <c r="L65" s="863"/>
      <c r="M65" s="863"/>
      <c r="N65" s="863"/>
      <c r="O65" s="863"/>
      <c r="P65" s="863"/>
      <c r="Q65" s="863"/>
      <c r="R65" s="863"/>
      <c r="S65" s="863"/>
      <c r="T65" s="863"/>
      <c r="U65" s="863"/>
      <c r="V65" s="863"/>
      <c r="W65" s="863"/>
      <c r="X65" s="863"/>
      <c r="Y65" s="863"/>
      <c r="Z65" s="863"/>
      <c r="AA65" s="863"/>
      <c r="AB65" s="863"/>
      <c r="AC65" s="850" t="s">
        <v>183</v>
      </c>
      <c r="AD65" s="850"/>
      <c r="AE65" s="850"/>
      <c r="AF65" s="850"/>
      <c r="AG65" s="851"/>
      <c r="AH65" s="851"/>
      <c r="AI65" s="851"/>
      <c r="AJ65" s="851"/>
      <c r="AK65" s="280"/>
      <c r="AL65" s="280"/>
    </row>
    <row r="66" spans="1:38" ht="29.25" customHeight="1" x14ac:dyDescent="0.25">
      <c r="A66" s="848" t="s">
        <v>184</v>
      </c>
      <c r="B66" s="848"/>
      <c r="C66" s="863" t="s">
        <v>185</v>
      </c>
      <c r="D66" s="863"/>
      <c r="E66" s="863"/>
      <c r="F66" s="863"/>
      <c r="G66" s="863"/>
      <c r="H66" s="863"/>
      <c r="I66" s="863"/>
      <c r="J66" s="863"/>
      <c r="K66" s="863"/>
      <c r="L66" s="863"/>
      <c r="M66" s="863"/>
      <c r="N66" s="863"/>
      <c r="O66" s="863"/>
      <c r="P66" s="863"/>
      <c r="Q66" s="863"/>
      <c r="R66" s="863"/>
      <c r="S66" s="863"/>
      <c r="T66" s="863"/>
      <c r="U66" s="863"/>
      <c r="V66" s="863"/>
      <c r="W66" s="863"/>
      <c r="X66" s="863"/>
      <c r="Y66" s="863"/>
      <c r="Z66" s="863"/>
      <c r="AA66" s="863"/>
      <c r="AB66" s="863"/>
      <c r="AC66" s="850" t="s">
        <v>186</v>
      </c>
      <c r="AD66" s="850"/>
      <c r="AE66" s="850"/>
      <c r="AF66" s="850"/>
      <c r="AG66" s="851"/>
      <c r="AH66" s="851"/>
      <c r="AI66" s="851"/>
      <c r="AJ66" s="851"/>
      <c r="AK66" s="280"/>
      <c r="AL66" s="280"/>
    </row>
    <row r="67" spans="1:38" ht="19.5" customHeight="1" x14ac:dyDescent="0.25">
      <c r="A67" s="848" t="s">
        <v>187</v>
      </c>
      <c r="B67" s="848"/>
      <c r="C67" s="863" t="s">
        <v>188</v>
      </c>
      <c r="D67" s="863"/>
      <c r="E67" s="863"/>
      <c r="F67" s="863"/>
      <c r="G67" s="863"/>
      <c r="H67" s="863"/>
      <c r="I67" s="863"/>
      <c r="J67" s="863"/>
      <c r="K67" s="863"/>
      <c r="L67" s="863"/>
      <c r="M67" s="863"/>
      <c r="N67" s="863"/>
      <c r="O67" s="863"/>
      <c r="P67" s="863"/>
      <c r="Q67" s="863"/>
      <c r="R67" s="863"/>
      <c r="S67" s="863"/>
      <c r="T67" s="863"/>
      <c r="U67" s="863"/>
      <c r="V67" s="863"/>
      <c r="W67" s="863"/>
      <c r="X67" s="863"/>
      <c r="Y67" s="863"/>
      <c r="Z67" s="863"/>
      <c r="AA67" s="863"/>
      <c r="AB67" s="863"/>
      <c r="AC67" s="850" t="s">
        <v>189</v>
      </c>
      <c r="AD67" s="850"/>
      <c r="AE67" s="850"/>
      <c r="AF67" s="850"/>
      <c r="AG67" s="851">
        <v>37419067</v>
      </c>
      <c r="AH67" s="851"/>
      <c r="AI67" s="851"/>
      <c r="AJ67" s="851"/>
      <c r="AK67" s="280"/>
      <c r="AL67" s="280"/>
    </row>
    <row r="68" spans="1:38" ht="29.25" customHeight="1" x14ac:dyDescent="0.25">
      <c r="A68" s="848" t="s">
        <v>190</v>
      </c>
      <c r="B68" s="848"/>
      <c r="C68" s="863" t="s">
        <v>191</v>
      </c>
      <c r="D68" s="863"/>
      <c r="E68" s="863"/>
      <c r="F68" s="863"/>
      <c r="G68" s="863"/>
      <c r="H68" s="863"/>
      <c r="I68" s="863"/>
      <c r="J68" s="863"/>
      <c r="K68" s="863"/>
      <c r="L68" s="863"/>
      <c r="M68" s="863"/>
      <c r="N68" s="863"/>
      <c r="O68" s="863"/>
      <c r="P68" s="863"/>
      <c r="Q68" s="863"/>
      <c r="R68" s="863"/>
      <c r="S68" s="863"/>
      <c r="T68" s="863"/>
      <c r="U68" s="863"/>
      <c r="V68" s="863"/>
      <c r="W68" s="863"/>
      <c r="X68" s="863"/>
      <c r="Y68" s="863"/>
      <c r="Z68" s="863"/>
      <c r="AA68" s="863"/>
      <c r="AB68" s="863"/>
      <c r="AC68" s="850" t="s">
        <v>192</v>
      </c>
      <c r="AD68" s="850"/>
      <c r="AE68" s="850"/>
      <c r="AF68" s="850"/>
      <c r="AG68" s="851"/>
      <c r="AH68" s="851"/>
      <c r="AI68" s="851"/>
      <c r="AJ68" s="851"/>
      <c r="AK68" s="280"/>
      <c r="AL68" s="280"/>
    </row>
    <row r="69" spans="1:38" ht="29.25" customHeight="1" x14ac:dyDescent="0.25">
      <c r="A69" s="848" t="s">
        <v>193</v>
      </c>
      <c r="B69" s="848"/>
      <c r="C69" s="863" t="s">
        <v>194</v>
      </c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50" t="s">
        <v>195</v>
      </c>
      <c r="AD69" s="850"/>
      <c r="AE69" s="850"/>
      <c r="AF69" s="850"/>
      <c r="AG69" s="851">
        <v>0</v>
      </c>
      <c r="AH69" s="851"/>
      <c r="AI69" s="851"/>
      <c r="AJ69" s="851"/>
      <c r="AK69" s="280"/>
      <c r="AL69" s="280"/>
    </row>
    <row r="70" spans="1:38" ht="19.5" customHeight="1" x14ac:dyDescent="0.25">
      <c r="A70" s="848" t="s">
        <v>196</v>
      </c>
      <c r="B70" s="848"/>
      <c r="C70" s="863" t="s">
        <v>197</v>
      </c>
      <c r="D70" s="863"/>
      <c r="E70" s="863"/>
      <c r="F70" s="863"/>
      <c r="G70" s="863"/>
      <c r="H70" s="863"/>
      <c r="I70" s="863"/>
      <c r="J70" s="863"/>
      <c r="K70" s="863"/>
      <c r="L70" s="863"/>
      <c r="M70" s="863"/>
      <c r="N70" s="863"/>
      <c r="O70" s="863"/>
      <c r="P70" s="863"/>
      <c r="Q70" s="863"/>
      <c r="R70" s="863"/>
      <c r="S70" s="863"/>
      <c r="T70" s="863"/>
      <c r="U70" s="863"/>
      <c r="V70" s="863"/>
      <c r="W70" s="863"/>
      <c r="X70" s="863"/>
      <c r="Y70" s="863"/>
      <c r="Z70" s="863"/>
      <c r="AA70" s="863"/>
      <c r="AB70" s="863"/>
      <c r="AC70" s="850" t="s">
        <v>198</v>
      </c>
      <c r="AD70" s="850"/>
      <c r="AE70" s="850"/>
      <c r="AF70" s="850"/>
      <c r="AG70" s="851"/>
      <c r="AH70" s="851"/>
      <c r="AI70" s="851"/>
      <c r="AJ70" s="851"/>
      <c r="AK70" s="280"/>
      <c r="AL70" s="280"/>
    </row>
    <row r="71" spans="1:38" ht="19.5" customHeight="1" x14ac:dyDescent="0.25">
      <c r="A71" s="848" t="s">
        <v>199</v>
      </c>
      <c r="B71" s="848"/>
      <c r="C71" s="862" t="s">
        <v>200</v>
      </c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50" t="s">
        <v>201</v>
      </c>
      <c r="AD71" s="850"/>
      <c r="AE71" s="850"/>
      <c r="AF71" s="850"/>
      <c r="AG71" s="851"/>
      <c r="AH71" s="851"/>
      <c r="AI71" s="851"/>
      <c r="AJ71" s="851"/>
      <c r="AK71" s="280"/>
      <c r="AL71" s="280"/>
    </row>
    <row r="72" spans="1:38" ht="19.5" customHeight="1" x14ac:dyDescent="0.25">
      <c r="A72" s="848" t="s">
        <v>202</v>
      </c>
      <c r="B72" s="848"/>
      <c r="C72" s="863" t="s">
        <v>203</v>
      </c>
      <c r="D72" s="863"/>
      <c r="E72" s="863"/>
      <c r="F72" s="863"/>
      <c r="G72" s="863"/>
      <c r="H72" s="863"/>
      <c r="I72" s="863"/>
      <c r="J72" s="863"/>
      <c r="K72" s="863"/>
      <c r="L72" s="863"/>
      <c r="M72" s="863"/>
      <c r="N72" s="863"/>
      <c r="O72" s="863"/>
      <c r="P72" s="863"/>
      <c r="Q72" s="863"/>
      <c r="R72" s="863"/>
      <c r="S72" s="863"/>
      <c r="T72" s="863"/>
      <c r="U72" s="863"/>
      <c r="V72" s="863"/>
      <c r="W72" s="863"/>
      <c r="X72" s="863"/>
      <c r="Y72" s="863"/>
      <c r="Z72" s="863"/>
      <c r="AA72" s="863"/>
      <c r="AB72" s="863"/>
      <c r="AC72" s="850" t="s">
        <v>206</v>
      </c>
      <c r="AD72" s="850"/>
      <c r="AE72" s="850"/>
      <c r="AF72" s="850"/>
      <c r="AG72" s="851">
        <v>500000</v>
      </c>
      <c r="AH72" s="851"/>
      <c r="AI72" s="851"/>
      <c r="AJ72" s="851"/>
      <c r="AK72" s="280"/>
      <c r="AL72" s="280"/>
    </row>
    <row r="73" spans="1:38" ht="19.5" customHeight="1" x14ac:dyDescent="0.25">
      <c r="A73" s="848" t="s">
        <v>204</v>
      </c>
      <c r="B73" s="848"/>
      <c r="C73" s="862" t="s">
        <v>205</v>
      </c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50" t="s">
        <v>709</v>
      </c>
      <c r="AD73" s="850"/>
      <c r="AE73" s="850"/>
      <c r="AF73" s="850"/>
      <c r="AG73" s="851">
        <v>9150000</v>
      </c>
      <c r="AH73" s="851"/>
      <c r="AI73" s="851"/>
      <c r="AJ73" s="851"/>
      <c r="AK73" s="280"/>
      <c r="AL73" s="280"/>
    </row>
    <row r="74" spans="1:38" ht="19.5" customHeight="1" x14ac:dyDescent="0.25">
      <c r="A74" s="852" t="s">
        <v>207</v>
      </c>
      <c r="B74" s="852"/>
      <c r="C74" s="856" t="s">
        <v>208</v>
      </c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856"/>
      <c r="Q74" s="856"/>
      <c r="R74" s="856"/>
      <c r="S74" s="856"/>
      <c r="T74" s="856"/>
      <c r="U74" s="856"/>
      <c r="V74" s="856"/>
      <c r="W74" s="856"/>
      <c r="X74" s="856"/>
      <c r="Y74" s="856"/>
      <c r="Z74" s="856"/>
      <c r="AA74" s="856"/>
      <c r="AB74" s="856"/>
      <c r="AC74" s="857" t="s">
        <v>209</v>
      </c>
      <c r="AD74" s="857"/>
      <c r="AE74" s="857"/>
      <c r="AF74" s="857"/>
      <c r="AG74" s="858">
        <f>SUM(AG62:AJ73)</f>
        <v>47069067</v>
      </c>
      <c r="AH74" s="858"/>
      <c r="AI74" s="858"/>
      <c r="AJ74" s="858"/>
      <c r="AK74" s="280"/>
      <c r="AL74" s="280"/>
    </row>
    <row r="75" spans="1:38" ht="19.5" customHeight="1" x14ac:dyDescent="0.25">
      <c r="A75" s="848" t="s">
        <v>210</v>
      </c>
      <c r="B75" s="848"/>
      <c r="C75" s="861" t="s">
        <v>211</v>
      </c>
      <c r="D75" s="861"/>
      <c r="E75" s="861"/>
      <c r="F75" s="861"/>
      <c r="G75" s="861"/>
      <c r="H75" s="861"/>
      <c r="I75" s="861"/>
      <c r="J75" s="861"/>
      <c r="K75" s="861"/>
      <c r="L75" s="861"/>
      <c r="M75" s="861"/>
      <c r="N75" s="861"/>
      <c r="O75" s="861"/>
      <c r="P75" s="861"/>
      <c r="Q75" s="861"/>
      <c r="R75" s="861"/>
      <c r="S75" s="861"/>
      <c r="T75" s="861"/>
      <c r="U75" s="861"/>
      <c r="V75" s="861"/>
      <c r="W75" s="861"/>
      <c r="X75" s="861"/>
      <c r="Y75" s="861"/>
      <c r="Z75" s="861"/>
      <c r="AA75" s="861"/>
      <c r="AB75" s="861"/>
      <c r="AC75" s="850" t="s">
        <v>212</v>
      </c>
      <c r="AD75" s="850"/>
      <c r="AE75" s="850"/>
      <c r="AF75" s="850"/>
      <c r="AG75" s="851"/>
      <c r="AH75" s="851"/>
      <c r="AI75" s="851"/>
      <c r="AJ75" s="851"/>
      <c r="AK75" s="280"/>
      <c r="AL75" s="280"/>
    </row>
    <row r="76" spans="1:38" ht="19.5" customHeight="1" x14ac:dyDescent="0.25">
      <c r="A76" s="848" t="s">
        <v>213</v>
      </c>
      <c r="B76" s="848"/>
      <c r="C76" s="861" t="s">
        <v>214</v>
      </c>
      <c r="D76" s="861"/>
      <c r="E76" s="861"/>
      <c r="F76" s="861"/>
      <c r="G76" s="861"/>
      <c r="H76" s="861"/>
      <c r="I76" s="861"/>
      <c r="J76" s="861"/>
      <c r="K76" s="861"/>
      <c r="L76" s="861"/>
      <c r="M76" s="861"/>
      <c r="N76" s="861"/>
      <c r="O76" s="861"/>
      <c r="P76" s="861"/>
      <c r="Q76" s="861"/>
      <c r="R76" s="861"/>
      <c r="S76" s="861"/>
      <c r="T76" s="861"/>
      <c r="U76" s="861"/>
      <c r="V76" s="861"/>
      <c r="W76" s="861"/>
      <c r="X76" s="861"/>
      <c r="Y76" s="861"/>
      <c r="Z76" s="861"/>
      <c r="AA76" s="861"/>
      <c r="AB76" s="861"/>
      <c r="AC76" s="850" t="s">
        <v>215</v>
      </c>
      <c r="AD76" s="850"/>
      <c r="AE76" s="850"/>
      <c r="AF76" s="850"/>
      <c r="AG76" s="851"/>
      <c r="AH76" s="851"/>
      <c r="AI76" s="851"/>
      <c r="AJ76" s="851"/>
      <c r="AK76" s="280"/>
      <c r="AL76" s="280"/>
    </row>
    <row r="77" spans="1:38" ht="19.5" customHeight="1" x14ac:dyDescent="0.25">
      <c r="A77" s="848" t="s">
        <v>216</v>
      </c>
      <c r="B77" s="848"/>
      <c r="C77" s="861" t="s">
        <v>217</v>
      </c>
      <c r="D77" s="861"/>
      <c r="E77" s="861"/>
      <c r="F77" s="861"/>
      <c r="G77" s="861"/>
      <c r="H77" s="861"/>
      <c r="I77" s="861"/>
      <c r="J77" s="861"/>
      <c r="K77" s="861"/>
      <c r="L77" s="861"/>
      <c r="M77" s="861"/>
      <c r="N77" s="861"/>
      <c r="O77" s="861"/>
      <c r="P77" s="861"/>
      <c r="Q77" s="861"/>
      <c r="R77" s="861"/>
      <c r="S77" s="861"/>
      <c r="T77" s="861"/>
      <c r="U77" s="861"/>
      <c r="V77" s="861"/>
      <c r="W77" s="861"/>
      <c r="X77" s="861"/>
      <c r="Y77" s="861"/>
      <c r="Z77" s="861"/>
      <c r="AA77" s="861"/>
      <c r="AB77" s="861"/>
      <c r="AC77" s="850" t="s">
        <v>218</v>
      </c>
      <c r="AD77" s="850"/>
      <c r="AE77" s="850"/>
      <c r="AF77" s="850"/>
      <c r="AG77" s="851">
        <v>202152</v>
      </c>
      <c r="AH77" s="851"/>
      <c r="AI77" s="851"/>
      <c r="AJ77" s="851"/>
      <c r="AK77" s="280"/>
      <c r="AL77" s="280"/>
    </row>
    <row r="78" spans="1:38" ht="19.5" customHeight="1" x14ac:dyDescent="0.25">
      <c r="A78" s="848" t="s">
        <v>219</v>
      </c>
      <c r="B78" s="848"/>
      <c r="C78" s="861" t="s">
        <v>220</v>
      </c>
      <c r="D78" s="861"/>
      <c r="E78" s="861"/>
      <c r="F78" s="861"/>
      <c r="G78" s="861"/>
      <c r="H78" s="861"/>
      <c r="I78" s="861"/>
      <c r="J78" s="861"/>
      <c r="K78" s="861"/>
      <c r="L78" s="861"/>
      <c r="M78" s="861"/>
      <c r="N78" s="861"/>
      <c r="O78" s="861"/>
      <c r="P78" s="861"/>
      <c r="Q78" s="861"/>
      <c r="R78" s="861"/>
      <c r="S78" s="861"/>
      <c r="T78" s="861"/>
      <c r="U78" s="861"/>
      <c r="V78" s="861"/>
      <c r="W78" s="861"/>
      <c r="X78" s="861"/>
      <c r="Y78" s="861"/>
      <c r="Z78" s="861"/>
      <c r="AA78" s="861"/>
      <c r="AB78" s="861"/>
      <c r="AC78" s="850" t="s">
        <v>221</v>
      </c>
      <c r="AD78" s="850"/>
      <c r="AE78" s="850"/>
      <c r="AF78" s="850"/>
      <c r="AG78" s="851">
        <v>50000</v>
      </c>
      <c r="AH78" s="851"/>
      <c r="AI78" s="851"/>
      <c r="AJ78" s="851"/>
      <c r="AK78" s="280"/>
      <c r="AL78" s="280"/>
    </row>
    <row r="79" spans="1:38" ht="19.5" customHeight="1" x14ac:dyDescent="0.25">
      <c r="A79" s="848" t="s">
        <v>222</v>
      </c>
      <c r="B79" s="848"/>
      <c r="C79" s="859" t="s">
        <v>223</v>
      </c>
      <c r="D79" s="859"/>
      <c r="E79" s="859"/>
      <c r="F79" s="859"/>
      <c r="G79" s="859"/>
      <c r="H79" s="859"/>
      <c r="I79" s="859"/>
      <c r="J79" s="859"/>
      <c r="K79" s="859"/>
      <c r="L79" s="859"/>
      <c r="M79" s="859"/>
      <c r="N79" s="859"/>
      <c r="O79" s="859"/>
      <c r="P79" s="859"/>
      <c r="Q79" s="859"/>
      <c r="R79" s="859"/>
      <c r="S79" s="859"/>
      <c r="T79" s="859"/>
      <c r="U79" s="859"/>
      <c r="V79" s="859"/>
      <c r="W79" s="859"/>
      <c r="X79" s="859"/>
      <c r="Y79" s="859"/>
      <c r="Z79" s="859"/>
      <c r="AA79" s="859"/>
      <c r="AB79" s="859"/>
      <c r="AC79" s="850" t="s">
        <v>224</v>
      </c>
      <c r="AD79" s="850"/>
      <c r="AE79" s="850"/>
      <c r="AF79" s="850"/>
      <c r="AG79" s="851"/>
      <c r="AH79" s="851"/>
      <c r="AI79" s="851"/>
      <c r="AJ79" s="851"/>
      <c r="AK79" s="280"/>
      <c r="AL79" s="280"/>
    </row>
    <row r="80" spans="1:38" ht="19.5" customHeight="1" x14ac:dyDescent="0.25">
      <c r="A80" s="848" t="s">
        <v>225</v>
      </c>
      <c r="B80" s="848"/>
      <c r="C80" s="859" t="s">
        <v>226</v>
      </c>
      <c r="D80" s="859"/>
      <c r="E80" s="859"/>
      <c r="F80" s="859"/>
      <c r="G80" s="859"/>
      <c r="H80" s="859"/>
      <c r="I80" s="859"/>
      <c r="J80" s="859"/>
      <c r="K80" s="859"/>
      <c r="L80" s="859"/>
      <c r="M80" s="859"/>
      <c r="N80" s="859"/>
      <c r="O80" s="859"/>
      <c r="P80" s="859"/>
      <c r="Q80" s="859"/>
      <c r="R80" s="859"/>
      <c r="S80" s="859"/>
      <c r="T80" s="859"/>
      <c r="U80" s="859"/>
      <c r="V80" s="859"/>
      <c r="W80" s="859"/>
      <c r="X80" s="859"/>
      <c r="Y80" s="859"/>
      <c r="Z80" s="859"/>
      <c r="AA80" s="859"/>
      <c r="AB80" s="859"/>
      <c r="AC80" s="850" t="s">
        <v>227</v>
      </c>
      <c r="AD80" s="850"/>
      <c r="AE80" s="850"/>
      <c r="AF80" s="850"/>
      <c r="AG80" s="851"/>
      <c r="AH80" s="851"/>
      <c r="AI80" s="851"/>
      <c r="AJ80" s="851"/>
      <c r="AK80" s="280"/>
      <c r="AL80" s="280"/>
    </row>
    <row r="81" spans="1:38" ht="19.5" customHeight="1" x14ac:dyDescent="0.25">
      <c r="A81" s="848" t="s">
        <v>228</v>
      </c>
      <c r="B81" s="848"/>
      <c r="C81" s="859" t="s">
        <v>229</v>
      </c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0" t="s">
        <v>230</v>
      </c>
      <c r="AD81" s="850"/>
      <c r="AE81" s="850"/>
      <c r="AF81" s="850"/>
      <c r="AG81" s="851">
        <v>68088</v>
      </c>
      <c r="AH81" s="851"/>
      <c r="AI81" s="851"/>
      <c r="AJ81" s="851"/>
      <c r="AK81" s="280"/>
      <c r="AL81" s="280"/>
    </row>
    <row r="82" spans="1:38" s="2" customFormat="1" ht="19.5" customHeight="1" x14ac:dyDescent="0.25">
      <c r="A82" s="852" t="s">
        <v>231</v>
      </c>
      <c r="B82" s="852"/>
      <c r="C82" s="860" t="s">
        <v>232</v>
      </c>
      <c r="D82" s="860"/>
      <c r="E82" s="860"/>
      <c r="F82" s="860"/>
      <c r="G82" s="860"/>
      <c r="H82" s="860"/>
      <c r="I82" s="860"/>
      <c r="J82" s="860"/>
      <c r="K82" s="860"/>
      <c r="L82" s="860"/>
      <c r="M82" s="860"/>
      <c r="N82" s="860"/>
      <c r="O82" s="860"/>
      <c r="P82" s="860"/>
      <c r="Q82" s="860"/>
      <c r="R82" s="860"/>
      <c r="S82" s="860"/>
      <c r="T82" s="860"/>
      <c r="U82" s="860"/>
      <c r="V82" s="860"/>
      <c r="W82" s="860"/>
      <c r="X82" s="860"/>
      <c r="Y82" s="860"/>
      <c r="Z82" s="860"/>
      <c r="AA82" s="860"/>
      <c r="AB82" s="860"/>
      <c r="AC82" s="857" t="s">
        <v>233</v>
      </c>
      <c r="AD82" s="857"/>
      <c r="AE82" s="857"/>
      <c r="AF82" s="857"/>
      <c r="AG82" s="858">
        <f>SUM(AG75:AJ81)</f>
        <v>320240</v>
      </c>
      <c r="AH82" s="858"/>
      <c r="AI82" s="858"/>
      <c r="AJ82" s="858"/>
      <c r="AK82" s="281"/>
      <c r="AL82" s="281"/>
    </row>
    <row r="83" spans="1:38" ht="19.5" customHeight="1" x14ac:dyDescent="0.25">
      <c r="A83" s="848" t="s">
        <v>234</v>
      </c>
      <c r="B83" s="848"/>
      <c r="C83" s="849" t="s">
        <v>235</v>
      </c>
      <c r="D83" s="849"/>
      <c r="E83" s="849"/>
      <c r="F83" s="849"/>
      <c r="G83" s="849"/>
      <c r="H83" s="849"/>
      <c r="I83" s="849"/>
      <c r="J83" s="849"/>
      <c r="K83" s="849"/>
      <c r="L83" s="849"/>
      <c r="M83" s="849"/>
      <c r="N83" s="849"/>
      <c r="O83" s="849"/>
      <c r="P83" s="849"/>
      <c r="Q83" s="849"/>
      <c r="R83" s="849"/>
      <c r="S83" s="849"/>
      <c r="T83" s="849"/>
      <c r="U83" s="849"/>
      <c r="V83" s="849"/>
      <c r="W83" s="849"/>
      <c r="X83" s="849"/>
      <c r="Y83" s="849"/>
      <c r="Z83" s="849"/>
      <c r="AA83" s="849"/>
      <c r="AB83" s="849"/>
      <c r="AC83" s="850" t="s">
        <v>236</v>
      </c>
      <c r="AD83" s="850"/>
      <c r="AE83" s="850"/>
      <c r="AF83" s="850"/>
      <c r="AG83" s="851">
        <v>36800198</v>
      </c>
      <c r="AH83" s="851"/>
      <c r="AI83" s="851"/>
      <c r="AJ83" s="851"/>
      <c r="AK83" s="280"/>
      <c r="AL83" s="280"/>
    </row>
    <row r="84" spans="1:38" ht="19.5" customHeight="1" x14ac:dyDescent="0.25">
      <c r="A84" s="848" t="s">
        <v>237</v>
      </c>
      <c r="B84" s="848"/>
      <c r="C84" s="849" t="s">
        <v>238</v>
      </c>
      <c r="D84" s="849"/>
      <c r="E84" s="849"/>
      <c r="F84" s="849"/>
      <c r="G84" s="849"/>
      <c r="H84" s="849"/>
      <c r="I84" s="849"/>
      <c r="J84" s="849"/>
      <c r="K84" s="849"/>
      <c r="L84" s="849"/>
      <c r="M84" s="849"/>
      <c r="N84" s="849"/>
      <c r="O84" s="849"/>
      <c r="P84" s="849"/>
      <c r="Q84" s="849"/>
      <c r="R84" s="849"/>
      <c r="S84" s="849"/>
      <c r="T84" s="849"/>
      <c r="U84" s="849"/>
      <c r="V84" s="849"/>
      <c r="W84" s="849"/>
      <c r="X84" s="849"/>
      <c r="Y84" s="849"/>
      <c r="Z84" s="849"/>
      <c r="AA84" s="849"/>
      <c r="AB84" s="849"/>
      <c r="AC84" s="850" t="s">
        <v>239</v>
      </c>
      <c r="AD84" s="850"/>
      <c r="AE84" s="850"/>
      <c r="AF84" s="850"/>
      <c r="AG84" s="851"/>
      <c r="AH84" s="851"/>
      <c r="AI84" s="851"/>
      <c r="AJ84" s="851"/>
      <c r="AK84" s="280"/>
      <c r="AL84" s="280"/>
    </row>
    <row r="85" spans="1:38" ht="19.5" customHeight="1" x14ac:dyDescent="0.25">
      <c r="A85" s="848" t="s">
        <v>240</v>
      </c>
      <c r="B85" s="848"/>
      <c r="C85" s="849" t="s">
        <v>241</v>
      </c>
      <c r="D85" s="849"/>
      <c r="E85" s="849"/>
      <c r="F85" s="849"/>
      <c r="G85" s="849"/>
      <c r="H85" s="849"/>
      <c r="I85" s="849"/>
      <c r="J85" s="849"/>
      <c r="K85" s="849"/>
      <c r="L85" s="849"/>
      <c r="M85" s="849"/>
      <c r="N85" s="849"/>
      <c r="O85" s="849"/>
      <c r="P85" s="849"/>
      <c r="Q85" s="849"/>
      <c r="R85" s="849"/>
      <c r="S85" s="849"/>
      <c r="T85" s="849"/>
      <c r="U85" s="849"/>
      <c r="V85" s="849"/>
      <c r="W85" s="849"/>
      <c r="X85" s="849"/>
      <c r="Y85" s="849"/>
      <c r="Z85" s="849"/>
      <c r="AA85" s="849"/>
      <c r="AB85" s="849"/>
      <c r="AC85" s="850" t="s">
        <v>242</v>
      </c>
      <c r="AD85" s="850"/>
      <c r="AE85" s="850"/>
      <c r="AF85" s="850"/>
      <c r="AG85" s="851"/>
      <c r="AH85" s="851"/>
      <c r="AI85" s="851"/>
      <c r="AJ85" s="851"/>
      <c r="AK85" s="280"/>
      <c r="AL85" s="280"/>
    </row>
    <row r="86" spans="1:38" ht="19.5" customHeight="1" x14ac:dyDescent="0.25">
      <c r="A86" s="848" t="s">
        <v>243</v>
      </c>
      <c r="B86" s="848"/>
      <c r="C86" s="849" t="s">
        <v>244</v>
      </c>
      <c r="D86" s="849"/>
      <c r="E86" s="849"/>
      <c r="F86" s="849"/>
      <c r="G86" s="849"/>
      <c r="H86" s="849"/>
      <c r="I86" s="849"/>
      <c r="J86" s="849"/>
      <c r="K86" s="849"/>
      <c r="L86" s="849"/>
      <c r="M86" s="849"/>
      <c r="N86" s="849"/>
      <c r="O86" s="849"/>
      <c r="P86" s="849"/>
      <c r="Q86" s="849"/>
      <c r="R86" s="849"/>
      <c r="S86" s="849"/>
      <c r="T86" s="849"/>
      <c r="U86" s="849"/>
      <c r="V86" s="849"/>
      <c r="W86" s="849"/>
      <c r="X86" s="849"/>
      <c r="Y86" s="849"/>
      <c r="Z86" s="849"/>
      <c r="AA86" s="849"/>
      <c r="AB86" s="849"/>
      <c r="AC86" s="850" t="s">
        <v>245</v>
      </c>
      <c r="AD86" s="850"/>
      <c r="AE86" s="850"/>
      <c r="AF86" s="850"/>
      <c r="AG86" s="851">
        <v>9936062</v>
      </c>
      <c r="AH86" s="851"/>
      <c r="AI86" s="851"/>
      <c r="AJ86" s="851"/>
      <c r="AK86" s="280"/>
      <c r="AL86" s="280"/>
    </row>
    <row r="87" spans="1:38" s="2" customFormat="1" ht="19.5" customHeight="1" x14ac:dyDescent="0.25">
      <c r="A87" s="852" t="s">
        <v>246</v>
      </c>
      <c r="B87" s="852"/>
      <c r="C87" s="856" t="s">
        <v>247</v>
      </c>
      <c r="D87" s="856"/>
      <c r="E87" s="856"/>
      <c r="F87" s="856"/>
      <c r="G87" s="856"/>
      <c r="H87" s="856"/>
      <c r="I87" s="856"/>
      <c r="J87" s="856"/>
      <c r="K87" s="856"/>
      <c r="L87" s="856"/>
      <c r="M87" s="856"/>
      <c r="N87" s="856"/>
      <c r="O87" s="856"/>
      <c r="P87" s="856"/>
      <c r="Q87" s="856"/>
      <c r="R87" s="856"/>
      <c r="S87" s="856"/>
      <c r="T87" s="856"/>
      <c r="U87" s="856"/>
      <c r="V87" s="856"/>
      <c r="W87" s="856"/>
      <c r="X87" s="856"/>
      <c r="Y87" s="856"/>
      <c r="Z87" s="856"/>
      <c r="AA87" s="856"/>
      <c r="AB87" s="856"/>
      <c r="AC87" s="857" t="s">
        <v>248</v>
      </c>
      <c r="AD87" s="857"/>
      <c r="AE87" s="857"/>
      <c r="AF87" s="857"/>
      <c r="AG87" s="858">
        <f>SUM(AG83:AJ86)</f>
        <v>46736260</v>
      </c>
      <c r="AH87" s="858"/>
      <c r="AI87" s="858"/>
      <c r="AJ87" s="858"/>
      <c r="AK87" s="281"/>
      <c r="AL87" s="281"/>
    </row>
    <row r="88" spans="1:38" ht="29.25" customHeight="1" x14ac:dyDescent="0.25">
      <c r="A88" s="848" t="s">
        <v>249</v>
      </c>
      <c r="B88" s="848"/>
      <c r="C88" s="849" t="s">
        <v>250</v>
      </c>
      <c r="D88" s="849"/>
      <c r="E88" s="849"/>
      <c r="F88" s="849"/>
      <c r="G88" s="849"/>
      <c r="H88" s="849"/>
      <c r="I88" s="849"/>
      <c r="J88" s="849"/>
      <c r="K88" s="849"/>
      <c r="L88" s="849"/>
      <c r="M88" s="849"/>
      <c r="N88" s="849"/>
      <c r="O88" s="849"/>
      <c r="P88" s="849"/>
      <c r="Q88" s="849"/>
      <c r="R88" s="849"/>
      <c r="S88" s="849"/>
      <c r="T88" s="849"/>
      <c r="U88" s="849"/>
      <c r="V88" s="849"/>
      <c r="W88" s="849"/>
      <c r="X88" s="849"/>
      <c r="Y88" s="849"/>
      <c r="Z88" s="849"/>
      <c r="AA88" s="849"/>
      <c r="AB88" s="849"/>
      <c r="AC88" s="850" t="s">
        <v>251</v>
      </c>
      <c r="AD88" s="850"/>
      <c r="AE88" s="850"/>
      <c r="AF88" s="850"/>
      <c r="AG88" s="851"/>
      <c r="AH88" s="851"/>
      <c r="AI88" s="851"/>
      <c r="AJ88" s="851"/>
      <c r="AK88" s="280"/>
      <c r="AL88" s="280"/>
    </row>
    <row r="89" spans="1:38" ht="29.25" customHeight="1" x14ac:dyDescent="0.25">
      <c r="A89" s="848" t="s">
        <v>252</v>
      </c>
      <c r="B89" s="848"/>
      <c r="C89" s="849" t="s">
        <v>253</v>
      </c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49"/>
      <c r="O89" s="849"/>
      <c r="P89" s="849"/>
      <c r="Q89" s="849"/>
      <c r="R89" s="849"/>
      <c r="S89" s="849"/>
      <c r="T89" s="849"/>
      <c r="U89" s="849"/>
      <c r="V89" s="849"/>
      <c r="W89" s="849"/>
      <c r="X89" s="849"/>
      <c r="Y89" s="849"/>
      <c r="Z89" s="849"/>
      <c r="AA89" s="849"/>
      <c r="AB89" s="849"/>
      <c r="AC89" s="850" t="s">
        <v>254</v>
      </c>
      <c r="AD89" s="850"/>
      <c r="AE89" s="850"/>
      <c r="AF89" s="850"/>
      <c r="AG89" s="851"/>
      <c r="AH89" s="851"/>
      <c r="AI89" s="851"/>
      <c r="AJ89" s="851"/>
      <c r="AK89" s="280"/>
      <c r="AL89" s="280"/>
    </row>
    <row r="90" spans="1:38" ht="29.25" customHeight="1" x14ac:dyDescent="0.25">
      <c r="A90" s="848" t="s">
        <v>255</v>
      </c>
      <c r="B90" s="848"/>
      <c r="C90" s="849" t="s">
        <v>256</v>
      </c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49"/>
      <c r="O90" s="849"/>
      <c r="P90" s="849"/>
      <c r="Q90" s="849"/>
      <c r="R90" s="849"/>
      <c r="S90" s="849"/>
      <c r="T90" s="849"/>
      <c r="U90" s="849"/>
      <c r="V90" s="849"/>
      <c r="W90" s="849"/>
      <c r="X90" s="849"/>
      <c r="Y90" s="849"/>
      <c r="Z90" s="849"/>
      <c r="AA90" s="849"/>
      <c r="AB90" s="849"/>
      <c r="AC90" s="850" t="s">
        <v>257</v>
      </c>
      <c r="AD90" s="850"/>
      <c r="AE90" s="850"/>
      <c r="AF90" s="850"/>
      <c r="AG90" s="851"/>
      <c r="AH90" s="851"/>
      <c r="AI90" s="851"/>
      <c r="AJ90" s="851"/>
      <c r="AK90" s="280"/>
      <c r="AL90" s="280"/>
    </row>
    <row r="91" spans="1:38" ht="19.5" customHeight="1" x14ac:dyDescent="0.25">
      <c r="A91" s="848" t="s">
        <v>258</v>
      </c>
      <c r="B91" s="848"/>
      <c r="C91" s="849" t="s">
        <v>259</v>
      </c>
      <c r="D91" s="849"/>
      <c r="E91" s="849"/>
      <c r="F91" s="849"/>
      <c r="G91" s="849"/>
      <c r="H91" s="849"/>
      <c r="I91" s="849"/>
      <c r="J91" s="849"/>
      <c r="K91" s="849"/>
      <c r="L91" s="849"/>
      <c r="M91" s="849"/>
      <c r="N91" s="849"/>
      <c r="O91" s="849"/>
      <c r="P91" s="849"/>
      <c r="Q91" s="849"/>
      <c r="R91" s="849"/>
      <c r="S91" s="849"/>
      <c r="T91" s="849"/>
      <c r="U91" s="849"/>
      <c r="V91" s="849"/>
      <c r="W91" s="849"/>
      <c r="X91" s="849"/>
      <c r="Y91" s="849"/>
      <c r="Z91" s="849"/>
      <c r="AA91" s="849"/>
      <c r="AB91" s="849"/>
      <c r="AC91" s="850" t="s">
        <v>260</v>
      </c>
      <c r="AD91" s="850"/>
      <c r="AE91" s="850"/>
      <c r="AF91" s="850"/>
      <c r="AG91" s="851"/>
      <c r="AH91" s="851"/>
      <c r="AI91" s="851"/>
      <c r="AJ91" s="851"/>
      <c r="AK91" s="280"/>
      <c r="AL91" s="280"/>
    </row>
    <row r="92" spans="1:38" ht="29.25" customHeight="1" x14ac:dyDescent="0.25">
      <c r="A92" s="848" t="s">
        <v>261</v>
      </c>
      <c r="B92" s="848"/>
      <c r="C92" s="849" t="s">
        <v>262</v>
      </c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49"/>
      <c r="O92" s="849"/>
      <c r="P92" s="849"/>
      <c r="Q92" s="849"/>
      <c r="R92" s="849"/>
      <c r="S92" s="849"/>
      <c r="T92" s="849"/>
      <c r="U92" s="849"/>
      <c r="V92" s="849"/>
      <c r="W92" s="849"/>
      <c r="X92" s="849"/>
      <c r="Y92" s="849"/>
      <c r="Z92" s="849"/>
      <c r="AA92" s="849"/>
      <c r="AB92" s="849"/>
      <c r="AC92" s="850" t="s">
        <v>263</v>
      </c>
      <c r="AD92" s="850"/>
      <c r="AE92" s="850"/>
      <c r="AF92" s="850"/>
      <c r="AG92" s="851"/>
      <c r="AH92" s="851"/>
      <c r="AI92" s="851"/>
      <c r="AJ92" s="851"/>
      <c r="AK92" s="280"/>
      <c r="AL92" s="280"/>
    </row>
    <row r="93" spans="1:38" ht="29.25" customHeight="1" x14ac:dyDescent="0.25">
      <c r="A93" s="848" t="s">
        <v>264</v>
      </c>
      <c r="B93" s="848"/>
      <c r="C93" s="849" t="s">
        <v>265</v>
      </c>
      <c r="D93" s="849"/>
      <c r="E93" s="849"/>
      <c r="F93" s="849"/>
      <c r="G93" s="849"/>
      <c r="H93" s="849"/>
      <c r="I93" s="849"/>
      <c r="J93" s="849"/>
      <c r="K93" s="849"/>
      <c r="L93" s="849"/>
      <c r="M93" s="849"/>
      <c r="N93" s="849"/>
      <c r="O93" s="849"/>
      <c r="P93" s="849"/>
      <c r="Q93" s="849"/>
      <c r="R93" s="849"/>
      <c r="S93" s="849"/>
      <c r="T93" s="849"/>
      <c r="U93" s="849"/>
      <c r="V93" s="849"/>
      <c r="W93" s="849"/>
      <c r="X93" s="849"/>
      <c r="Y93" s="849"/>
      <c r="Z93" s="849"/>
      <c r="AA93" s="849"/>
      <c r="AB93" s="849"/>
      <c r="AC93" s="850" t="s">
        <v>266</v>
      </c>
      <c r="AD93" s="850"/>
      <c r="AE93" s="850"/>
      <c r="AF93" s="850"/>
      <c r="AG93" s="851"/>
      <c r="AH93" s="851"/>
      <c r="AI93" s="851"/>
      <c r="AJ93" s="851"/>
      <c r="AK93" s="280"/>
      <c r="AL93" s="280"/>
    </row>
    <row r="94" spans="1:38" ht="19.5" customHeight="1" x14ac:dyDescent="0.25">
      <c r="A94" s="848" t="s">
        <v>267</v>
      </c>
      <c r="B94" s="848"/>
      <c r="C94" s="849" t="s">
        <v>268</v>
      </c>
      <c r="D94" s="849"/>
      <c r="E94" s="849"/>
      <c r="F94" s="849"/>
      <c r="G94" s="849"/>
      <c r="H94" s="849"/>
      <c r="I94" s="849"/>
      <c r="J94" s="849"/>
      <c r="K94" s="849"/>
      <c r="L94" s="849"/>
      <c r="M94" s="849"/>
      <c r="N94" s="849"/>
      <c r="O94" s="849"/>
      <c r="P94" s="849"/>
      <c r="Q94" s="849"/>
      <c r="R94" s="849"/>
      <c r="S94" s="849"/>
      <c r="T94" s="849"/>
      <c r="U94" s="849"/>
      <c r="V94" s="849"/>
      <c r="W94" s="849"/>
      <c r="X94" s="849"/>
      <c r="Y94" s="849"/>
      <c r="Z94" s="849"/>
      <c r="AA94" s="849"/>
      <c r="AB94" s="849"/>
      <c r="AC94" s="850" t="s">
        <v>269</v>
      </c>
      <c r="AD94" s="850"/>
      <c r="AE94" s="850"/>
      <c r="AF94" s="850"/>
      <c r="AG94" s="851"/>
      <c r="AH94" s="851"/>
      <c r="AI94" s="851"/>
      <c r="AJ94" s="851"/>
      <c r="AK94" s="280"/>
      <c r="AL94" s="280"/>
    </row>
    <row r="95" spans="1:38" ht="19.5" customHeight="1" x14ac:dyDescent="0.25">
      <c r="A95" s="848" t="s">
        <v>270</v>
      </c>
      <c r="B95" s="848"/>
      <c r="C95" s="849" t="s">
        <v>271</v>
      </c>
      <c r="D95" s="849"/>
      <c r="E95" s="849"/>
      <c r="F95" s="849"/>
      <c r="G95" s="849"/>
      <c r="H95" s="849"/>
      <c r="I95" s="849"/>
      <c r="J95" s="849"/>
      <c r="K95" s="849"/>
      <c r="L95" s="849"/>
      <c r="M95" s="849"/>
      <c r="N95" s="849"/>
      <c r="O95" s="849"/>
      <c r="P95" s="849"/>
      <c r="Q95" s="849"/>
      <c r="R95" s="849"/>
      <c r="S95" s="849"/>
      <c r="T95" s="849"/>
      <c r="U95" s="849"/>
      <c r="V95" s="849"/>
      <c r="W95" s="849"/>
      <c r="X95" s="849"/>
      <c r="Y95" s="849"/>
      <c r="Z95" s="849"/>
      <c r="AA95" s="849"/>
      <c r="AB95" s="849"/>
      <c r="AC95" s="850" t="s">
        <v>272</v>
      </c>
      <c r="AD95" s="850"/>
      <c r="AE95" s="850"/>
      <c r="AF95" s="850"/>
      <c r="AG95" s="851">
        <v>500000</v>
      </c>
      <c r="AH95" s="851"/>
      <c r="AI95" s="851"/>
      <c r="AJ95" s="851"/>
      <c r="AK95" s="280"/>
      <c r="AL95" s="280"/>
    </row>
    <row r="96" spans="1:38" ht="19.5" customHeight="1" x14ac:dyDescent="0.25">
      <c r="A96" s="852" t="s">
        <v>273</v>
      </c>
      <c r="B96" s="852"/>
      <c r="C96" s="856" t="s">
        <v>274</v>
      </c>
      <c r="D96" s="856"/>
      <c r="E96" s="856"/>
      <c r="F96" s="856"/>
      <c r="G96" s="856"/>
      <c r="H96" s="856"/>
      <c r="I96" s="856"/>
      <c r="J96" s="856"/>
      <c r="K96" s="856"/>
      <c r="L96" s="856"/>
      <c r="M96" s="856"/>
      <c r="N96" s="856"/>
      <c r="O96" s="856"/>
      <c r="P96" s="856"/>
      <c r="Q96" s="856"/>
      <c r="R96" s="856"/>
      <c r="S96" s="856"/>
      <c r="T96" s="856"/>
      <c r="U96" s="856"/>
      <c r="V96" s="856"/>
      <c r="W96" s="856"/>
      <c r="X96" s="856"/>
      <c r="Y96" s="856"/>
      <c r="Z96" s="856"/>
      <c r="AA96" s="856"/>
      <c r="AB96" s="856"/>
      <c r="AC96" s="857" t="s">
        <v>275</v>
      </c>
      <c r="AD96" s="857"/>
      <c r="AE96" s="857"/>
      <c r="AF96" s="857"/>
      <c r="AG96" s="858">
        <f>SUM(AG88:AJ95)</f>
        <v>500000</v>
      </c>
      <c r="AH96" s="858"/>
      <c r="AI96" s="858"/>
      <c r="AJ96" s="858"/>
      <c r="AK96" s="280"/>
      <c r="AL96" s="280"/>
    </row>
    <row r="97" spans="1:38" s="2" customFormat="1" ht="19.5" customHeight="1" x14ac:dyDescent="0.25">
      <c r="A97" s="852" t="s">
        <v>276</v>
      </c>
      <c r="B97" s="852"/>
      <c r="C97" s="853" t="s">
        <v>277</v>
      </c>
      <c r="D97" s="853"/>
      <c r="E97" s="853"/>
      <c r="F97" s="853"/>
      <c r="G97" s="853"/>
      <c r="H97" s="853"/>
      <c r="I97" s="853"/>
      <c r="J97" s="853"/>
      <c r="K97" s="853"/>
      <c r="L97" s="853"/>
      <c r="M97" s="853"/>
      <c r="N97" s="853"/>
      <c r="O97" s="853"/>
      <c r="P97" s="853"/>
      <c r="Q97" s="853"/>
      <c r="R97" s="853"/>
      <c r="S97" s="853"/>
      <c r="T97" s="853"/>
      <c r="U97" s="853"/>
      <c r="V97" s="853"/>
      <c r="W97" s="853"/>
      <c r="X97" s="853"/>
      <c r="Y97" s="853"/>
      <c r="Z97" s="853"/>
      <c r="AA97" s="853"/>
      <c r="AB97" s="853"/>
      <c r="AC97" s="854" t="s">
        <v>278</v>
      </c>
      <c r="AD97" s="854"/>
      <c r="AE97" s="854"/>
      <c r="AF97" s="854"/>
      <c r="AG97" s="855">
        <f>AG26+AG27+AG52+AG61+AG74+AG82+AG87+AG96</f>
        <v>148704894</v>
      </c>
      <c r="AH97" s="855"/>
      <c r="AI97" s="855"/>
      <c r="AJ97" s="855"/>
      <c r="AK97" s="281"/>
      <c r="AL97" s="281"/>
    </row>
    <row r="98" spans="1:38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8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8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8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8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8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8" x14ac:dyDescent="0.25">
      <c r="AC104" s="4"/>
      <c r="AD104" s="4"/>
      <c r="AE104" s="4"/>
      <c r="AF104" s="4"/>
    </row>
    <row r="105" spans="1:38" x14ac:dyDescent="0.25">
      <c r="AC105" s="4"/>
      <c r="AD105" s="4"/>
      <c r="AE105" s="4"/>
      <c r="AF105" s="4"/>
    </row>
    <row r="151" spans="38:38" x14ac:dyDescent="0.25">
      <c r="AL151" s="280"/>
    </row>
    <row r="154" spans="38:38" x14ac:dyDescent="0.25">
      <c r="AL154" s="280"/>
    </row>
  </sheetData>
  <mergeCells count="372">
    <mergeCell ref="A8:B8"/>
    <mergeCell ref="C8:AB8"/>
    <mergeCell ref="AC8:AF8"/>
    <mergeCell ref="AG8:AJ8"/>
    <mergeCell ref="A2:AJ2"/>
    <mergeCell ref="A3:AJ3"/>
    <mergeCell ref="A4:AJ4"/>
    <mergeCell ref="A5:AJ5"/>
    <mergeCell ref="A6:B6"/>
    <mergeCell ref="C6:AB6"/>
    <mergeCell ref="AC6:AF6"/>
    <mergeCell ref="AG6:AJ6"/>
    <mergeCell ref="A7:B7"/>
    <mergeCell ref="C7:AB7"/>
    <mergeCell ref="AC7:AF7"/>
    <mergeCell ref="AG7:AJ7"/>
    <mergeCell ref="A9:B9"/>
    <mergeCell ref="C9:AB9"/>
    <mergeCell ref="AC9:AF9"/>
    <mergeCell ref="AG9:AJ9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8:B88"/>
    <mergeCell ref="C88:AB88"/>
    <mergeCell ref="AC88:AF88"/>
    <mergeCell ref="AG88:AJ88"/>
    <mergeCell ref="AC92:AF92"/>
    <mergeCell ref="AG92:AJ92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94:B94"/>
    <mergeCell ref="C94:AB94"/>
    <mergeCell ref="AC94:AF94"/>
    <mergeCell ref="AG94:AJ94"/>
    <mergeCell ref="A91:B91"/>
    <mergeCell ref="C91:AB91"/>
    <mergeCell ref="AC91:AF91"/>
    <mergeCell ref="AG91:AJ91"/>
    <mergeCell ref="A92:B92"/>
    <mergeCell ref="C92:AB92"/>
    <mergeCell ref="AG95:AJ95"/>
    <mergeCell ref="A96:B96"/>
    <mergeCell ref="C96:AB96"/>
    <mergeCell ref="AC96:AF96"/>
    <mergeCell ref="AG96:AJ96"/>
    <mergeCell ref="A95:B95"/>
    <mergeCell ref="A93:B93"/>
    <mergeCell ref="C93:AB93"/>
    <mergeCell ref="AC93:AF93"/>
    <mergeCell ref="AG93:AJ93"/>
    <mergeCell ref="A97:B97"/>
    <mergeCell ref="C97:AB97"/>
    <mergeCell ref="AC97:AF97"/>
    <mergeCell ref="AG97:AJ97"/>
    <mergeCell ref="C95:AB95"/>
    <mergeCell ref="AC95:AF95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colBreaks count="1" manualBreakCount="1">
    <brk id="36" max="9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D23"/>
  <sheetViews>
    <sheetView workbookViewId="0">
      <selection sqref="A1:B14"/>
    </sheetView>
  </sheetViews>
  <sheetFormatPr defaultRowHeight="14.4" x14ac:dyDescent="0.3"/>
  <cols>
    <col min="1" max="1" width="55.5546875" customWidth="1"/>
    <col min="2" max="2" width="16.6640625" customWidth="1"/>
    <col min="4" max="4" width="11.5546875" customWidth="1"/>
  </cols>
  <sheetData>
    <row r="1" spans="1:4" x14ac:dyDescent="0.3">
      <c r="B1" s="153" t="s">
        <v>682</v>
      </c>
    </row>
    <row r="2" spans="1:4" ht="34.5" customHeight="1" x14ac:dyDescent="0.3">
      <c r="A2" s="1067" t="s">
        <v>1087</v>
      </c>
      <c r="B2" s="1067"/>
    </row>
    <row r="3" spans="1:4" ht="15.6" x14ac:dyDescent="0.3">
      <c r="A3" s="192"/>
      <c r="B3" s="298" t="s">
        <v>711</v>
      </c>
      <c r="C3" s="185"/>
      <c r="D3" s="185"/>
    </row>
    <row r="4" spans="1:4" ht="45" customHeight="1" x14ac:dyDescent="0.3">
      <c r="A4" s="195" t="s">
        <v>654</v>
      </c>
      <c r="B4" s="417" t="s">
        <v>751</v>
      </c>
      <c r="C4" s="196"/>
      <c r="D4" s="185"/>
    </row>
    <row r="5" spans="1:4" s="542" customFormat="1" ht="30.75" customHeight="1" x14ac:dyDescent="0.3">
      <c r="A5" s="545" t="s">
        <v>871</v>
      </c>
      <c r="B5" s="546">
        <f>SUM(B6:B8)</f>
        <v>46736260</v>
      </c>
      <c r="C5" s="196"/>
      <c r="D5" s="194"/>
    </row>
    <row r="6" spans="1:4" ht="17.25" customHeight="1" x14ac:dyDescent="0.3">
      <c r="A6" s="188" t="s">
        <v>1007</v>
      </c>
      <c r="B6" s="308">
        <v>3175000</v>
      </c>
      <c r="C6" s="185"/>
      <c r="D6" s="185"/>
    </row>
    <row r="7" spans="1:4" ht="23.25" customHeight="1" x14ac:dyDescent="0.3">
      <c r="A7" s="188" t="s">
        <v>1088</v>
      </c>
      <c r="B7" s="308">
        <v>42765000</v>
      </c>
      <c r="C7" s="192"/>
      <c r="D7" s="185"/>
    </row>
    <row r="8" spans="1:4" s="786" customFormat="1" ht="23.25" customHeight="1" x14ac:dyDescent="0.3">
      <c r="A8" s="188" t="s">
        <v>1089</v>
      </c>
      <c r="B8" s="308">
        <v>796260</v>
      </c>
      <c r="C8" s="192"/>
    </row>
    <row r="9" spans="1:4" ht="15.6" x14ac:dyDescent="0.3">
      <c r="A9" s="189"/>
      <c r="B9" s="308"/>
      <c r="C9" s="193"/>
      <c r="D9" s="185"/>
    </row>
    <row r="10" spans="1:4" ht="21" customHeight="1" x14ac:dyDescent="0.3">
      <c r="A10" s="182" t="s">
        <v>655</v>
      </c>
      <c r="B10" s="301">
        <f>SUM(B11:B11)</f>
        <v>320240</v>
      </c>
      <c r="C10" s="197"/>
      <c r="D10" s="194"/>
    </row>
    <row r="11" spans="1:4" ht="18" customHeight="1" x14ac:dyDescent="0.3">
      <c r="A11" s="188" t="s">
        <v>1008</v>
      </c>
      <c r="B11" s="308">
        <v>320240</v>
      </c>
      <c r="C11" s="192"/>
      <c r="D11" s="185"/>
    </row>
    <row r="12" spans="1:4" ht="15.6" x14ac:dyDescent="0.3">
      <c r="A12" s="189"/>
      <c r="B12" s="308"/>
      <c r="C12" s="192"/>
      <c r="D12" s="185"/>
    </row>
    <row r="13" spans="1:4" ht="21" customHeight="1" x14ac:dyDescent="0.3">
      <c r="A13" s="182" t="s">
        <v>656</v>
      </c>
      <c r="B13" s="301">
        <f>SUM(B5+B10)</f>
        <v>47056500</v>
      </c>
      <c r="C13" s="185"/>
      <c r="D13" s="185"/>
    </row>
    <row r="14" spans="1:4" ht="27" customHeight="1" x14ac:dyDescent="0.3">
      <c r="A14" s="312"/>
      <c r="B14" s="301"/>
    </row>
    <row r="23" spans="1:1" ht="15.6" x14ac:dyDescent="0.3">
      <c r="A23" s="197"/>
    </row>
  </sheetData>
  <mergeCells count="1">
    <mergeCell ref="A2:B2"/>
  </mergeCells>
  <phoneticPr fontId="35" type="noConversion"/>
  <pageMargins left="0.25" right="0.25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I61"/>
  <sheetViews>
    <sheetView topLeftCell="A21" zoomScaleNormal="100" workbookViewId="0">
      <selection sqref="A1:E43"/>
    </sheetView>
  </sheetViews>
  <sheetFormatPr defaultColWidth="9.109375" defaultRowHeight="13.2" x14ac:dyDescent="0.25"/>
  <cols>
    <col min="1" max="1" width="38.109375" style="48" customWidth="1"/>
    <col min="2" max="2" width="14.6640625" style="48" customWidth="1"/>
    <col min="3" max="3" width="21.109375" style="48" bestFit="1" customWidth="1"/>
    <col min="4" max="4" width="21.44140625" style="48" customWidth="1"/>
    <col min="5" max="5" width="16.5546875" style="48" customWidth="1"/>
    <col min="6" max="6" width="9.109375" style="48"/>
    <col min="7" max="16384" width="9.109375" style="7"/>
  </cols>
  <sheetData>
    <row r="1" spans="1:9" ht="24" customHeight="1" x14ac:dyDescent="0.25">
      <c r="D1" s="709"/>
    </row>
    <row r="2" spans="1:9" ht="45" customHeight="1" x14ac:dyDescent="0.25">
      <c r="A2" s="1069" t="s">
        <v>1039</v>
      </c>
      <c r="B2" s="1069"/>
      <c r="C2" s="1069"/>
      <c r="D2" s="1069"/>
    </row>
    <row r="3" spans="1:9" ht="29.25" customHeight="1" x14ac:dyDescent="0.25"/>
    <row r="4" spans="1:9" ht="23.25" customHeight="1" x14ac:dyDescent="0.25">
      <c r="A4" s="746"/>
      <c r="B4" s="1070"/>
      <c r="C4" s="1070"/>
      <c r="D4" s="1070"/>
      <c r="E4" s="745" t="s">
        <v>703</v>
      </c>
    </row>
    <row r="5" spans="1:9" ht="21.75" customHeight="1" x14ac:dyDescent="0.3">
      <c r="A5" s="49"/>
      <c r="B5" s="1068"/>
      <c r="C5" s="1068"/>
      <c r="D5" s="1068"/>
      <c r="I5" s="263"/>
    </row>
    <row r="6" spans="1:9" ht="18" customHeight="1" x14ac:dyDescent="0.25"/>
    <row r="7" spans="1:9" ht="28.5" customHeight="1" x14ac:dyDescent="0.25">
      <c r="A7" s="746" t="s">
        <v>1040</v>
      </c>
      <c r="B7" s="1071">
        <v>514394</v>
      </c>
      <c r="C7" s="1072"/>
      <c r="D7" s="1072"/>
    </row>
    <row r="8" spans="1:9" ht="15.6" x14ac:dyDescent="0.3">
      <c r="A8" s="49"/>
      <c r="B8" s="1068"/>
      <c r="C8" s="1068"/>
      <c r="D8" s="1068"/>
    </row>
    <row r="9" spans="1:9" ht="13.8" thickBot="1" x14ac:dyDescent="0.3">
      <c r="D9" s="48" t="s">
        <v>711</v>
      </c>
    </row>
    <row r="10" spans="1:9" ht="16.2" thickBot="1" x14ac:dyDescent="0.35">
      <c r="A10" s="50" t="s">
        <v>539</v>
      </c>
      <c r="B10" s="51">
        <v>2020</v>
      </c>
      <c r="C10" s="747" t="s">
        <v>1042</v>
      </c>
      <c r="D10" s="52" t="s">
        <v>535</v>
      </c>
    </row>
    <row r="11" spans="1:9" ht="15.6" x14ac:dyDescent="0.3">
      <c r="A11" s="53" t="s">
        <v>540</v>
      </c>
      <c r="B11" s="738"/>
      <c r="C11" s="738">
        <v>0</v>
      </c>
      <c r="D11" s="739">
        <f t="shared" ref="D11:D16" si="0">SUM(B11:C11)</f>
        <v>0</v>
      </c>
    </row>
    <row r="12" spans="1:9" ht="15.6" x14ac:dyDescent="0.3">
      <c r="A12" s="58" t="s">
        <v>1041</v>
      </c>
      <c r="B12" s="740">
        <v>42765000</v>
      </c>
      <c r="C12" s="740"/>
      <c r="D12" s="739">
        <f t="shared" si="0"/>
        <v>42765000</v>
      </c>
    </row>
    <row r="13" spans="1:9" ht="15.6" x14ac:dyDescent="0.3">
      <c r="A13" s="58" t="s">
        <v>541</v>
      </c>
      <c r="B13" s="57"/>
      <c r="C13" s="57"/>
      <c r="D13" s="56">
        <f t="shared" si="0"/>
        <v>0</v>
      </c>
    </row>
    <row r="14" spans="1:9" ht="15.6" x14ac:dyDescent="0.3">
      <c r="A14" s="58" t="s">
        <v>542</v>
      </c>
      <c r="B14" s="57"/>
      <c r="C14" s="57"/>
      <c r="D14" s="56">
        <f t="shared" si="0"/>
        <v>0</v>
      </c>
    </row>
    <row r="15" spans="1:9" ht="16.2" thickBot="1" x14ac:dyDescent="0.35">
      <c r="A15" s="59" t="s">
        <v>543</v>
      </c>
      <c r="B15" s="60"/>
      <c r="C15" s="60"/>
      <c r="D15" s="61">
        <f t="shared" si="0"/>
        <v>0</v>
      </c>
    </row>
    <row r="16" spans="1:9" ht="16.2" thickBot="1" x14ac:dyDescent="0.35">
      <c r="A16" s="50" t="s">
        <v>544</v>
      </c>
      <c r="B16" s="741">
        <f>SUM(B11:B15)</f>
        <v>42765000</v>
      </c>
      <c r="C16" s="741">
        <f>SUM(C11:C15)</f>
        <v>0</v>
      </c>
      <c r="D16" s="742">
        <f t="shared" si="0"/>
        <v>42765000</v>
      </c>
    </row>
    <row r="17" spans="1:4" ht="16.2" thickBot="1" x14ac:dyDescent="0.35">
      <c r="A17" s="62"/>
      <c r="B17" s="62"/>
      <c r="C17" s="62"/>
      <c r="D17" s="62"/>
    </row>
    <row r="18" spans="1:4" ht="16.2" thickBot="1" x14ac:dyDescent="0.35">
      <c r="A18" s="50" t="s">
        <v>545</v>
      </c>
      <c r="B18" s="51" t="s">
        <v>750</v>
      </c>
      <c r="C18" s="51" t="s">
        <v>1045</v>
      </c>
      <c r="D18" s="52" t="s">
        <v>535</v>
      </c>
    </row>
    <row r="19" spans="1:4" ht="15.6" x14ac:dyDescent="0.3">
      <c r="A19" s="53" t="s">
        <v>546</v>
      </c>
      <c r="B19" s="54"/>
      <c r="C19" s="55"/>
      <c r="D19" s="56">
        <f>SUM(B19:C19)</f>
        <v>0</v>
      </c>
    </row>
    <row r="20" spans="1:4" ht="15.6" x14ac:dyDescent="0.3">
      <c r="A20" s="58" t="s">
        <v>547</v>
      </c>
      <c r="B20" s="740"/>
      <c r="C20" s="740">
        <v>42765000</v>
      </c>
      <c r="D20" s="739">
        <f>SUM(B20:C20)</f>
        <v>42765000</v>
      </c>
    </row>
    <row r="21" spans="1:4" ht="15.6" x14ac:dyDescent="0.3">
      <c r="A21" s="58" t="s">
        <v>548</v>
      </c>
      <c r="B21" s="740"/>
      <c r="C21" s="740"/>
      <c r="D21" s="739">
        <f>SUM(B21:C21)</f>
        <v>0</v>
      </c>
    </row>
    <row r="22" spans="1:4" ht="16.2" thickBot="1" x14ac:dyDescent="0.35">
      <c r="A22" s="59" t="s">
        <v>549</v>
      </c>
      <c r="B22" s="743"/>
      <c r="C22" s="743"/>
      <c r="D22" s="744">
        <f>SUM(B22:C22)</f>
        <v>0</v>
      </c>
    </row>
    <row r="23" spans="1:4" ht="16.2" thickBot="1" x14ac:dyDescent="0.35">
      <c r="A23" s="50" t="s">
        <v>535</v>
      </c>
      <c r="B23" s="741">
        <f>SUM(B19:B22)</f>
        <v>0</v>
      </c>
      <c r="C23" s="741">
        <f>SUM(C19:C22)</f>
        <v>42765000</v>
      </c>
      <c r="D23" s="742">
        <f>SUM(B23:C23)</f>
        <v>42765000</v>
      </c>
    </row>
    <row r="26" spans="1:4" ht="26.25" customHeight="1" x14ac:dyDescent="0.25">
      <c r="A26" s="746" t="s">
        <v>1043</v>
      </c>
      <c r="B26" s="1073">
        <v>492745</v>
      </c>
      <c r="C26" s="1074"/>
      <c r="D26" s="1074"/>
    </row>
    <row r="27" spans="1:4" ht="15.6" x14ac:dyDescent="0.3">
      <c r="A27" s="49"/>
      <c r="B27" s="1068"/>
      <c r="C27" s="1068"/>
      <c r="D27" s="1068"/>
    </row>
    <row r="28" spans="1:4" ht="13.8" thickBot="1" x14ac:dyDescent="0.3">
      <c r="D28" s="48" t="s">
        <v>711</v>
      </c>
    </row>
    <row r="29" spans="1:4" ht="16.2" thickBot="1" x14ac:dyDescent="0.35">
      <c r="A29" s="50" t="s">
        <v>539</v>
      </c>
      <c r="B29" s="51">
        <v>2020</v>
      </c>
      <c r="C29" s="747" t="s">
        <v>1044</v>
      </c>
      <c r="D29" s="52" t="s">
        <v>535</v>
      </c>
    </row>
    <row r="30" spans="1:4" ht="15.6" x14ac:dyDescent="0.3">
      <c r="A30" s="53" t="s">
        <v>540</v>
      </c>
      <c r="B30" s="738"/>
      <c r="C30" s="738">
        <v>796260</v>
      </c>
      <c r="D30" s="739">
        <f t="shared" ref="D30:D35" si="1">SUM(B30:C30)</f>
        <v>796260</v>
      </c>
    </row>
    <row r="31" spans="1:4" ht="15.6" x14ac:dyDescent="0.3">
      <c r="A31" s="58" t="s">
        <v>1041</v>
      </c>
      <c r="B31" s="740">
        <v>0</v>
      </c>
      <c r="C31" s="740">
        <v>7962600</v>
      </c>
      <c r="D31" s="739">
        <f t="shared" si="1"/>
        <v>7962600</v>
      </c>
    </row>
    <row r="32" spans="1:4" ht="15.6" x14ac:dyDescent="0.3">
      <c r="A32" s="58" t="s">
        <v>541</v>
      </c>
      <c r="B32" s="57"/>
      <c r="C32" s="57"/>
      <c r="D32" s="56">
        <f t="shared" si="1"/>
        <v>0</v>
      </c>
    </row>
    <row r="33" spans="1:6" ht="15.6" x14ac:dyDescent="0.3">
      <c r="A33" s="58" t="s">
        <v>542</v>
      </c>
      <c r="B33" s="57"/>
      <c r="C33" s="57"/>
      <c r="D33" s="56">
        <f t="shared" si="1"/>
        <v>0</v>
      </c>
    </row>
    <row r="34" spans="1:6" ht="16.2" thickBot="1" x14ac:dyDescent="0.35">
      <c r="A34" s="59" t="s">
        <v>543</v>
      </c>
      <c r="B34" s="60"/>
      <c r="C34" s="60"/>
      <c r="D34" s="61">
        <f t="shared" si="1"/>
        <v>0</v>
      </c>
    </row>
    <row r="35" spans="1:6" ht="16.2" thickBot="1" x14ac:dyDescent="0.35">
      <c r="A35" s="50" t="s">
        <v>544</v>
      </c>
      <c r="B35" s="741">
        <f>SUM(B30:B34)</f>
        <v>0</v>
      </c>
      <c r="C35" s="741">
        <f>SUM(C30:C34)</f>
        <v>8758860</v>
      </c>
      <c r="D35" s="742">
        <f t="shared" si="1"/>
        <v>8758860</v>
      </c>
    </row>
    <row r="36" spans="1:6" ht="16.2" thickBot="1" x14ac:dyDescent="0.35">
      <c r="A36" s="62"/>
      <c r="B36" s="62"/>
      <c r="C36" s="62"/>
      <c r="D36" s="62"/>
    </row>
    <row r="37" spans="1:6" ht="16.2" thickBot="1" x14ac:dyDescent="0.35">
      <c r="A37" s="50" t="s">
        <v>545</v>
      </c>
      <c r="B37" s="51" t="s">
        <v>991</v>
      </c>
      <c r="C37" s="51" t="s">
        <v>1045</v>
      </c>
      <c r="D37" s="52" t="s">
        <v>535</v>
      </c>
    </row>
    <row r="38" spans="1:6" ht="15.6" x14ac:dyDescent="0.3">
      <c r="A38" s="53" t="s">
        <v>546</v>
      </c>
      <c r="B38" s="54"/>
      <c r="C38" s="55"/>
      <c r="D38" s="56">
        <f>SUM(B38:C38)</f>
        <v>0</v>
      </c>
    </row>
    <row r="39" spans="1:6" ht="15.6" x14ac:dyDescent="0.3">
      <c r="A39" s="58" t="s">
        <v>547</v>
      </c>
      <c r="B39" s="740"/>
      <c r="C39" s="740"/>
      <c r="D39" s="739">
        <f>SUM(B39:C39)</f>
        <v>0</v>
      </c>
    </row>
    <row r="40" spans="1:6" ht="15.6" x14ac:dyDescent="0.3">
      <c r="A40" s="58" t="s">
        <v>548</v>
      </c>
      <c r="B40" s="740"/>
      <c r="C40" s="740"/>
      <c r="D40" s="739">
        <f>SUM(B40:C40)</f>
        <v>0</v>
      </c>
    </row>
    <row r="41" spans="1:6" ht="16.2" thickBot="1" x14ac:dyDescent="0.35">
      <c r="A41" s="59" t="s">
        <v>549</v>
      </c>
      <c r="B41" s="743"/>
      <c r="C41" s="743"/>
      <c r="D41" s="744">
        <f>SUM(B41:C41)</f>
        <v>0</v>
      </c>
    </row>
    <row r="42" spans="1:6" ht="16.2" thickBot="1" x14ac:dyDescent="0.35">
      <c r="A42" s="50" t="s">
        <v>535</v>
      </c>
      <c r="B42" s="741">
        <f>SUM(B38:B41)</f>
        <v>0</v>
      </c>
      <c r="C42" s="741">
        <f>SUM(C38:C41)</f>
        <v>0</v>
      </c>
      <c r="D42" s="742">
        <f>SUM(B42:C42)</f>
        <v>0</v>
      </c>
    </row>
    <row r="45" spans="1:6" ht="15.6" x14ac:dyDescent="0.3">
      <c r="A45" s="49"/>
      <c r="B45" s="1068"/>
      <c r="C45" s="1068"/>
      <c r="D45" s="1068"/>
    </row>
    <row r="47" spans="1:6" x14ac:dyDescent="0.25">
      <c r="C47" s="7"/>
      <c r="D47" s="7"/>
      <c r="E47" s="7"/>
      <c r="F47" s="7"/>
    </row>
    <row r="48" spans="1:6" x14ac:dyDescent="0.25">
      <c r="C48" s="7"/>
      <c r="D48" s="7"/>
      <c r="E48" s="7"/>
      <c r="F48" s="7"/>
    </row>
    <row r="49" spans="3:6" x14ac:dyDescent="0.25">
      <c r="C49" s="7"/>
      <c r="D49" s="7"/>
      <c r="E49" s="7"/>
      <c r="F49" s="7"/>
    </row>
    <row r="50" spans="3:6" x14ac:dyDescent="0.25">
      <c r="C50" s="7"/>
      <c r="D50" s="7"/>
      <c r="E50" s="7"/>
      <c r="F50" s="7"/>
    </row>
    <row r="51" spans="3:6" x14ac:dyDescent="0.25">
      <c r="C51" s="7"/>
      <c r="D51" s="7"/>
      <c r="E51" s="7"/>
      <c r="F51" s="7"/>
    </row>
    <row r="52" spans="3:6" x14ac:dyDescent="0.25">
      <c r="C52" s="7"/>
      <c r="D52" s="7"/>
      <c r="E52" s="7"/>
      <c r="F52" s="7"/>
    </row>
    <row r="53" spans="3:6" x14ac:dyDescent="0.25">
      <c r="C53" s="7"/>
      <c r="D53" s="7"/>
      <c r="E53" s="7"/>
      <c r="F53" s="7"/>
    </row>
    <row r="54" spans="3:6" x14ac:dyDescent="0.25">
      <c r="C54" s="7"/>
      <c r="D54" s="7"/>
      <c r="E54" s="7"/>
      <c r="F54" s="7"/>
    </row>
    <row r="55" spans="3:6" x14ac:dyDescent="0.25">
      <c r="C55" s="7"/>
      <c r="D55" s="7"/>
      <c r="E55" s="7"/>
      <c r="F55" s="7"/>
    </row>
    <row r="56" spans="3:6" x14ac:dyDescent="0.25">
      <c r="C56" s="7"/>
      <c r="D56" s="7"/>
      <c r="E56" s="7"/>
      <c r="F56" s="7"/>
    </row>
    <row r="57" spans="3:6" x14ac:dyDescent="0.25">
      <c r="C57" s="7"/>
      <c r="D57" s="7"/>
      <c r="E57" s="7"/>
      <c r="F57" s="7"/>
    </row>
    <row r="58" spans="3:6" x14ac:dyDescent="0.25">
      <c r="C58" s="7"/>
      <c r="D58" s="7"/>
      <c r="E58" s="7"/>
      <c r="F58" s="7"/>
    </row>
    <row r="59" spans="3:6" x14ac:dyDescent="0.25">
      <c r="C59" s="7"/>
      <c r="D59" s="7"/>
      <c r="E59" s="7"/>
      <c r="F59" s="7"/>
    </row>
    <row r="60" spans="3:6" x14ac:dyDescent="0.25">
      <c r="C60" s="7"/>
      <c r="D60" s="7"/>
      <c r="E60" s="7"/>
      <c r="F60" s="7"/>
    </row>
    <row r="61" spans="3:6" x14ac:dyDescent="0.25">
      <c r="C61" s="7"/>
      <c r="D61" s="7"/>
      <c r="E61" s="7"/>
      <c r="F61" s="7"/>
    </row>
  </sheetData>
  <mergeCells count="8">
    <mergeCell ref="B27:D27"/>
    <mergeCell ref="B45:D45"/>
    <mergeCell ref="A2:D2"/>
    <mergeCell ref="B4:D4"/>
    <mergeCell ref="B5:D5"/>
    <mergeCell ref="B7:D7"/>
    <mergeCell ref="B8:D8"/>
    <mergeCell ref="B26:D26"/>
  </mergeCells>
  <phoneticPr fontId="35" type="noConversion"/>
  <printOptions horizontalCentered="1"/>
  <pageMargins left="1" right="1" top="1" bottom="1" header="0.5" footer="0.5"/>
  <pageSetup paperSize="9" scale="71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F23"/>
  <sheetViews>
    <sheetView zoomScaleNormal="100" workbookViewId="0">
      <selection sqref="A1:F23"/>
    </sheetView>
  </sheetViews>
  <sheetFormatPr defaultColWidth="8" defaultRowHeight="13.2" x14ac:dyDescent="0.3"/>
  <cols>
    <col min="1" max="1" width="5" style="80" customWidth="1"/>
    <col min="2" max="2" width="47" style="75" customWidth="1"/>
    <col min="3" max="4" width="15.109375" style="75" customWidth="1"/>
    <col min="5" max="16384" width="8" style="75"/>
  </cols>
  <sheetData>
    <row r="1" spans="1:6" ht="14.4" x14ac:dyDescent="0.3">
      <c r="A1" s="1077"/>
      <c r="B1" s="1078"/>
      <c r="C1" s="1078"/>
      <c r="D1" s="1078"/>
    </row>
    <row r="2" spans="1:6" s="64" customFormat="1" ht="14.4" thickBot="1" x14ac:dyDescent="0.3">
      <c r="A2" s="63"/>
      <c r="D2" s="65" t="s">
        <v>718</v>
      </c>
      <c r="E2" s="1055" t="s">
        <v>950</v>
      </c>
      <c r="F2" s="1055"/>
    </row>
    <row r="3" spans="1:6" s="69" customFormat="1" ht="48" customHeight="1" thickBot="1" x14ac:dyDescent="0.35">
      <c r="A3" s="66" t="s">
        <v>550</v>
      </c>
      <c r="B3" s="67" t="s">
        <v>551</v>
      </c>
      <c r="C3" s="67" t="s">
        <v>552</v>
      </c>
      <c r="D3" s="68" t="s">
        <v>553</v>
      </c>
    </row>
    <row r="4" spans="1:6" s="69" customFormat="1" ht="14.1" customHeight="1" thickBot="1" x14ac:dyDescent="0.35">
      <c r="A4" s="70">
        <v>1</v>
      </c>
      <c r="B4" s="71">
        <v>2</v>
      </c>
      <c r="C4" s="71">
        <v>3</v>
      </c>
      <c r="D4" s="72">
        <v>4</v>
      </c>
    </row>
    <row r="5" spans="1:6" ht="18" customHeight="1" x14ac:dyDescent="0.3">
      <c r="A5" s="73" t="s">
        <v>6</v>
      </c>
      <c r="B5" s="74" t="s">
        <v>554</v>
      </c>
      <c r="C5" s="314"/>
      <c r="D5" s="315"/>
    </row>
    <row r="6" spans="1:6" ht="18" customHeight="1" x14ac:dyDescent="0.3">
      <c r="A6" s="76" t="s">
        <v>7</v>
      </c>
      <c r="B6" s="77" t="s">
        <v>555</v>
      </c>
      <c r="C6" s="312"/>
      <c r="D6" s="313"/>
    </row>
    <row r="7" spans="1:6" ht="18" customHeight="1" x14ac:dyDescent="0.3">
      <c r="A7" s="76" t="s">
        <v>8</v>
      </c>
      <c r="B7" s="77" t="s">
        <v>556</v>
      </c>
      <c r="C7" s="312"/>
      <c r="D7" s="313"/>
    </row>
    <row r="8" spans="1:6" ht="18" customHeight="1" x14ac:dyDescent="0.3">
      <c r="A8" s="76" t="s">
        <v>9</v>
      </c>
      <c r="B8" s="77" t="s">
        <v>557</v>
      </c>
      <c r="C8" s="312"/>
      <c r="D8" s="313"/>
    </row>
    <row r="9" spans="1:6" ht="18" customHeight="1" x14ac:dyDescent="0.3">
      <c r="A9" s="76" t="s">
        <v>507</v>
      </c>
      <c r="B9" s="77" t="s">
        <v>558</v>
      </c>
      <c r="C9" s="312"/>
      <c r="D9" s="313"/>
    </row>
    <row r="10" spans="1:6" ht="18" customHeight="1" x14ac:dyDescent="0.3">
      <c r="A10" s="76" t="s">
        <v>508</v>
      </c>
      <c r="B10" s="77" t="s">
        <v>559</v>
      </c>
      <c r="C10" s="312"/>
      <c r="D10" s="313"/>
    </row>
    <row r="11" spans="1:6" ht="18" customHeight="1" x14ac:dyDescent="0.3">
      <c r="A11" s="76" t="s">
        <v>509</v>
      </c>
      <c r="B11" s="78" t="s">
        <v>560</v>
      </c>
      <c r="C11" s="312"/>
      <c r="D11" s="313"/>
    </row>
    <row r="12" spans="1:6" ht="18" customHeight="1" x14ac:dyDescent="0.3">
      <c r="A12" s="76" t="s">
        <v>510</v>
      </c>
      <c r="B12" s="78" t="s">
        <v>561</v>
      </c>
      <c r="C12" s="312"/>
      <c r="D12" s="313"/>
    </row>
    <row r="13" spans="1:6" ht="18" customHeight="1" x14ac:dyDescent="0.3">
      <c r="A13" s="76" t="s">
        <v>511</v>
      </c>
      <c r="B13" s="78" t="s">
        <v>562</v>
      </c>
      <c r="C13" s="312"/>
      <c r="D13" s="313"/>
    </row>
    <row r="14" spans="1:6" ht="18" customHeight="1" x14ac:dyDescent="0.3">
      <c r="A14" s="76" t="s">
        <v>512</v>
      </c>
      <c r="B14" s="78" t="s">
        <v>563</v>
      </c>
      <c r="C14" s="312"/>
      <c r="D14" s="313"/>
    </row>
    <row r="15" spans="1:6" ht="18" customHeight="1" x14ac:dyDescent="0.3">
      <c r="A15" s="76" t="s">
        <v>513</v>
      </c>
      <c r="B15" s="78" t="s">
        <v>564</v>
      </c>
      <c r="C15" s="312"/>
      <c r="D15" s="313"/>
    </row>
    <row r="16" spans="1:6" ht="22.5" customHeight="1" x14ac:dyDescent="0.3">
      <c r="A16" s="76" t="s">
        <v>516</v>
      </c>
      <c r="B16" s="78" t="s">
        <v>565</v>
      </c>
      <c r="C16" s="312"/>
      <c r="D16" s="313"/>
    </row>
    <row r="17" spans="1:4" ht="18" customHeight="1" x14ac:dyDescent="0.3">
      <c r="A17" s="76" t="s">
        <v>518</v>
      </c>
      <c r="B17" s="77" t="s">
        <v>566</v>
      </c>
      <c r="C17" s="312"/>
      <c r="D17" s="313"/>
    </row>
    <row r="18" spans="1:4" ht="18" customHeight="1" x14ac:dyDescent="0.3">
      <c r="A18" s="76" t="s">
        <v>519</v>
      </c>
      <c r="B18" s="77" t="s">
        <v>567</v>
      </c>
      <c r="C18" s="312"/>
      <c r="D18" s="313"/>
    </row>
    <row r="19" spans="1:4" ht="18" customHeight="1" x14ac:dyDescent="0.3">
      <c r="A19" s="76" t="s">
        <v>520</v>
      </c>
      <c r="B19" s="77" t="s">
        <v>568</v>
      </c>
      <c r="C19" s="312"/>
      <c r="D19" s="313"/>
    </row>
    <row r="20" spans="1:4" ht="18" customHeight="1" x14ac:dyDescent="0.3">
      <c r="A20" s="76" t="s">
        <v>521</v>
      </c>
      <c r="B20" s="77" t="s">
        <v>569</v>
      </c>
      <c r="C20" s="312"/>
      <c r="D20" s="313"/>
    </row>
    <row r="21" spans="1:4" ht="18" customHeight="1" thickBot="1" x14ac:dyDescent="0.35">
      <c r="A21" s="76" t="s">
        <v>522</v>
      </c>
      <c r="B21" s="317" t="s">
        <v>570</v>
      </c>
      <c r="C21" s="318"/>
      <c r="D21" s="319"/>
    </row>
    <row r="22" spans="1:4" ht="18" customHeight="1" thickBot="1" x14ac:dyDescent="0.35">
      <c r="A22" s="316" t="s">
        <v>523</v>
      </c>
      <c r="B22" s="320" t="s">
        <v>537</v>
      </c>
      <c r="C22" s="321">
        <v>0</v>
      </c>
      <c r="D22" s="322">
        <v>0</v>
      </c>
    </row>
    <row r="23" spans="1:4" ht="8.25" customHeight="1" x14ac:dyDescent="0.3">
      <c r="A23" s="79"/>
      <c r="B23" s="1075"/>
      <c r="C23" s="1076"/>
      <c r="D23" s="1076"/>
    </row>
  </sheetData>
  <mergeCells count="3">
    <mergeCell ref="B23:D23"/>
    <mergeCell ref="A1:D1"/>
    <mergeCell ref="E2:F2"/>
  </mergeCells>
  <phoneticPr fontId="35" type="noConversion"/>
  <printOptions horizontalCentered="1"/>
  <pageMargins left="0.78740157480314965" right="0.78740157480314965" top="2.598425196850394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
Az önkormányzat által adott közvetett támogatások (kedvezmények)&amp;R&amp;"Times New Roman CE,Dőlt"&amp;12 11. melléklet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BT30"/>
  <sheetViews>
    <sheetView topLeftCell="A5" zoomScaleNormal="100" workbookViewId="0">
      <selection activeCell="B1" sqref="A1:BQ24"/>
    </sheetView>
  </sheetViews>
  <sheetFormatPr defaultColWidth="2.6640625" defaultRowHeight="13.2" x14ac:dyDescent="0.25"/>
  <cols>
    <col min="1" max="21" width="2.6640625" style="1" customWidth="1"/>
    <col min="22" max="22" width="0.88671875" style="1" customWidth="1"/>
    <col min="23" max="25" width="2.6640625" style="1" hidden="1" customWidth="1"/>
    <col min="26" max="26" width="0.5546875" style="1" customWidth="1"/>
    <col min="27" max="29" width="2.6640625" style="1" customWidth="1"/>
    <col min="30" max="30" width="8.44140625" style="1" customWidth="1"/>
    <col min="31" max="33" width="2.6640625" style="1" customWidth="1"/>
    <col min="34" max="34" width="6.33203125" style="1" customWidth="1"/>
    <col min="35" max="35" width="14.5546875" style="1" customWidth="1"/>
    <col min="36" max="36" width="15.44140625" style="1" customWidth="1"/>
    <col min="37" max="38" width="2.6640625" style="1" customWidth="1"/>
    <col min="39" max="39" width="4.33203125" style="1" customWidth="1"/>
    <col min="40" max="58" width="2.6640625" style="1" customWidth="1"/>
    <col min="59" max="59" width="1.5546875" style="1" customWidth="1"/>
    <col min="60" max="62" width="2.6640625" style="1" hidden="1" customWidth="1"/>
    <col min="63" max="65" width="2.6640625" style="1" customWidth="1"/>
    <col min="66" max="66" width="5.5546875" style="1" customWidth="1"/>
    <col min="67" max="68" width="15.33203125" style="1" customWidth="1"/>
    <col min="69" max="69" width="14.44140625" style="1" customWidth="1"/>
    <col min="70" max="215" width="9.109375" style="1" customWidth="1"/>
    <col min="216" max="16384" width="2.6640625" style="1"/>
  </cols>
  <sheetData>
    <row r="1" spans="1:69" x14ac:dyDescent="0.25">
      <c r="BO1" s="1112" t="s">
        <v>683</v>
      </c>
      <c r="BP1" s="1112"/>
      <c r="BQ1" s="1112"/>
    </row>
    <row r="2" spans="1:69" ht="35.25" customHeight="1" x14ac:dyDescent="0.4">
      <c r="A2" s="1113" t="s">
        <v>862</v>
      </c>
      <c r="B2" s="1113"/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3"/>
      <c r="W2" s="1113"/>
      <c r="X2" s="1113"/>
      <c r="Y2" s="1113"/>
      <c r="Z2" s="1113"/>
      <c r="AA2" s="1113"/>
      <c r="AB2" s="1113"/>
      <c r="AC2" s="1113"/>
      <c r="AD2" s="1113"/>
      <c r="AE2" s="1113"/>
      <c r="AF2" s="1113"/>
      <c r="AG2" s="1113"/>
      <c r="AH2" s="1113"/>
      <c r="AI2" s="1113"/>
      <c r="AJ2" s="1113"/>
      <c r="AK2" s="1113"/>
      <c r="AL2" s="1113"/>
      <c r="AM2" s="1113"/>
      <c r="AN2" s="1113"/>
      <c r="AO2" s="1113"/>
      <c r="AP2" s="1113"/>
      <c r="AQ2" s="1113"/>
      <c r="AR2" s="1113"/>
      <c r="AS2" s="1113"/>
      <c r="AT2" s="1113"/>
      <c r="AU2" s="1113"/>
      <c r="AV2" s="1113"/>
      <c r="AW2" s="1113"/>
      <c r="AX2" s="1113"/>
      <c r="AY2" s="1113"/>
      <c r="AZ2" s="1113"/>
      <c r="BA2" s="1113"/>
      <c r="BB2" s="1113"/>
      <c r="BC2" s="1113"/>
      <c r="BD2" s="1113"/>
      <c r="BE2" s="1113"/>
      <c r="BF2" s="1113"/>
      <c r="BG2" s="1113"/>
      <c r="BH2" s="1113"/>
      <c r="BI2" s="1113"/>
      <c r="BJ2" s="1113"/>
      <c r="BK2" s="1113"/>
      <c r="BL2" s="1113"/>
      <c r="BM2" s="1113"/>
      <c r="BN2" s="1113"/>
      <c r="BO2" s="1113"/>
      <c r="BP2" s="1113"/>
      <c r="BQ2" s="1113"/>
    </row>
    <row r="3" spans="1:69" ht="35.25" customHeight="1" x14ac:dyDescent="0.4">
      <c r="A3" s="1113" t="s">
        <v>1036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1113"/>
      <c r="Y3" s="1113"/>
      <c r="Z3" s="1113"/>
      <c r="AA3" s="1113"/>
      <c r="AB3" s="1113"/>
      <c r="AC3" s="1113"/>
      <c r="AD3" s="1113"/>
      <c r="AE3" s="1113"/>
      <c r="AF3" s="1113"/>
      <c r="AG3" s="1113"/>
      <c r="AH3" s="1113"/>
      <c r="AI3" s="1113"/>
      <c r="AJ3" s="1113"/>
      <c r="AK3" s="1113"/>
      <c r="AL3" s="1113"/>
      <c r="AM3" s="1113"/>
      <c r="AN3" s="1113"/>
      <c r="AO3" s="1113"/>
      <c r="AP3" s="1113"/>
      <c r="AQ3" s="1113"/>
      <c r="AR3" s="1113"/>
      <c r="AS3" s="1113"/>
      <c r="AT3" s="1113"/>
      <c r="AU3" s="1113"/>
      <c r="AV3" s="1113"/>
      <c r="AW3" s="1113"/>
      <c r="AX3" s="1113"/>
      <c r="AY3" s="1113"/>
      <c r="AZ3" s="1113"/>
      <c r="BA3" s="1113"/>
      <c r="BB3" s="1113"/>
      <c r="BC3" s="1113"/>
      <c r="BD3" s="1113"/>
      <c r="BE3" s="1113"/>
      <c r="BF3" s="1113"/>
      <c r="BG3" s="1113"/>
      <c r="BH3" s="1113"/>
      <c r="BI3" s="1113"/>
      <c r="BJ3" s="1113"/>
      <c r="BK3" s="1113"/>
      <c r="BL3" s="1113"/>
      <c r="BM3" s="1113"/>
      <c r="BN3" s="1113"/>
      <c r="BO3" s="1113"/>
      <c r="BP3" s="1113"/>
      <c r="BQ3" s="1113"/>
    </row>
    <row r="4" spans="1:69" ht="33" customHeight="1" x14ac:dyDescent="0.4">
      <c r="A4" s="1113" t="s">
        <v>697</v>
      </c>
      <c r="B4" s="1113"/>
      <c r="C4" s="1113"/>
      <c r="D4" s="1113"/>
      <c r="E4" s="1113"/>
      <c r="F4" s="1113"/>
      <c r="G4" s="1113"/>
      <c r="H4" s="1113"/>
      <c r="I4" s="1113"/>
      <c r="J4" s="1113"/>
      <c r="K4" s="1113"/>
      <c r="L4" s="1113"/>
      <c r="M4" s="1113"/>
      <c r="N4" s="1113"/>
      <c r="O4" s="1113"/>
      <c r="P4" s="1113"/>
      <c r="Q4" s="1113"/>
      <c r="R4" s="1113"/>
      <c r="S4" s="1113"/>
      <c r="T4" s="1113"/>
      <c r="U4" s="1113"/>
      <c r="V4" s="1113"/>
      <c r="W4" s="1113"/>
      <c r="X4" s="1113"/>
      <c r="Y4" s="1113"/>
      <c r="Z4" s="1113"/>
      <c r="AA4" s="1113"/>
      <c r="AB4" s="1113"/>
      <c r="AC4" s="1113"/>
      <c r="AD4" s="1113"/>
      <c r="AE4" s="1113"/>
      <c r="AF4" s="1113"/>
      <c r="AG4" s="1113"/>
      <c r="AH4" s="1113"/>
      <c r="AI4" s="1113"/>
      <c r="AJ4" s="1113"/>
      <c r="AK4" s="1113"/>
      <c r="AL4" s="1113"/>
      <c r="AM4" s="1113"/>
      <c r="AN4" s="1113"/>
      <c r="AO4" s="1113"/>
      <c r="AP4" s="1113"/>
      <c r="AQ4" s="1113"/>
      <c r="AR4" s="1113"/>
      <c r="AS4" s="1113"/>
      <c r="AT4" s="1113"/>
      <c r="AU4" s="1113"/>
      <c r="AV4" s="1113"/>
      <c r="AW4" s="1113"/>
      <c r="AX4" s="1113"/>
      <c r="AY4" s="1113"/>
      <c r="AZ4" s="1113"/>
      <c r="BA4" s="1113"/>
      <c r="BB4" s="1113"/>
      <c r="BC4" s="1113"/>
      <c r="BD4" s="1113"/>
      <c r="BE4" s="1113"/>
      <c r="BF4" s="1113"/>
      <c r="BG4" s="1113"/>
      <c r="BH4" s="1113"/>
      <c r="BI4" s="1113"/>
      <c r="BJ4" s="1113"/>
      <c r="BK4" s="1113"/>
      <c r="BL4" s="1113"/>
      <c r="BM4" s="1113"/>
      <c r="BN4" s="1113"/>
      <c r="BO4" s="1113"/>
      <c r="BP4" s="1113"/>
      <c r="BQ4" s="1113"/>
    </row>
    <row r="5" spans="1:69" ht="15.9" customHeight="1" x14ac:dyDescent="0.25">
      <c r="A5" s="1114"/>
      <c r="B5" s="1114"/>
      <c r="C5" s="1114"/>
      <c r="D5" s="1114"/>
      <c r="E5" s="1114"/>
      <c r="F5" s="1114"/>
      <c r="G5" s="1114"/>
      <c r="H5" s="1114"/>
      <c r="I5" s="1114"/>
      <c r="J5" s="1114"/>
      <c r="K5" s="1114"/>
      <c r="L5" s="1114"/>
      <c r="M5" s="1114"/>
      <c r="N5" s="1114"/>
      <c r="O5" s="1114"/>
      <c r="P5" s="1114"/>
      <c r="Q5" s="1114"/>
      <c r="R5" s="1114"/>
      <c r="S5" s="1114"/>
      <c r="T5" s="1114"/>
      <c r="U5" s="1114"/>
      <c r="V5" s="1114"/>
      <c r="W5" s="1114"/>
      <c r="X5" s="1114"/>
      <c r="Y5" s="1114"/>
      <c r="Z5" s="1114"/>
      <c r="AA5" s="1114"/>
      <c r="AB5" s="1114"/>
      <c r="AC5" s="1114"/>
      <c r="AD5" s="1114"/>
      <c r="AE5" s="199"/>
      <c r="AF5" s="199"/>
      <c r="AG5" s="1115"/>
      <c r="AH5" s="1114"/>
      <c r="AI5" s="1114"/>
      <c r="AJ5" s="1114"/>
      <c r="AK5" s="1114"/>
      <c r="AL5" s="1114"/>
      <c r="AM5" s="1114"/>
      <c r="AN5" s="1114"/>
      <c r="AO5" s="1114"/>
      <c r="AP5" s="1114"/>
      <c r="AQ5" s="1114"/>
      <c r="AR5" s="1114"/>
      <c r="AS5" s="1114"/>
      <c r="AT5" s="1114"/>
      <c r="AU5" s="1114"/>
      <c r="AV5" s="1114"/>
      <c r="AW5" s="1114"/>
      <c r="AX5" s="1114"/>
      <c r="AY5" s="1114"/>
      <c r="AZ5" s="1114"/>
      <c r="BA5" s="1114"/>
      <c r="BB5" s="1114"/>
      <c r="BC5" s="1114"/>
      <c r="BD5" s="1114"/>
      <c r="BE5" s="1114"/>
      <c r="BF5" s="1114"/>
      <c r="BG5" s="1114"/>
      <c r="BH5" s="1114"/>
      <c r="BI5" s="1114"/>
      <c r="BJ5" s="1114"/>
      <c r="BK5" s="1114"/>
      <c r="BL5" s="1114"/>
      <c r="BM5" s="1114"/>
      <c r="BN5" s="1114"/>
      <c r="BO5" s="1" t="s">
        <v>712</v>
      </c>
    </row>
    <row r="6" spans="1:69" ht="49.5" customHeight="1" x14ac:dyDescent="0.25">
      <c r="A6" s="1110" t="s">
        <v>3</v>
      </c>
      <c r="B6" s="1107"/>
      <c r="C6" s="1107"/>
      <c r="D6" s="1107"/>
      <c r="E6" s="1107"/>
      <c r="F6" s="1107"/>
      <c r="G6" s="1107"/>
      <c r="H6" s="1107"/>
      <c r="I6" s="1107"/>
      <c r="J6" s="1107"/>
      <c r="K6" s="1107"/>
      <c r="L6" s="1107"/>
      <c r="M6" s="1107"/>
      <c r="N6" s="1107"/>
      <c r="O6" s="1107"/>
      <c r="P6" s="1107"/>
      <c r="Q6" s="1107"/>
      <c r="R6" s="1107"/>
      <c r="S6" s="1107"/>
      <c r="T6" s="1107"/>
      <c r="U6" s="1107"/>
      <c r="V6" s="1107"/>
      <c r="W6" s="1107"/>
      <c r="X6" s="1107"/>
      <c r="Y6" s="1107"/>
      <c r="Z6" s="1107"/>
      <c r="AA6" s="1106" t="s">
        <v>751</v>
      </c>
      <c r="AB6" s="1107"/>
      <c r="AC6" s="1107"/>
      <c r="AD6" s="1107"/>
      <c r="AE6" s="1106" t="s">
        <v>792</v>
      </c>
      <c r="AF6" s="1107"/>
      <c r="AG6" s="1107"/>
      <c r="AH6" s="1107"/>
      <c r="AI6" s="81" t="s">
        <v>1006</v>
      </c>
      <c r="AJ6" s="81" t="s">
        <v>1090</v>
      </c>
      <c r="AK6" s="1111" t="s">
        <v>3</v>
      </c>
      <c r="AL6" s="1107"/>
      <c r="AM6" s="1107"/>
      <c r="AN6" s="1107"/>
      <c r="AO6" s="1107"/>
      <c r="AP6" s="1107"/>
      <c r="AQ6" s="1107"/>
      <c r="AR6" s="1107"/>
      <c r="AS6" s="1107"/>
      <c r="AT6" s="1107"/>
      <c r="AU6" s="1107"/>
      <c r="AV6" s="1107"/>
      <c r="AW6" s="1107"/>
      <c r="AX6" s="1107"/>
      <c r="AY6" s="1107"/>
      <c r="AZ6" s="1107"/>
      <c r="BA6" s="1107"/>
      <c r="BB6" s="1107"/>
      <c r="BC6" s="1107"/>
      <c r="BD6" s="1107"/>
      <c r="BE6" s="1107"/>
      <c r="BF6" s="1107"/>
      <c r="BG6" s="1107"/>
      <c r="BH6" s="1107"/>
      <c r="BI6" s="1107"/>
      <c r="BJ6" s="1107"/>
      <c r="BK6" s="1106" t="s">
        <v>751</v>
      </c>
      <c r="BL6" s="1107"/>
      <c r="BM6" s="1107"/>
      <c r="BN6" s="1107"/>
      <c r="BO6" s="81" t="s">
        <v>792</v>
      </c>
      <c r="BP6" s="81" t="s">
        <v>1006</v>
      </c>
      <c r="BQ6" s="81" t="s">
        <v>1090</v>
      </c>
    </row>
    <row r="7" spans="1:69" ht="19.5" customHeight="1" x14ac:dyDescent="0.25">
      <c r="A7" s="1108" t="s">
        <v>793</v>
      </c>
      <c r="B7" s="1109"/>
      <c r="C7" s="1109"/>
      <c r="D7" s="1109"/>
      <c r="E7" s="1109"/>
      <c r="F7" s="1109"/>
      <c r="G7" s="1109"/>
      <c r="H7" s="1109"/>
      <c r="I7" s="1109"/>
      <c r="J7" s="1109"/>
      <c r="K7" s="1109"/>
      <c r="L7" s="1109"/>
      <c r="M7" s="1109"/>
      <c r="N7" s="1109"/>
      <c r="O7" s="1109"/>
      <c r="P7" s="1109"/>
      <c r="Q7" s="1109"/>
      <c r="R7" s="1109"/>
      <c r="S7" s="1109"/>
      <c r="T7" s="1109"/>
      <c r="U7" s="1109"/>
      <c r="V7" s="1109"/>
      <c r="W7" s="1109"/>
      <c r="X7" s="1109"/>
      <c r="Y7" s="1109"/>
      <c r="Z7" s="1109"/>
      <c r="AA7" s="1084">
        <v>12590000</v>
      </c>
      <c r="AB7" s="1085"/>
      <c r="AC7" s="1085"/>
      <c r="AD7" s="1086"/>
      <c r="AE7" s="1084">
        <v>14000000</v>
      </c>
      <c r="AF7" s="1085"/>
      <c r="AG7" s="1085"/>
      <c r="AH7" s="1086"/>
      <c r="AI7" s="198">
        <v>14000000</v>
      </c>
      <c r="AJ7" s="198">
        <v>14000000</v>
      </c>
      <c r="AK7" s="1090" t="s">
        <v>804</v>
      </c>
      <c r="AL7" s="1090"/>
      <c r="AM7" s="1090"/>
      <c r="AN7" s="1090"/>
      <c r="AO7" s="1090"/>
      <c r="AP7" s="1090"/>
      <c r="AQ7" s="1090"/>
      <c r="AR7" s="1090"/>
      <c r="AS7" s="1090"/>
      <c r="AT7" s="1090"/>
      <c r="AU7" s="1090"/>
      <c r="AV7" s="1090"/>
      <c r="AW7" s="1090"/>
      <c r="AX7" s="1090"/>
      <c r="AY7" s="1090"/>
      <c r="AZ7" s="1090"/>
      <c r="BA7" s="1090"/>
      <c r="BB7" s="1090"/>
      <c r="BC7" s="1090"/>
      <c r="BD7" s="1090"/>
      <c r="BE7" s="1090"/>
      <c r="BF7" s="1090"/>
      <c r="BG7" s="1090"/>
      <c r="BH7" s="1090"/>
      <c r="BI7" s="1090"/>
      <c r="BJ7" s="1091"/>
      <c r="BK7" s="1084">
        <v>115135311</v>
      </c>
      <c r="BL7" s="1085"/>
      <c r="BM7" s="1085"/>
      <c r="BN7" s="1085"/>
      <c r="BO7" s="198">
        <v>122000000</v>
      </c>
      <c r="BP7" s="198">
        <v>122000000</v>
      </c>
      <c r="BQ7" s="198">
        <v>122000000</v>
      </c>
    </row>
    <row r="8" spans="1:69" ht="19.5" customHeight="1" x14ac:dyDescent="0.25">
      <c r="A8" s="1104" t="s">
        <v>794</v>
      </c>
      <c r="B8" s="1105"/>
      <c r="C8" s="1105"/>
      <c r="D8" s="1105"/>
      <c r="E8" s="1105"/>
      <c r="F8" s="1105"/>
      <c r="G8" s="1105"/>
      <c r="H8" s="1105"/>
      <c r="I8" s="1105"/>
      <c r="J8" s="1105"/>
      <c r="K8" s="1105"/>
      <c r="L8" s="1105"/>
      <c r="M8" s="1105"/>
      <c r="N8" s="1105"/>
      <c r="O8" s="1105"/>
      <c r="P8" s="1105"/>
      <c r="Q8" s="1105"/>
      <c r="R8" s="1105"/>
      <c r="S8" s="1105"/>
      <c r="T8" s="1105"/>
      <c r="U8" s="1105"/>
      <c r="V8" s="1105"/>
      <c r="W8" s="1105"/>
      <c r="X8" s="1105"/>
      <c r="Y8" s="1105"/>
      <c r="Z8" s="1105"/>
      <c r="AA8" s="1101">
        <v>11423540</v>
      </c>
      <c r="AB8" s="1102"/>
      <c r="AC8" s="1102"/>
      <c r="AD8" s="1103"/>
      <c r="AE8" s="1101">
        <v>9000000</v>
      </c>
      <c r="AF8" s="1102"/>
      <c r="AG8" s="1102"/>
      <c r="AH8" s="1103"/>
      <c r="AI8" s="416">
        <v>9000000</v>
      </c>
      <c r="AJ8" s="416">
        <v>9000000</v>
      </c>
      <c r="AK8" s="1090" t="s">
        <v>805</v>
      </c>
      <c r="AL8" s="1090"/>
      <c r="AM8" s="1090"/>
      <c r="AN8" s="1090"/>
      <c r="AO8" s="1090"/>
      <c r="AP8" s="1090"/>
      <c r="AQ8" s="1090"/>
      <c r="AR8" s="1090"/>
      <c r="AS8" s="1090"/>
      <c r="AT8" s="1090"/>
      <c r="AU8" s="1090"/>
      <c r="AV8" s="1090"/>
      <c r="AW8" s="1090"/>
      <c r="AX8" s="1090"/>
      <c r="AY8" s="1090"/>
      <c r="AZ8" s="1090"/>
      <c r="BA8" s="1090"/>
      <c r="BB8" s="1090"/>
      <c r="BC8" s="1090"/>
      <c r="BD8" s="1090"/>
      <c r="BE8" s="1090"/>
      <c r="BF8" s="1090"/>
      <c r="BG8" s="1090"/>
      <c r="BH8" s="1090"/>
      <c r="BI8" s="1090"/>
      <c r="BJ8" s="1091"/>
      <c r="BK8" s="1084">
        <v>7166000</v>
      </c>
      <c r="BL8" s="1085"/>
      <c r="BM8" s="1085"/>
      <c r="BN8" s="1085"/>
      <c r="BO8" s="198">
        <v>19000000</v>
      </c>
      <c r="BP8" s="198">
        <v>19000000</v>
      </c>
      <c r="BQ8" s="198">
        <v>19000000</v>
      </c>
    </row>
    <row r="9" spans="1:69" ht="19.5" customHeight="1" x14ac:dyDescent="0.25">
      <c r="A9" s="1099" t="s">
        <v>795</v>
      </c>
      <c r="B9" s="1100"/>
      <c r="C9" s="1100"/>
      <c r="D9" s="1100"/>
      <c r="E9" s="1100"/>
      <c r="F9" s="1100"/>
      <c r="G9" s="1100"/>
      <c r="H9" s="1100"/>
      <c r="I9" s="1100"/>
      <c r="J9" s="1100"/>
      <c r="K9" s="1100"/>
      <c r="L9" s="1100"/>
      <c r="M9" s="1100"/>
      <c r="N9" s="1100"/>
      <c r="O9" s="1100"/>
      <c r="P9" s="1100"/>
      <c r="Q9" s="1100"/>
      <c r="R9" s="1100"/>
      <c r="S9" s="1100"/>
      <c r="T9" s="1100"/>
      <c r="U9" s="1100"/>
      <c r="V9" s="1100"/>
      <c r="W9" s="1100"/>
      <c r="X9" s="1100"/>
      <c r="Y9" s="1100"/>
      <c r="Z9" s="1100"/>
      <c r="AA9" s="1101">
        <f>SUM(AA7:AD8)</f>
        <v>24013540</v>
      </c>
      <c r="AB9" s="1102"/>
      <c r="AC9" s="1102"/>
      <c r="AD9" s="1103"/>
      <c r="AE9" s="1101">
        <f>SUM(AE7:AH8)</f>
        <v>23000000</v>
      </c>
      <c r="AF9" s="1102"/>
      <c r="AG9" s="1102"/>
      <c r="AH9" s="1103"/>
      <c r="AI9" s="416">
        <f>SUM(AI7:AI8)</f>
        <v>23000000</v>
      </c>
      <c r="AJ9" s="416">
        <f>SUM(AJ7:AJ8)</f>
        <v>23000000</v>
      </c>
      <c r="AK9" s="1090" t="s">
        <v>806</v>
      </c>
      <c r="AL9" s="1090"/>
      <c r="AM9" s="1090"/>
      <c r="AN9" s="1090"/>
      <c r="AO9" s="1090"/>
      <c r="AP9" s="1090"/>
      <c r="AQ9" s="1090"/>
      <c r="AR9" s="1090"/>
      <c r="AS9" s="1090"/>
      <c r="AT9" s="1090"/>
      <c r="AU9" s="1090"/>
      <c r="AV9" s="1090"/>
      <c r="AW9" s="1090"/>
      <c r="AX9" s="1090"/>
      <c r="AY9" s="1090"/>
      <c r="AZ9" s="1090"/>
      <c r="BA9" s="1090"/>
      <c r="BB9" s="1090"/>
      <c r="BC9" s="1090"/>
      <c r="BD9" s="1090"/>
      <c r="BE9" s="1090"/>
      <c r="BF9" s="1090"/>
      <c r="BG9" s="1090"/>
      <c r="BH9" s="1090"/>
      <c r="BI9" s="1090"/>
      <c r="BJ9" s="1091"/>
      <c r="BK9" s="1084">
        <v>3555000</v>
      </c>
      <c r="BL9" s="1085"/>
      <c r="BM9" s="1085"/>
      <c r="BN9" s="1085"/>
      <c r="BO9" s="198">
        <v>12000000</v>
      </c>
      <c r="BP9" s="198">
        <v>11000000</v>
      </c>
      <c r="BQ9" s="198">
        <v>11000000</v>
      </c>
    </row>
    <row r="10" spans="1:69" s="2" customFormat="1" ht="33" customHeight="1" x14ac:dyDescent="0.25">
      <c r="A10" s="1098" t="s">
        <v>796</v>
      </c>
      <c r="B10" s="1090"/>
      <c r="C10" s="1090"/>
      <c r="D10" s="1090"/>
      <c r="E10" s="1090"/>
      <c r="F10" s="1090"/>
      <c r="G10" s="1090"/>
      <c r="H10" s="1090"/>
      <c r="I10" s="1090"/>
      <c r="J10" s="1090"/>
      <c r="K10" s="1090"/>
      <c r="L10" s="1090"/>
      <c r="M10" s="1090"/>
      <c r="N10" s="1090"/>
      <c r="O10" s="1090"/>
      <c r="P10" s="1090"/>
      <c r="Q10" s="1090"/>
      <c r="R10" s="1090"/>
      <c r="S10" s="1090"/>
      <c r="T10" s="1090"/>
      <c r="U10" s="1090"/>
      <c r="V10" s="1090"/>
      <c r="W10" s="1090"/>
      <c r="X10" s="1090"/>
      <c r="Y10" s="1090"/>
      <c r="Z10" s="1090"/>
      <c r="AA10" s="1084">
        <v>4276967</v>
      </c>
      <c r="AB10" s="1085"/>
      <c r="AC10" s="1085"/>
      <c r="AD10" s="1086"/>
      <c r="AE10" s="1084">
        <v>4200000</v>
      </c>
      <c r="AF10" s="1085"/>
      <c r="AG10" s="1085"/>
      <c r="AH10" s="1086"/>
      <c r="AI10" s="198">
        <v>4200000</v>
      </c>
      <c r="AJ10" s="198">
        <v>4200000</v>
      </c>
      <c r="AK10" s="1088" t="s">
        <v>807</v>
      </c>
      <c r="AL10" s="1088"/>
      <c r="AM10" s="1088"/>
      <c r="AN10" s="1088"/>
      <c r="AO10" s="1088"/>
      <c r="AP10" s="1088"/>
      <c r="AQ10" s="1088"/>
      <c r="AR10" s="1088"/>
      <c r="AS10" s="1088"/>
      <c r="AT10" s="1088"/>
      <c r="AU10" s="1088"/>
      <c r="AV10" s="1088"/>
      <c r="AW10" s="1088"/>
      <c r="AX10" s="1088"/>
      <c r="AY10" s="1088"/>
      <c r="AZ10" s="1088"/>
      <c r="BA10" s="1088"/>
      <c r="BB10" s="1088"/>
      <c r="BC10" s="1088"/>
      <c r="BD10" s="1088"/>
      <c r="BE10" s="1088"/>
      <c r="BF10" s="1088"/>
      <c r="BG10" s="1088"/>
      <c r="BH10" s="1088"/>
      <c r="BI10" s="1088"/>
      <c r="BJ10" s="1089"/>
      <c r="BK10" s="1084">
        <v>1544305</v>
      </c>
      <c r="BL10" s="1085"/>
      <c r="BM10" s="1085"/>
      <c r="BN10" s="1085"/>
      <c r="BO10" s="198">
        <v>1500000</v>
      </c>
      <c r="BP10" s="198">
        <v>1500000</v>
      </c>
      <c r="BQ10" s="198">
        <v>1500000</v>
      </c>
    </row>
    <row r="11" spans="1:69" ht="27.75" customHeight="1" x14ac:dyDescent="0.25">
      <c r="A11" s="1098" t="s">
        <v>797</v>
      </c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  <c r="O11" s="1090"/>
      <c r="P11" s="1090"/>
      <c r="Q11" s="1090"/>
      <c r="R11" s="1090"/>
      <c r="S11" s="1090"/>
      <c r="T11" s="1090"/>
      <c r="U11" s="1090"/>
      <c r="V11" s="1090"/>
      <c r="W11" s="1090"/>
      <c r="X11" s="1090"/>
      <c r="Y11" s="1090"/>
      <c r="Z11" s="1090"/>
      <c r="AA11" s="1084">
        <v>22336820</v>
      </c>
      <c r="AB11" s="1085"/>
      <c r="AC11" s="1085"/>
      <c r="AD11" s="1086"/>
      <c r="AE11" s="1084">
        <v>22000000</v>
      </c>
      <c r="AF11" s="1085"/>
      <c r="AG11" s="1085"/>
      <c r="AH11" s="1086"/>
      <c r="AI11" s="198">
        <v>22000000</v>
      </c>
      <c r="AJ11" s="198">
        <v>22000000</v>
      </c>
      <c r="AK11" s="1090" t="s">
        <v>808</v>
      </c>
      <c r="AL11" s="1090"/>
      <c r="AM11" s="1090"/>
      <c r="AN11" s="1090"/>
      <c r="AO11" s="1090"/>
      <c r="AP11" s="1090"/>
      <c r="AQ11" s="1090"/>
      <c r="AR11" s="1090"/>
      <c r="AS11" s="1090"/>
      <c r="AT11" s="1090"/>
      <c r="AU11" s="1090"/>
      <c r="AV11" s="1090"/>
      <c r="AW11" s="1090"/>
      <c r="AX11" s="1090"/>
      <c r="AY11" s="1090"/>
      <c r="AZ11" s="1090"/>
      <c r="BA11" s="1090"/>
      <c r="BB11" s="1090"/>
      <c r="BC11" s="1090"/>
      <c r="BD11" s="1090"/>
      <c r="BE11" s="1090"/>
      <c r="BF11" s="1090"/>
      <c r="BG11" s="1090"/>
      <c r="BH11" s="1090"/>
      <c r="BI11" s="1090"/>
      <c r="BJ11" s="1091"/>
      <c r="BK11" s="1084">
        <v>2000000</v>
      </c>
      <c r="BL11" s="1085"/>
      <c r="BM11" s="1085"/>
      <c r="BN11" s="1085"/>
      <c r="BO11" s="198"/>
      <c r="BP11" s="198"/>
      <c r="BQ11" s="198"/>
    </row>
    <row r="12" spans="1:69" ht="19.5" customHeight="1" x14ac:dyDescent="0.25">
      <c r="A12" s="1092" t="s">
        <v>798</v>
      </c>
      <c r="B12" s="1088"/>
      <c r="C12" s="1088"/>
      <c r="D12" s="1088"/>
      <c r="E12" s="1088"/>
      <c r="F12" s="1088"/>
      <c r="G12" s="1088"/>
      <c r="H12" s="1088"/>
      <c r="I12" s="1088"/>
      <c r="J12" s="1088"/>
      <c r="K12" s="1088"/>
      <c r="L12" s="1088"/>
      <c r="M12" s="1088"/>
      <c r="N12" s="1088"/>
      <c r="O12" s="1088"/>
      <c r="P12" s="1088"/>
      <c r="Q12" s="1088"/>
      <c r="R12" s="1088"/>
      <c r="S12" s="1088"/>
      <c r="T12" s="1088"/>
      <c r="U12" s="1088"/>
      <c r="V12" s="1088"/>
      <c r="W12" s="1088"/>
      <c r="X12" s="1088"/>
      <c r="Y12" s="1088"/>
      <c r="Z12" s="1088"/>
      <c r="AA12" s="1084">
        <v>3452000</v>
      </c>
      <c r="AB12" s="1085"/>
      <c r="AC12" s="1085"/>
      <c r="AD12" s="1086"/>
      <c r="AE12" s="1084">
        <v>4500000</v>
      </c>
      <c r="AF12" s="1085"/>
      <c r="AG12" s="1085"/>
      <c r="AH12" s="1086"/>
      <c r="AI12" s="198">
        <v>4500000</v>
      </c>
      <c r="AJ12" s="198">
        <v>4500000</v>
      </c>
      <c r="AK12" s="1090" t="s">
        <v>809</v>
      </c>
      <c r="AL12" s="1090"/>
      <c r="AM12" s="1090"/>
      <c r="AN12" s="1090"/>
      <c r="AO12" s="1090"/>
      <c r="AP12" s="1090"/>
      <c r="AQ12" s="1090"/>
      <c r="AR12" s="1090"/>
      <c r="AS12" s="1090"/>
      <c r="AT12" s="1090"/>
      <c r="AU12" s="1090"/>
      <c r="AV12" s="1090"/>
      <c r="AW12" s="1090"/>
      <c r="AX12" s="1090"/>
      <c r="AY12" s="1090"/>
      <c r="AZ12" s="1090"/>
      <c r="BA12" s="1090"/>
      <c r="BB12" s="1090"/>
      <c r="BC12" s="1090"/>
      <c r="BD12" s="1090"/>
      <c r="BE12" s="1090"/>
      <c r="BF12" s="1090"/>
      <c r="BG12" s="1090"/>
      <c r="BH12" s="1090"/>
      <c r="BI12" s="1090"/>
      <c r="BJ12" s="1091"/>
      <c r="BK12" s="1084"/>
      <c r="BL12" s="1085"/>
      <c r="BM12" s="1085"/>
      <c r="BN12" s="1085"/>
      <c r="BO12" s="198"/>
      <c r="BP12" s="198"/>
      <c r="BQ12" s="198"/>
    </row>
    <row r="13" spans="1:69" ht="19.5" customHeight="1" x14ac:dyDescent="0.25">
      <c r="A13" s="1092" t="s">
        <v>800</v>
      </c>
      <c r="B13" s="1088"/>
      <c r="C13" s="1088"/>
      <c r="D13" s="1088"/>
      <c r="E13" s="1088"/>
      <c r="F13" s="1088"/>
      <c r="G13" s="1088"/>
      <c r="H13" s="1088"/>
      <c r="I13" s="1088"/>
      <c r="J13" s="1088"/>
      <c r="K13" s="1088"/>
      <c r="L13" s="1088"/>
      <c r="M13" s="1088"/>
      <c r="N13" s="1088"/>
      <c r="O13" s="1088"/>
      <c r="P13" s="1088"/>
      <c r="Q13" s="1088"/>
      <c r="R13" s="1088"/>
      <c r="S13" s="1088"/>
      <c r="T13" s="1088"/>
      <c r="U13" s="1088"/>
      <c r="V13" s="1088"/>
      <c r="W13" s="1088"/>
      <c r="X13" s="1088"/>
      <c r="Y13" s="1088"/>
      <c r="Z13" s="1088"/>
      <c r="AA13" s="1084">
        <v>47069067</v>
      </c>
      <c r="AB13" s="1085"/>
      <c r="AC13" s="1085"/>
      <c r="AD13" s="1086"/>
      <c r="AE13" s="1084">
        <v>52000000</v>
      </c>
      <c r="AF13" s="1085"/>
      <c r="AG13" s="1085"/>
      <c r="AH13" s="1086"/>
      <c r="AI13" s="198">
        <v>52000000</v>
      </c>
      <c r="AJ13" s="198">
        <v>52000000</v>
      </c>
      <c r="AK13" s="1090" t="s">
        <v>810</v>
      </c>
      <c r="AL13" s="1090"/>
      <c r="AM13" s="1090"/>
      <c r="AN13" s="1090"/>
      <c r="AO13" s="1090"/>
      <c r="AP13" s="1090"/>
      <c r="AQ13" s="1090"/>
      <c r="AR13" s="1090"/>
      <c r="AS13" s="1090"/>
      <c r="AT13" s="1090"/>
      <c r="AU13" s="1090"/>
      <c r="AV13" s="1090"/>
      <c r="AW13" s="1090"/>
      <c r="AX13" s="1090"/>
      <c r="AY13" s="1090"/>
      <c r="AZ13" s="1090"/>
      <c r="BA13" s="1090"/>
      <c r="BB13" s="1090"/>
      <c r="BC13" s="1090"/>
      <c r="BD13" s="1090"/>
      <c r="BE13" s="1090"/>
      <c r="BF13" s="1090"/>
      <c r="BG13" s="1090"/>
      <c r="BH13" s="1090"/>
      <c r="BI13" s="1090"/>
      <c r="BJ13" s="1091"/>
      <c r="BK13" s="1084"/>
      <c r="BL13" s="1085"/>
      <c r="BM13" s="1085"/>
      <c r="BN13" s="1085"/>
      <c r="BO13" s="198"/>
      <c r="BP13" s="198"/>
      <c r="BQ13" s="198"/>
    </row>
    <row r="14" spans="1:69" s="2" customFormat="1" ht="19.5" customHeight="1" x14ac:dyDescent="0.3">
      <c r="A14" s="1093" t="s">
        <v>799</v>
      </c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84">
        <v>320240</v>
      </c>
      <c r="AB14" s="1085"/>
      <c r="AC14" s="1085"/>
      <c r="AD14" s="1086"/>
      <c r="AE14" s="1084">
        <v>10000000</v>
      </c>
      <c r="AF14" s="1085"/>
      <c r="AG14" s="1085"/>
      <c r="AH14" s="1086"/>
      <c r="AI14" s="198">
        <v>10000000</v>
      </c>
      <c r="AJ14" s="198">
        <v>10000000</v>
      </c>
      <c r="AK14" s="1097"/>
      <c r="AL14" s="1097"/>
      <c r="AM14" s="1097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1"/>
      <c r="BL14" s="201"/>
      <c r="BM14" s="201"/>
      <c r="BN14" s="201"/>
      <c r="BO14" s="198"/>
      <c r="BP14" s="198"/>
      <c r="BQ14" s="198"/>
    </row>
    <row r="15" spans="1:69" s="2" customFormat="1" ht="19.5" customHeight="1" x14ac:dyDescent="0.3">
      <c r="A15" s="1092" t="s">
        <v>801</v>
      </c>
      <c r="B15" s="1088"/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8"/>
      <c r="X15" s="1088"/>
      <c r="Y15" s="1088"/>
      <c r="Z15" s="1088"/>
      <c r="AA15" s="1084">
        <v>46736260</v>
      </c>
      <c r="AB15" s="1085"/>
      <c r="AC15" s="1085"/>
      <c r="AD15" s="1086"/>
      <c r="AE15" s="1084">
        <v>10000000</v>
      </c>
      <c r="AF15" s="1085"/>
      <c r="AG15" s="1085"/>
      <c r="AH15" s="1086"/>
      <c r="AI15" s="198">
        <v>10000000</v>
      </c>
      <c r="AJ15" s="198">
        <v>10000000</v>
      </c>
      <c r="AK15" s="1096"/>
      <c r="AL15" s="1096"/>
      <c r="AM15" s="1096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1"/>
      <c r="BL15" s="201"/>
      <c r="BM15" s="201"/>
      <c r="BN15" s="201"/>
      <c r="BO15" s="198"/>
      <c r="BP15" s="198"/>
      <c r="BQ15" s="198"/>
    </row>
    <row r="16" spans="1:69" ht="19.5" customHeight="1" x14ac:dyDescent="0.3">
      <c r="A16" s="1092" t="s">
        <v>802</v>
      </c>
      <c r="B16" s="1088"/>
      <c r="C16" s="1088"/>
      <c r="D16" s="1088"/>
      <c r="E16" s="1088"/>
      <c r="F16" s="1088"/>
      <c r="G16" s="1088"/>
      <c r="H16" s="1088"/>
      <c r="I16" s="1088"/>
      <c r="J16" s="1088"/>
      <c r="K16" s="1088"/>
      <c r="L16" s="1088"/>
      <c r="M16" s="1088"/>
      <c r="N16" s="1088"/>
      <c r="O16" s="1088"/>
      <c r="P16" s="1088"/>
      <c r="Q16" s="1088"/>
      <c r="R16" s="1088"/>
      <c r="S16" s="1088"/>
      <c r="T16" s="1088"/>
      <c r="U16" s="1088"/>
      <c r="V16" s="1088"/>
      <c r="W16" s="1088"/>
      <c r="X16" s="1088"/>
      <c r="Y16" s="1088"/>
      <c r="Z16" s="1088"/>
      <c r="AA16" s="1084">
        <v>500000</v>
      </c>
      <c r="AB16" s="1085"/>
      <c r="AC16" s="1085"/>
      <c r="AD16" s="1086"/>
      <c r="AE16" s="1084">
        <v>500000</v>
      </c>
      <c r="AF16" s="1085"/>
      <c r="AG16" s="1085"/>
      <c r="AH16" s="1086"/>
      <c r="AI16" s="198">
        <v>375000</v>
      </c>
      <c r="AJ16" s="198">
        <v>0</v>
      </c>
      <c r="AK16" s="1095"/>
      <c r="AL16" s="1095"/>
      <c r="AM16" s="1095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1"/>
      <c r="BL16" s="201"/>
      <c r="BM16" s="201"/>
      <c r="BN16" s="201"/>
      <c r="BO16" s="198"/>
      <c r="BP16" s="198"/>
      <c r="BQ16" s="198"/>
    </row>
    <row r="17" spans="1:72" s="2" customFormat="1" ht="19.5" customHeight="1" x14ac:dyDescent="0.25">
      <c r="A17" s="1093" t="s">
        <v>803</v>
      </c>
      <c r="B17" s="1094"/>
      <c r="C17" s="1094"/>
      <c r="D17" s="1094"/>
      <c r="E17" s="1094"/>
      <c r="F17" s="1094"/>
      <c r="G17" s="1094"/>
      <c r="H17" s="1094"/>
      <c r="I17" s="1094"/>
      <c r="J17" s="1094"/>
      <c r="K17" s="1094"/>
      <c r="L17" s="1094"/>
      <c r="M17" s="1094"/>
      <c r="N17" s="1094"/>
      <c r="O17" s="1094"/>
      <c r="P17" s="1094"/>
      <c r="Q17" s="1094"/>
      <c r="R17" s="1094"/>
      <c r="S17" s="1094"/>
      <c r="T17" s="1094"/>
      <c r="U17" s="1094"/>
      <c r="V17" s="1094"/>
      <c r="W17" s="1094"/>
      <c r="X17" s="1094"/>
      <c r="Y17" s="1094"/>
      <c r="Z17" s="1094"/>
      <c r="AA17" s="1084">
        <f>SUM(AA9:AD16)</f>
        <v>148704894</v>
      </c>
      <c r="AB17" s="1085"/>
      <c r="AC17" s="1085"/>
      <c r="AD17" s="1086"/>
      <c r="AE17" s="1084">
        <f>SUM(AE9:AH16)</f>
        <v>126200000</v>
      </c>
      <c r="AF17" s="1085"/>
      <c r="AG17" s="1085"/>
      <c r="AH17" s="1086"/>
      <c r="AI17" s="198">
        <f>SUM(AI9:AI16)</f>
        <v>126075000</v>
      </c>
      <c r="AJ17" s="198">
        <f>SUM(AJ9:AJ16)</f>
        <v>125700000</v>
      </c>
      <c r="AK17" s="1088" t="s">
        <v>658</v>
      </c>
      <c r="AL17" s="1088"/>
      <c r="AM17" s="1088"/>
      <c r="AN17" s="1088"/>
      <c r="AO17" s="1088"/>
      <c r="AP17" s="1088"/>
      <c r="AQ17" s="1088"/>
      <c r="AR17" s="1088"/>
      <c r="AS17" s="1088"/>
      <c r="AT17" s="1088"/>
      <c r="AU17" s="1088"/>
      <c r="AV17" s="1088"/>
      <c r="AW17" s="1088"/>
      <c r="AX17" s="1088"/>
      <c r="AY17" s="1088"/>
      <c r="AZ17" s="1088"/>
      <c r="BA17" s="1088"/>
      <c r="BB17" s="1088"/>
      <c r="BC17" s="1088"/>
      <c r="BD17" s="1088"/>
      <c r="BE17" s="1088"/>
      <c r="BF17" s="1088"/>
      <c r="BG17" s="1088"/>
      <c r="BH17" s="1088"/>
      <c r="BI17" s="1088"/>
      <c r="BJ17" s="1089"/>
      <c r="BK17" s="1084">
        <f>SUM(BK7:BN16)</f>
        <v>129400616</v>
      </c>
      <c r="BL17" s="1085"/>
      <c r="BM17" s="1085"/>
      <c r="BN17" s="1085"/>
      <c r="BO17" s="198">
        <v>152000000</v>
      </c>
      <c r="BP17" s="198">
        <v>152000000</v>
      </c>
      <c r="BQ17" s="198">
        <v>152000000</v>
      </c>
    </row>
    <row r="18" spans="1:72" s="6" customFormat="1" ht="19.5" customHeight="1" x14ac:dyDescent="0.3">
      <c r="A18" s="1092" t="s">
        <v>489</v>
      </c>
      <c r="B18" s="1088"/>
      <c r="C18" s="1088"/>
      <c r="D18" s="1088"/>
      <c r="E18" s="1088"/>
      <c r="F18" s="1088"/>
      <c r="G18" s="1088"/>
      <c r="H18" s="1088"/>
      <c r="I18" s="1088"/>
      <c r="J18" s="1088"/>
      <c r="K18" s="1088"/>
      <c r="L18" s="1088"/>
      <c r="M18" s="1088"/>
      <c r="N18" s="1088"/>
      <c r="O18" s="1088"/>
      <c r="P18" s="1088"/>
      <c r="Q18" s="1088"/>
      <c r="R18" s="1088"/>
      <c r="S18" s="1088"/>
      <c r="T18" s="1088"/>
      <c r="U18" s="1088"/>
      <c r="V18" s="1088"/>
      <c r="W18" s="1088"/>
      <c r="X18" s="1088"/>
      <c r="Y18" s="1088"/>
      <c r="Z18" s="1089"/>
      <c r="AA18" s="1082"/>
      <c r="AB18" s="1082"/>
      <c r="AC18" s="1082"/>
      <c r="AD18" s="1082"/>
      <c r="AE18" s="1082"/>
      <c r="AF18" s="1082"/>
      <c r="AG18" s="1082"/>
      <c r="AH18" s="1082"/>
      <c r="AI18" s="198"/>
      <c r="AJ18" s="198"/>
      <c r="AK18" s="1088" t="s">
        <v>494</v>
      </c>
      <c r="AL18" s="1088"/>
      <c r="AM18" s="1088"/>
      <c r="AN18" s="1088"/>
      <c r="AO18" s="1088"/>
      <c r="AP18" s="1088"/>
      <c r="AQ18" s="1088"/>
      <c r="AR18" s="1088"/>
      <c r="AS18" s="1088"/>
      <c r="AT18" s="1088"/>
      <c r="AU18" s="1088"/>
      <c r="AV18" s="1088"/>
      <c r="AW18" s="1088"/>
      <c r="AX18" s="1088"/>
      <c r="AY18" s="1088"/>
      <c r="AZ18" s="1088"/>
      <c r="BA18" s="1088"/>
      <c r="BB18" s="1088"/>
      <c r="BC18" s="1088"/>
      <c r="BD18" s="1088"/>
      <c r="BE18" s="1088"/>
      <c r="BF18" s="1088"/>
      <c r="BG18" s="1088"/>
      <c r="BH18" s="1088"/>
      <c r="BI18" s="1088"/>
      <c r="BJ18" s="1089"/>
      <c r="BK18" s="1084"/>
      <c r="BL18" s="1085"/>
      <c r="BM18" s="1085"/>
      <c r="BN18" s="1085"/>
      <c r="BO18" s="198"/>
      <c r="BP18" s="198"/>
      <c r="BQ18" s="198"/>
      <c r="BT18" s="6" t="s">
        <v>825</v>
      </c>
    </row>
    <row r="19" spans="1:72" s="6" customFormat="1" ht="19.5" customHeight="1" x14ac:dyDescent="0.3">
      <c r="A19" s="1079" t="s">
        <v>490</v>
      </c>
      <c r="B19" s="1080"/>
      <c r="C19" s="1080"/>
      <c r="D19" s="1080"/>
      <c r="E19" s="1080"/>
      <c r="F19" s="1080"/>
      <c r="G19" s="1080"/>
      <c r="H19" s="1080"/>
      <c r="I19" s="1080"/>
      <c r="J19" s="1080"/>
      <c r="K19" s="1080"/>
      <c r="L19" s="1080"/>
      <c r="M19" s="1080"/>
      <c r="N19" s="1080"/>
      <c r="O19" s="1080"/>
      <c r="P19" s="1080"/>
      <c r="Q19" s="1080"/>
      <c r="R19" s="1080"/>
      <c r="S19" s="1080"/>
      <c r="T19" s="1080"/>
      <c r="U19" s="1080"/>
      <c r="V19" s="1080"/>
      <c r="W19" s="1080"/>
      <c r="X19" s="1080"/>
      <c r="Y19" s="1080"/>
      <c r="Z19" s="1081"/>
      <c r="AA19" s="1082"/>
      <c r="AB19" s="1082"/>
      <c r="AC19" s="1082"/>
      <c r="AD19" s="1082"/>
      <c r="AE19" s="1082"/>
      <c r="AF19" s="1082"/>
      <c r="AG19" s="1082"/>
      <c r="AH19" s="1082"/>
      <c r="AI19" s="198"/>
      <c r="AJ19" s="198"/>
      <c r="AK19" s="1080" t="s">
        <v>495</v>
      </c>
      <c r="AL19" s="1080"/>
      <c r="AM19" s="1080"/>
      <c r="AN19" s="1080"/>
      <c r="AO19" s="1080"/>
      <c r="AP19" s="1080"/>
      <c r="AQ19" s="1080"/>
      <c r="AR19" s="1080"/>
      <c r="AS19" s="1080"/>
      <c r="AT19" s="1080"/>
      <c r="AU19" s="1080"/>
      <c r="AV19" s="1080"/>
      <c r="AW19" s="1080"/>
      <c r="AX19" s="1080"/>
      <c r="AY19" s="1080"/>
      <c r="AZ19" s="1080"/>
      <c r="BA19" s="1080"/>
      <c r="BB19" s="1080"/>
      <c r="BC19" s="1080"/>
      <c r="BD19" s="1080"/>
      <c r="BE19" s="1080"/>
      <c r="BF19" s="1080"/>
      <c r="BG19" s="1080"/>
      <c r="BH19" s="1080"/>
      <c r="BI19" s="1080"/>
      <c r="BJ19" s="1081"/>
      <c r="BK19" s="1084"/>
      <c r="BL19" s="1085"/>
      <c r="BM19" s="1085"/>
      <c r="BN19" s="1085"/>
      <c r="BO19" s="198"/>
      <c r="BP19" s="198"/>
      <c r="BQ19" s="198"/>
    </row>
    <row r="20" spans="1:72" s="6" customFormat="1" ht="19.5" customHeight="1" x14ac:dyDescent="0.3">
      <c r="A20" s="1079" t="s">
        <v>491</v>
      </c>
      <c r="B20" s="1080"/>
      <c r="C20" s="1080"/>
      <c r="D20" s="1080"/>
      <c r="E20" s="1080"/>
      <c r="F20" s="1080"/>
      <c r="G20" s="1080"/>
      <c r="H20" s="1080"/>
      <c r="I20" s="1080"/>
      <c r="J20" s="1080"/>
      <c r="K20" s="1080"/>
      <c r="L20" s="1080"/>
      <c r="M20" s="1080"/>
      <c r="N20" s="1080"/>
      <c r="O20" s="1080"/>
      <c r="P20" s="1080"/>
      <c r="Q20" s="1080"/>
      <c r="R20" s="1080"/>
      <c r="S20" s="1080"/>
      <c r="T20" s="1080"/>
      <c r="U20" s="1080"/>
      <c r="V20" s="1080"/>
      <c r="W20" s="1080"/>
      <c r="X20" s="1080"/>
      <c r="Y20" s="1080"/>
      <c r="Z20" s="1081"/>
      <c r="AA20" s="1082"/>
      <c r="AB20" s="1082"/>
      <c r="AC20" s="1082"/>
      <c r="AD20" s="1082"/>
      <c r="AE20" s="1082"/>
      <c r="AF20" s="1082"/>
      <c r="AG20" s="1082"/>
      <c r="AH20" s="1082"/>
      <c r="AI20" s="198"/>
      <c r="AJ20" s="198"/>
      <c r="AK20" s="1090" t="s">
        <v>812</v>
      </c>
      <c r="AL20" s="1090"/>
      <c r="AM20" s="1090"/>
      <c r="AN20" s="1090"/>
      <c r="AO20" s="1090"/>
      <c r="AP20" s="1090"/>
      <c r="AQ20" s="1090"/>
      <c r="AR20" s="1090"/>
      <c r="AS20" s="1090"/>
      <c r="AT20" s="1090"/>
      <c r="AU20" s="1090"/>
      <c r="AV20" s="1090"/>
      <c r="AW20" s="1090"/>
      <c r="AX20" s="1090"/>
      <c r="AY20" s="1090"/>
      <c r="AZ20" s="1090"/>
      <c r="BA20" s="1090"/>
      <c r="BB20" s="1090"/>
      <c r="BC20" s="1090"/>
      <c r="BD20" s="1090"/>
      <c r="BE20" s="1090"/>
      <c r="BF20" s="1090"/>
      <c r="BG20" s="1090"/>
      <c r="BH20" s="1090"/>
      <c r="BI20" s="1090"/>
      <c r="BJ20" s="1091"/>
      <c r="BK20" s="1084">
        <v>66829368</v>
      </c>
      <c r="BL20" s="1085"/>
      <c r="BM20" s="1085"/>
      <c r="BN20" s="1085"/>
      <c r="BO20" s="198">
        <v>21000000</v>
      </c>
      <c r="BP20" s="198">
        <v>10000000</v>
      </c>
      <c r="BQ20" s="198">
        <v>10000000</v>
      </c>
    </row>
    <row r="21" spans="1:72" s="6" customFormat="1" ht="19.5" customHeight="1" x14ac:dyDescent="0.3">
      <c r="A21" s="1079" t="s">
        <v>492</v>
      </c>
      <c r="B21" s="1080"/>
      <c r="C21" s="1080"/>
      <c r="D21" s="1080"/>
      <c r="E21" s="1080"/>
      <c r="F21" s="1080"/>
      <c r="G21" s="1080"/>
      <c r="H21" s="1080"/>
      <c r="I21" s="1080"/>
      <c r="J21" s="1080"/>
      <c r="K21" s="1080"/>
      <c r="L21" s="1080"/>
      <c r="M21" s="1080"/>
      <c r="N21" s="1080"/>
      <c r="O21" s="1080"/>
      <c r="P21" s="1080"/>
      <c r="Q21" s="1080"/>
      <c r="R21" s="1080"/>
      <c r="S21" s="1080"/>
      <c r="T21" s="1080"/>
      <c r="U21" s="1080"/>
      <c r="V21" s="1080"/>
      <c r="W21" s="1080"/>
      <c r="X21" s="1080"/>
      <c r="Y21" s="1080"/>
      <c r="Z21" s="1081"/>
      <c r="AA21" s="1082"/>
      <c r="AB21" s="1082"/>
      <c r="AC21" s="1082"/>
      <c r="AD21" s="1082"/>
      <c r="AE21" s="1082"/>
      <c r="AF21" s="1082"/>
      <c r="AG21" s="1082"/>
      <c r="AH21" s="1082"/>
      <c r="AI21" s="198"/>
      <c r="AJ21" s="198"/>
      <c r="AK21" s="1088" t="s">
        <v>497</v>
      </c>
      <c r="AL21" s="1088"/>
      <c r="AM21" s="1088"/>
      <c r="AN21" s="1088"/>
      <c r="AO21" s="1088"/>
      <c r="AP21" s="1088"/>
      <c r="AQ21" s="1088"/>
      <c r="AR21" s="1088"/>
      <c r="AS21" s="1088"/>
      <c r="AT21" s="1088"/>
      <c r="AU21" s="1088"/>
      <c r="AV21" s="1088"/>
      <c r="AW21" s="1088"/>
      <c r="AX21" s="1088"/>
      <c r="AY21" s="1088"/>
      <c r="AZ21" s="1088"/>
      <c r="BA21" s="1088"/>
      <c r="BB21" s="1088"/>
      <c r="BC21" s="1088"/>
      <c r="BD21" s="1088"/>
      <c r="BE21" s="1088"/>
      <c r="BF21" s="1088"/>
      <c r="BG21" s="1088"/>
      <c r="BH21" s="1088"/>
      <c r="BI21" s="1088"/>
      <c r="BJ21" s="1089"/>
      <c r="BK21" s="1084"/>
      <c r="BL21" s="1085"/>
      <c r="BM21" s="1085"/>
      <c r="BN21" s="1085"/>
      <c r="BO21" s="198"/>
      <c r="BP21" s="198"/>
      <c r="BQ21" s="198"/>
    </row>
    <row r="22" spans="1:72" s="6" customFormat="1" ht="19.5" customHeight="1" x14ac:dyDescent="0.3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1079" t="s">
        <v>498</v>
      </c>
      <c r="AL22" s="1080"/>
      <c r="AM22" s="1080"/>
      <c r="AN22" s="1080"/>
      <c r="AO22" s="1080"/>
      <c r="AP22" s="1080"/>
      <c r="AQ22" s="1080"/>
      <c r="AR22" s="1080"/>
      <c r="AS22" s="1080"/>
      <c r="AT22" s="1080"/>
      <c r="AU22" s="1080"/>
      <c r="AV22" s="1080"/>
      <c r="AW22" s="1080"/>
      <c r="AX22" s="1080"/>
      <c r="AY22" s="1080"/>
      <c r="AZ22" s="1080"/>
      <c r="BA22" s="1080"/>
      <c r="BB22" s="1080"/>
      <c r="BC22" s="1080"/>
      <c r="BD22" s="1080"/>
      <c r="BE22" s="1080"/>
      <c r="BF22" s="1080"/>
      <c r="BG22" s="1080"/>
      <c r="BH22" s="1080"/>
      <c r="BI22" s="1080"/>
      <c r="BJ22" s="1081"/>
      <c r="BK22" s="1084"/>
      <c r="BL22" s="1085"/>
      <c r="BM22" s="1085"/>
      <c r="BN22" s="1086"/>
      <c r="BO22" s="204"/>
      <c r="BP22" s="204"/>
      <c r="BQ22" s="204"/>
    </row>
    <row r="23" spans="1:72" s="6" customFormat="1" ht="19.5" customHeight="1" x14ac:dyDescent="0.3">
      <c r="A23" s="1079" t="s">
        <v>659</v>
      </c>
      <c r="B23" s="1080"/>
      <c r="C23" s="1080"/>
      <c r="D23" s="1080"/>
      <c r="E23" s="1080"/>
      <c r="F23" s="1080"/>
      <c r="G23" s="1080"/>
      <c r="H23" s="1080"/>
      <c r="I23" s="1080"/>
      <c r="J23" s="1080"/>
      <c r="K23" s="1080"/>
      <c r="L23" s="1080"/>
      <c r="M23" s="1080"/>
      <c r="N23" s="1080"/>
      <c r="O23" s="1080"/>
      <c r="P23" s="1080"/>
      <c r="Q23" s="1080"/>
      <c r="R23" s="1080"/>
      <c r="S23" s="1080"/>
      <c r="T23" s="1080"/>
      <c r="U23" s="1080"/>
      <c r="V23" s="1080"/>
      <c r="W23" s="1080"/>
      <c r="X23" s="1080"/>
      <c r="Y23" s="1080"/>
      <c r="Z23" s="1081"/>
      <c r="AA23" s="1082">
        <v>47525090</v>
      </c>
      <c r="AB23" s="1082"/>
      <c r="AC23" s="1082"/>
      <c r="AD23" s="1082"/>
      <c r="AE23" s="1082">
        <v>44000000</v>
      </c>
      <c r="AF23" s="1082"/>
      <c r="AG23" s="1082"/>
      <c r="AH23" s="1082"/>
      <c r="AI23" s="203">
        <v>44050000</v>
      </c>
      <c r="AJ23" s="203">
        <v>44000000</v>
      </c>
      <c r="AK23" s="1079" t="s">
        <v>811</v>
      </c>
      <c r="AL23" s="1080"/>
      <c r="AM23" s="1080"/>
      <c r="AN23" s="1080"/>
      <c r="AO23" s="1080"/>
      <c r="AP23" s="1080"/>
      <c r="AQ23" s="1080"/>
      <c r="AR23" s="1080"/>
      <c r="AS23" s="1080"/>
      <c r="AT23" s="1080"/>
      <c r="AU23" s="1080"/>
      <c r="AV23" s="1080"/>
      <c r="AW23" s="1080"/>
      <c r="AX23" s="1080"/>
      <c r="AY23" s="1080"/>
      <c r="AZ23" s="1080"/>
      <c r="BA23" s="1080"/>
      <c r="BB23" s="1080"/>
      <c r="BC23" s="1080"/>
      <c r="BD23" s="1080"/>
      <c r="BE23" s="1080"/>
      <c r="BF23" s="1080"/>
      <c r="BG23" s="1080"/>
      <c r="BH23" s="1080"/>
      <c r="BI23" s="1080"/>
      <c r="BJ23" s="1081"/>
      <c r="BK23" s="1084">
        <v>66829368</v>
      </c>
      <c r="BL23" s="1085"/>
      <c r="BM23" s="1085"/>
      <c r="BN23" s="1086"/>
      <c r="BO23" s="203">
        <f>SUM(BO18:BO21)</f>
        <v>21000000</v>
      </c>
      <c r="BP23" s="203">
        <f>BO23*1.03</f>
        <v>21630000</v>
      </c>
      <c r="BQ23" s="203">
        <f>SUM(BQ18:BQ21)</f>
        <v>10000000</v>
      </c>
    </row>
    <row r="24" spans="1:72" s="6" customFormat="1" ht="19.5" customHeight="1" x14ac:dyDescent="0.3">
      <c r="A24" s="1079" t="s">
        <v>588</v>
      </c>
      <c r="B24" s="1080"/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0"/>
      <c r="T24" s="1080"/>
      <c r="U24" s="1080"/>
      <c r="V24" s="1080"/>
      <c r="W24" s="1080"/>
      <c r="X24" s="1080"/>
      <c r="Y24" s="1080"/>
      <c r="Z24" s="1081"/>
      <c r="AA24" s="1082">
        <f>SUM(AA17+AA23)</f>
        <v>196229984</v>
      </c>
      <c r="AB24" s="1082"/>
      <c r="AC24" s="1082"/>
      <c r="AD24" s="1082"/>
      <c r="AE24" s="1082">
        <f>AE17+AE23</f>
        <v>170200000</v>
      </c>
      <c r="AF24" s="1082"/>
      <c r="AG24" s="1082"/>
      <c r="AH24" s="1082"/>
      <c r="AI24" s="203">
        <f>SUM(AI17+AI23)</f>
        <v>170125000</v>
      </c>
      <c r="AJ24" s="203">
        <f>SUM(AJ17+AJ23)</f>
        <v>169700000</v>
      </c>
      <c r="AK24" s="1079" t="s">
        <v>589</v>
      </c>
      <c r="AL24" s="1080"/>
      <c r="AM24" s="1080"/>
      <c r="AN24" s="1080"/>
      <c r="AO24" s="1080"/>
      <c r="AP24" s="1080"/>
      <c r="AQ24" s="1080"/>
      <c r="AR24" s="1080"/>
      <c r="AS24" s="1080"/>
      <c r="AT24" s="1080"/>
      <c r="AU24" s="1080"/>
      <c r="AV24" s="1080"/>
      <c r="AW24" s="1080"/>
      <c r="AX24" s="1080"/>
      <c r="AY24" s="1080"/>
      <c r="AZ24" s="1080"/>
      <c r="BA24" s="1080"/>
      <c r="BB24" s="1080"/>
      <c r="BC24" s="1080"/>
      <c r="BD24" s="1080"/>
      <c r="BE24" s="1080"/>
      <c r="BF24" s="1080"/>
      <c r="BG24" s="1080"/>
      <c r="BH24" s="1080"/>
      <c r="BI24" s="1080"/>
      <c r="BJ24" s="1081"/>
      <c r="BK24" s="1084">
        <f>BK17+BK23</f>
        <v>196229984</v>
      </c>
      <c r="BL24" s="1085"/>
      <c r="BM24" s="1085"/>
      <c r="BN24" s="1086"/>
      <c r="BO24" s="203">
        <f>SUM(BO17+BO23)</f>
        <v>173000000</v>
      </c>
      <c r="BP24" s="203">
        <f>BP17+BP23</f>
        <v>173630000</v>
      </c>
      <c r="BQ24" s="203">
        <f>BQ17+BQ23</f>
        <v>162000000</v>
      </c>
    </row>
    <row r="25" spans="1:72" s="6" customFormat="1" ht="19.5" customHeight="1" x14ac:dyDescent="0.3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6"/>
      <c r="BL25" s="206"/>
      <c r="BM25" s="206"/>
      <c r="BN25" s="206"/>
      <c r="BO25" s="206"/>
      <c r="BP25" s="206"/>
      <c r="BQ25" s="206"/>
    </row>
    <row r="26" spans="1:72" ht="19.5" customHeight="1" x14ac:dyDescent="0.25"/>
    <row r="27" spans="1:72" x14ac:dyDescent="0.25">
      <c r="AR27" s="1087"/>
      <c r="AS27" s="1087"/>
      <c r="AT27" s="1087"/>
      <c r="AU27" s="1087"/>
      <c r="AV27" s="1087"/>
      <c r="AW27" s="1087"/>
      <c r="AX27" s="1087"/>
      <c r="AY27" s="1087"/>
      <c r="AZ27" s="1087"/>
      <c r="BA27" s="1087"/>
    </row>
    <row r="28" spans="1:72" x14ac:dyDescent="0.25">
      <c r="AR28" s="1087"/>
      <c r="AS28" s="1087"/>
      <c r="AT28" s="1087"/>
      <c r="AU28" s="1087"/>
      <c r="AV28" s="1087"/>
      <c r="AW28" s="1087"/>
      <c r="AX28" s="1087"/>
      <c r="AY28" s="1087"/>
      <c r="AZ28" s="1087"/>
      <c r="BA28" s="1087"/>
    </row>
    <row r="29" spans="1:72" x14ac:dyDescent="0.25">
      <c r="AR29" s="1087"/>
      <c r="AS29" s="1087"/>
      <c r="AT29" s="1087"/>
      <c r="AU29" s="1087"/>
      <c r="AV29" s="1087"/>
      <c r="AW29" s="1087"/>
      <c r="AX29" s="1087"/>
      <c r="AY29" s="1087"/>
      <c r="AZ29" s="1087"/>
      <c r="BA29" s="1087"/>
    </row>
    <row r="30" spans="1:72" x14ac:dyDescent="0.25">
      <c r="AR30" s="1083"/>
      <c r="AS30" s="1083"/>
      <c r="AT30" s="1083"/>
      <c r="AU30" s="1083"/>
      <c r="AV30" s="1083"/>
      <c r="AW30" s="1083"/>
      <c r="AX30" s="1083"/>
      <c r="AY30" s="1083"/>
      <c r="AZ30" s="1083"/>
      <c r="BA30" s="1083"/>
    </row>
  </sheetData>
  <mergeCells count="99">
    <mergeCell ref="BO1:BQ1"/>
    <mergeCell ref="A3:BQ3"/>
    <mergeCell ref="A4:BQ4"/>
    <mergeCell ref="A5:AD5"/>
    <mergeCell ref="AG5:BN5"/>
    <mergeCell ref="A2:BQ2"/>
    <mergeCell ref="BK6:BN6"/>
    <mergeCell ref="A7:Z7"/>
    <mergeCell ref="AA7:AD7"/>
    <mergeCell ref="AE7:AH7"/>
    <mergeCell ref="AK7:BJ7"/>
    <mergeCell ref="BK7:BN7"/>
    <mergeCell ref="A6:Z6"/>
    <mergeCell ref="AA6:AD6"/>
    <mergeCell ref="AE6:AH6"/>
    <mergeCell ref="AK6:BJ6"/>
    <mergeCell ref="BK8:BN8"/>
    <mergeCell ref="A9:Z9"/>
    <mergeCell ref="AA9:AD9"/>
    <mergeCell ref="AE9:AH9"/>
    <mergeCell ref="AK9:BJ9"/>
    <mergeCell ref="BK9:BN9"/>
    <mergeCell ref="A8:Z8"/>
    <mergeCell ref="AA8:AD8"/>
    <mergeCell ref="AE8:AH8"/>
    <mergeCell ref="AK8:BJ8"/>
    <mergeCell ref="BK10:BN10"/>
    <mergeCell ref="A11:Z11"/>
    <mergeCell ref="AA11:AD11"/>
    <mergeCell ref="AE11:AH11"/>
    <mergeCell ref="AK11:BJ11"/>
    <mergeCell ref="BK11:BN11"/>
    <mergeCell ref="A10:Z10"/>
    <mergeCell ref="AA10:AD10"/>
    <mergeCell ref="AE10:AH10"/>
    <mergeCell ref="AK10:BJ10"/>
    <mergeCell ref="BK12:BN12"/>
    <mergeCell ref="A13:Z13"/>
    <mergeCell ref="AA13:AD13"/>
    <mergeCell ref="AE13:AH13"/>
    <mergeCell ref="AK13:BJ13"/>
    <mergeCell ref="BK13:BN13"/>
    <mergeCell ref="A12:Z12"/>
    <mergeCell ref="AA12:AD12"/>
    <mergeCell ref="AE12:AH12"/>
    <mergeCell ref="AK12:BJ12"/>
    <mergeCell ref="A15:Z15"/>
    <mergeCell ref="AA15:AD15"/>
    <mergeCell ref="AE15:AH15"/>
    <mergeCell ref="AK15:AM15"/>
    <mergeCell ref="A14:Z14"/>
    <mergeCell ref="AA14:AD14"/>
    <mergeCell ref="AE14:AH14"/>
    <mergeCell ref="AK14:AM14"/>
    <mergeCell ref="AE17:AH17"/>
    <mergeCell ref="AK17:BJ17"/>
    <mergeCell ref="A16:Z16"/>
    <mergeCell ref="AA16:AD16"/>
    <mergeCell ref="AE16:AH16"/>
    <mergeCell ref="AK16:AM16"/>
    <mergeCell ref="AE19:AH19"/>
    <mergeCell ref="AK19:BJ19"/>
    <mergeCell ref="BK17:BN17"/>
    <mergeCell ref="A18:Z18"/>
    <mergeCell ref="AA18:AD18"/>
    <mergeCell ref="AE18:AH18"/>
    <mergeCell ref="AK18:BJ18"/>
    <mergeCell ref="BK18:BN18"/>
    <mergeCell ref="A17:Z17"/>
    <mergeCell ref="AA17:AD17"/>
    <mergeCell ref="AE21:AH21"/>
    <mergeCell ref="AK21:BJ21"/>
    <mergeCell ref="BK19:BN19"/>
    <mergeCell ref="A20:Z20"/>
    <mergeCell ref="AA20:AD20"/>
    <mergeCell ref="AE20:AH20"/>
    <mergeCell ref="AK20:BJ20"/>
    <mergeCell ref="BK20:BN20"/>
    <mergeCell ref="A19:Z19"/>
    <mergeCell ref="AA19:AD19"/>
    <mergeCell ref="BK21:BN21"/>
    <mergeCell ref="AK22:BJ22"/>
    <mergeCell ref="BK22:BN22"/>
    <mergeCell ref="A23:Z23"/>
    <mergeCell ref="AA23:AD23"/>
    <mergeCell ref="AE23:AH23"/>
    <mergeCell ref="AK23:BJ23"/>
    <mergeCell ref="BK23:BN23"/>
    <mergeCell ref="A21:Z21"/>
    <mergeCell ref="AA21:AD21"/>
    <mergeCell ref="A24:Z24"/>
    <mergeCell ref="AA24:AD24"/>
    <mergeCell ref="AE24:AH24"/>
    <mergeCell ref="AK24:BJ24"/>
    <mergeCell ref="AR30:BA30"/>
    <mergeCell ref="BK24:BN24"/>
    <mergeCell ref="AR27:BA27"/>
    <mergeCell ref="AR28:BA28"/>
    <mergeCell ref="AR29:BA29"/>
  </mergeCells>
  <phoneticPr fontId="35" type="noConversion"/>
  <pageMargins left="0.25" right="0.25" top="0.75" bottom="0.75" header="0.3" footer="0.3"/>
  <pageSetup paperSize="9" scale="52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T25"/>
  <sheetViews>
    <sheetView topLeftCell="A9" zoomScaleNormal="100" workbookViewId="0">
      <selection sqref="A1:G22"/>
    </sheetView>
  </sheetViews>
  <sheetFormatPr defaultColWidth="9.109375" defaultRowHeight="13.2" x14ac:dyDescent="0.25"/>
  <cols>
    <col min="1" max="1" width="46.44140625" style="48" customWidth="1"/>
    <col min="2" max="2" width="16" style="572" customWidth="1"/>
    <col min="3" max="4" width="13" style="48" customWidth="1"/>
    <col min="5" max="5" width="14.109375" style="48" customWidth="1"/>
    <col min="6" max="6" width="12.88671875" style="48" customWidth="1"/>
    <col min="7" max="7" width="10.44140625" style="7" customWidth="1"/>
    <col min="8" max="16384" width="9.109375" style="7"/>
  </cols>
  <sheetData>
    <row r="1" spans="1:20" x14ac:dyDescent="0.25">
      <c r="F1" s="264" t="s">
        <v>684</v>
      </c>
    </row>
    <row r="2" spans="1:20" ht="24.75" customHeight="1" x14ac:dyDescent="0.3">
      <c r="A2" s="1117" t="s">
        <v>1038</v>
      </c>
      <c r="B2" s="1117"/>
      <c r="C2" s="1117"/>
      <c r="D2" s="1117"/>
      <c r="E2" s="1117"/>
      <c r="F2" s="1117"/>
      <c r="G2" s="275"/>
    </row>
    <row r="3" spans="1:20" ht="21" customHeight="1" x14ac:dyDescent="0.3">
      <c r="A3" s="1117" t="s">
        <v>862</v>
      </c>
      <c r="B3" s="1117"/>
      <c r="C3" s="1117"/>
      <c r="D3" s="1117"/>
      <c r="E3" s="1117"/>
      <c r="F3" s="1117"/>
      <c r="G3" s="275"/>
    </row>
    <row r="4" spans="1:20" ht="21" customHeight="1" x14ac:dyDescent="0.25">
      <c r="A4" s="1116"/>
      <c r="B4" s="1116"/>
      <c r="C4" s="1116"/>
      <c r="D4" s="1116"/>
      <c r="E4" s="1116"/>
      <c r="F4" s="1116"/>
      <c r="G4" s="7" t="s">
        <v>1005</v>
      </c>
    </row>
    <row r="5" spans="1:20" ht="21" customHeight="1" x14ac:dyDescent="0.3">
      <c r="A5" s="1117" t="s">
        <v>571</v>
      </c>
      <c r="B5" s="1117"/>
      <c r="C5" s="1117"/>
      <c r="D5" s="1117"/>
      <c r="E5" s="1117"/>
      <c r="F5" s="1117"/>
      <c r="G5" s="275"/>
    </row>
    <row r="6" spans="1:20" ht="21" customHeight="1" x14ac:dyDescent="0.25">
      <c r="N6" s="48"/>
      <c r="O6" s="48"/>
      <c r="P6" s="48"/>
      <c r="Q6" s="48"/>
      <c r="R6" s="48"/>
      <c r="S6" s="48"/>
    </row>
    <row r="7" spans="1:20" ht="32.25" customHeight="1" x14ac:dyDescent="0.25">
      <c r="A7" s="592" t="s">
        <v>1</v>
      </c>
      <c r="B7" s="594" t="s">
        <v>924</v>
      </c>
      <c r="C7" s="595"/>
      <c r="D7" s="596"/>
      <c r="E7" s="597" t="s">
        <v>897</v>
      </c>
      <c r="F7" s="598"/>
      <c r="G7" s="599" t="s">
        <v>535</v>
      </c>
      <c r="N7" s="586"/>
      <c r="O7" s="586"/>
      <c r="P7" s="586"/>
      <c r="Q7" s="586"/>
      <c r="R7" s="586"/>
      <c r="S7" s="586"/>
      <c r="T7" s="299"/>
    </row>
    <row r="8" spans="1:20" ht="36.75" customHeight="1" x14ac:dyDescent="0.25">
      <c r="A8" s="593"/>
      <c r="B8" s="704" t="s">
        <v>898</v>
      </c>
      <c r="C8" s="704" t="s">
        <v>899</v>
      </c>
      <c r="D8" s="705" t="s">
        <v>900</v>
      </c>
      <c r="E8" s="706" t="s">
        <v>898</v>
      </c>
      <c r="F8" s="705" t="s">
        <v>900</v>
      </c>
      <c r="G8" s="600"/>
      <c r="N8" s="309"/>
      <c r="O8" s="309"/>
      <c r="P8" s="1119"/>
      <c r="Q8" s="1119"/>
      <c r="R8" s="1119"/>
      <c r="S8" s="1119"/>
      <c r="T8" s="299"/>
    </row>
    <row r="9" spans="1:20" ht="36" customHeight="1" x14ac:dyDescent="0.25">
      <c r="A9" s="629" t="s">
        <v>902</v>
      </c>
      <c r="B9" s="587"/>
      <c r="C9" s="583"/>
      <c r="D9" s="583">
        <v>1</v>
      </c>
      <c r="E9" s="583"/>
      <c r="F9" s="583"/>
      <c r="G9" s="583">
        <f>B9+C9+D9+E9+F9</f>
        <v>1</v>
      </c>
      <c r="N9" s="309"/>
      <c r="O9" s="49"/>
      <c r="P9" s="309"/>
      <c r="Q9" s="309"/>
      <c r="R9" s="309"/>
      <c r="S9" s="309"/>
      <c r="T9" s="585"/>
    </row>
    <row r="10" spans="1:20" ht="30" customHeight="1" x14ac:dyDescent="0.3">
      <c r="A10" s="629" t="s">
        <v>903</v>
      </c>
      <c r="B10" s="587"/>
      <c r="C10" s="583"/>
      <c r="D10" s="583">
        <v>1</v>
      </c>
      <c r="E10" s="583"/>
      <c r="F10" s="583"/>
      <c r="G10" s="583">
        <f>B10+C10+D10+E10+F10</f>
        <v>1</v>
      </c>
      <c r="N10" s="309"/>
      <c r="O10" s="49"/>
      <c r="P10" s="1068"/>
      <c r="Q10" s="1068"/>
      <c r="R10" s="1068"/>
      <c r="S10" s="1068"/>
    </row>
    <row r="11" spans="1:20" ht="34.5" customHeight="1" x14ac:dyDescent="0.3">
      <c r="A11" s="630" t="s">
        <v>904</v>
      </c>
      <c r="B11" s="588"/>
      <c r="C11" s="584"/>
      <c r="D11" s="584">
        <v>1</v>
      </c>
      <c r="E11" s="584"/>
      <c r="F11" s="584"/>
      <c r="G11" s="583">
        <f>B11+C11+D11+E11+F11</f>
        <v>1</v>
      </c>
      <c r="N11" s="309"/>
      <c r="O11" s="49"/>
      <c r="P11" s="1068"/>
      <c r="Q11" s="1118"/>
      <c r="R11" s="1118"/>
      <c r="S11" s="1118"/>
    </row>
    <row r="12" spans="1:20" ht="26.25" customHeight="1" x14ac:dyDescent="0.3">
      <c r="A12" s="630" t="s">
        <v>964</v>
      </c>
      <c r="B12" s="588"/>
      <c r="C12" s="584">
        <v>1</v>
      </c>
      <c r="D12" s="584"/>
      <c r="E12" s="584"/>
      <c r="F12" s="584"/>
      <c r="G12" s="583">
        <v>1</v>
      </c>
      <c r="N12" s="309"/>
      <c r="O12" s="49"/>
      <c r="P12" s="1068"/>
      <c r="Q12" s="1068"/>
      <c r="R12" s="1068"/>
      <c r="S12" s="1068"/>
    </row>
    <row r="13" spans="1:20" ht="26.25" customHeight="1" x14ac:dyDescent="0.3">
      <c r="A13" s="630" t="s">
        <v>963</v>
      </c>
      <c r="B13" s="587"/>
      <c r="C13" s="583"/>
      <c r="D13" s="583">
        <v>1</v>
      </c>
      <c r="E13" s="583"/>
      <c r="F13" s="583"/>
      <c r="G13" s="583">
        <v>1</v>
      </c>
      <c r="N13" s="1072"/>
      <c r="O13" s="1072"/>
      <c r="P13" s="1056"/>
      <c r="Q13" s="1056"/>
      <c r="R13" s="1056"/>
      <c r="S13" s="1056"/>
      <c r="T13" s="585"/>
    </row>
    <row r="14" spans="1:20" ht="26.25" customHeight="1" x14ac:dyDescent="0.3">
      <c r="A14" s="630" t="s">
        <v>962</v>
      </c>
      <c r="B14" s="587"/>
      <c r="C14" s="583">
        <v>1</v>
      </c>
      <c r="D14" s="583"/>
      <c r="E14" s="583"/>
      <c r="F14" s="583"/>
      <c r="G14" s="583">
        <f>SUM(B14:F14)</f>
        <v>1</v>
      </c>
      <c r="N14" s="586"/>
      <c r="O14" s="586"/>
      <c r="P14" s="696"/>
      <c r="Q14" s="696"/>
      <c r="R14" s="696"/>
      <c r="S14" s="696"/>
      <c r="T14" s="585"/>
    </row>
    <row r="15" spans="1:20" ht="29.25" customHeight="1" x14ac:dyDescent="0.3">
      <c r="A15" s="630" t="s">
        <v>907</v>
      </c>
      <c r="B15" s="587"/>
      <c r="C15" s="583"/>
      <c r="D15" s="583">
        <v>5</v>
      </c>
      <c r="E15" s="583"/>
      <c r="F15" s="583"/>
      <c r="G15" s="583">
        <f>SUM(C15:F15)</f>
        <v>5</v>
      </c>
      <c r="N15" s="309"/>
      <c r="O15" s="49"/>
      <c r="P15" s="1068"/>
      <c r="Q15" s="1068"/>
      <c r="R15" s="1068"/>
      <c r="S15" s="1068"/>
    </row>
    <row r="16" spans="1:20" ht="26.25" customHeight="1" x14ac:dyDescent="0.25">
      <c r="A16" s="631" t="s">
        <v>908</v>
      </c>
      <c r="B16" s="632"/>
      <c r="C16" s="633"/>
      <c r="D16" s="633"/>
      <c r="E16" s="633"/>
      <c r="F16" s="633"/>
      <c r="G16" s="583"/>
    </row>
    <row r="17" spans="1:7" ht="29.25" customHeight="1" x14ac:dyDescent="0.25">
      <c r="A17" s="630" t="s">
        <v>909</v>
      </c>
      <c r="B17" s="587"/>
      <c r="C17" s="583">
        <v>3</v>
      </c>
      <c r="D17" s="583"/>
      <c r="E17" s="583"/>
      <c r="F17" s="583"/>
      <c r="G17" s="583">
        <f>SUM(C17:F17)</f>
        <v>3</v>
      </c>
    </row>
    <row r="18" spans="1:7" ht="29.25" customHeight="1" x14ac:dyDescent="0.25">
      <c r="A18" s="630" t="s">
        <v>910</v>
      </c>
      <c r="B18" s="587"/>
      <c r="C18" s="583">
        <v>1</v>
      </c>
      <c r="D18" s="583"/>
      <c r="E18" s="583"/>
      <c r="F18" s="583"/>
      <c r="G18" s="583">
        <f>SUM(C18:F18)</f>
        <v>1</v>
      </c>
    </row>
    <row r="19" spans="1:7" ht="28.5" customHeight="1" x14ac:dyDescent="0.25">
      <c r="A19" s="630" t="s">
        <v>911</v>
      </c>
      <c r="B19" s="587"/>
      <c r="C19" s="583">
        <v>1</v>
      </c>
      <c r="D19" s="583"/>
      <c r="E19" s="583"/>
      <c r="F19" s="583"/>
      <c r="G19" s="583">
        <f>SUM(C19:F19)</f>
        <v>1</v>
      </c>
    </row>
    <row r="20" spans="1:7" ht="26.25" customHeight="1" x14ac:dyDescent="0.25">
      <c r="A20" s="634" t="s">
        <v>905</v>
      </c>
      <c r="B20" s="635"/>
      <c r="C20" s="636">
        <f>C21</f>
        <v>0</v>
      </c>
      <c r="D20" s="637">
        <f>D21</f>
        <v>0</v>
      </c>
      <c r="E20" s="636"/>
      <c r="F20" s="636">
        <f>F21</f>
        <v>0</v>
      </c>
      <c r="G20" s="583"/>
    </row>
    <row r="21" spans="1:7" ht="24" customHeight="1" x14ac:dyDescent="0.25">
      <c r="A21" s="629" t="s">
        <v>906</v>
      </c>
      <c r="B21" s="587">
        <v>10</v>
      </c>
      <c r="C21" s="583"/>
      <c r="D21" s="583"/>
      <c r="E21" s="583"/>
      <c r="F21" s="583"/>
      <c r="G21" s="583">
        <f>SUM(B21:E21)</f>
        <v>10</v>
      </c>
    </row>
    <row r="22" spans="1:7" ht="28.5" customHeight="1" x14ac:dyDescent="0.25">
      <c r="A22" s="638" t="s">
        <v>901</v>
      </c>
      <c r="B22" s="588">
        <f>SUM(B9:B21)</f>
        <v>10</v>
      </c>
      <c r="C22" s="584">
        <f>SUM(C9:C21)</f>
        <v>7</v>
      </c>
      <c r="D22" s="584">
        <f>SUM(D9:D21)</f>
        <v>9</v>
      </c>
      <c r="E22" s="584"/>
      <c r="F22" s="584"/>
      <c r="G22" s="583">
        <f>SUM(G9:G21)</f>
        <v>26</v>
      </c>
    </row>
    <row r="23" spans="1:7" ht="21" customHeight="1" x14ac:dyDescent="0.25"/>
    <row r="24" spans="1:7" ht="27" customHeight="1" x14ac:dyDescent="0.25"/>
    <row r="25" spans="1:7" ht="24" customHeight="1" x14ac:dyDescent="0.3">
      <c r="A25" s="571"/>
      <c r="B25" s="533"/>
      <c r="C25" s="571"/>
      <c r="D25" s="571"/>
      <c r="E25" s="571"/>
      <c r="F25" s="571"/>
      <c r="G25" s="571"/>
    </row>
  </sheetData>
  <mergeCells count="11">
    <mergeCell ref="P15:S15"/>
    <mergeCell ref="P10:S10"/>
    <mergeCell ref="N13:O13"/>
    <mergeCell ref="P13:S13"/>
    <mergeCell ref="P8:S8"/>
    <mergeCell ref="P12:S12"/>
    <mergeCell ref="A4:F4"/>
    <mergeCell ref="A3:F3"/>
    <mergeCell ref="A5:F5"/>
    <mergeCell ref="A2:F2"/>
    <mergeCell ref="P11:S11"/>
  </mergeCells>
  <phoneticPr fontId="35" type="noConversion"/>
  <pageMargins left="0.75" right="0.75" top="1" bottom="1" header="0.5" footer="0.5"/>
  <pageSetup paperSize="9" scale="78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O25"/>
  <sheetViews>
    <sheetView workbookViewId="0">
      <selection sqref="A1:O24"/>
    </sheetView>
  </sheetViews>
  <sheetFormatPr defaultColWidth="9.109375" defaultRowHeight="15.6" x14ac:dyDescent="0.3"/>
  <cols>
    <col min="1" max="1" width="39.88671875" style="96" customWidth="1"/>
    <col min="2" max="13" width="11.88671875" style="96" bestFit="1" customWidth="1"/>
    <col min="14" max="14" width="12.88671875" style="96" bestFit="1" customWidth="1"/>
    <col min="15" max="15" width="10.44140625" style="82" bestFit="1" customWidth="1"/>
    <col min="16" max="16384" width="9.109375" style="82"/>
  </cols>
  <sheetData>
    <row r="1" spans="1:15" ht="24" customHeight="1" x14ac:dyDescent="0.25">
      <c r="A1" s="1120" t="s">
        <v>873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  <c r="L1" s="1120"/>
      <c r="M1" s="1120"/>
      <c r="N1" s="1120"/>
      <c r="O1" s="264" t="s">
        <v>951</v>
      </c>
    </row>
    <row r="2" spans="1:15" ht="23.25" customHeight="1" x14ac:dyDescent="0.3">
      <c r="A2" s="1120" t="s">
        <v>1091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</row>
    <row r="3" spans="1:15" ht="12.75" customHeight="1" x14ac:dyDescent="0.3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</row>
    <row r="4" spans="1:15" ht="11.25" customHeight="1" x14ac:dyDescent="0.3">
      <c r="A4" s="1120"/>
      <c r="B4" s="1120"/>
      <c r="C4" s="1120"/>
      <c r="D4" s="1120"/>
      <c r="E4" s="1120"/>
      <c r="F4" s="1120"/>
      <c r="G4" s="1120"/>
      <c r="H4" s="1120"/>
      <c r="I4" s="1120"/>
      <c r="J4" s="1120"/>
      <c r="K4" s="1120"/>
      <c r="L4" s="1120"/>
      <c r="M4" s="1120"/>
      <c r="N4" s="1120"/>
    </row>
    <row r="5" spans="1:15" ht="11.25" customHeight="1" x14ac:dyDescent="0.3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1121" t="s">
        <v>572</v>
      </c>
      <c r="N5" s="1121"/>
    </row>
    <row r="6" spans="1:15" ht="18" customHeight="1" x14ac:dyDescent="0.3">
      <c r="A6" s="84" t="s">
        <v>1</v>
      </c>
      <c r="B6" s="85" t="s">
        <v>573</v>
      </c>
      <c r="C6" s="85" t="s">
        <v>574</v>
      </c>
      <c r="D6" s="85" t="s">
        <v>575</v>
      </c>
      <c r="E6" s="85" t="s">
        <v>576</v>
      </c>
      <c r="F6" s="85" t="s">
        <v>577</v>
      </c>
      <c r="G6" s="85" t="s">
        <v>578</v>
      </c>
      <c r="H6" s="85" t="s">
        <v>579</v>
      </c>
      <c r="I6" s="85" t="s">
        <v>580</v>
      </c>
      <c r="J6" s="85" t="s">
        <v>581</v>
      </c>
      <c r="K6" s="85" t="s">
        <v>582</v>
      </c>
      <c r="L6" s="85" t="s">
        <v>583</v>
      </c>
      <c r="M6" s="85" t="s">
        <v>584</v>
      </c>
      <c r="N6" s="84" t="s">
        <v>585</v>
      </c>
    </row>
    <row r="7" spans="1:15" ht="18" customHeight="1" x14ac:dyDescent="0.3">
      <c r="A7" s="86" t="s">
        <v>379</v>
      </c>
      <c r="B7" s="87">
        <v>2001132</v>
      </c>
      <c r="C7" s="87">
        <v>2001128</v>
      </c>
      <c r="D7" s="87">
        <v>2001128</v>
      </c>
      <c r="E7" s="87">
        <v>2001128</v>
      </c>
      <c r="F7" s="87">
        <v>2001128</v>
      </c>
      <c r="G7" s="87">
        <v>2001128</v>
      </c>
      <c r="H7" s="87">
        <v>2001128</v>
      </c>
      <c r="I7" s="87">
        <v>2001128</v>
      </c>
      <c r="J7" s="87">
        <v>2001128</v>
      </c>
      <c r="K7" s="87">
        <v>2001128</v>
      </c>
      <c r="L7" s="87">
        <v>2001128</v>
      </c>
      <c r="M7" s="87">
        <v>2001128</v>
      </c>
      <c r="N7" s="88">
        <f t="shared" ref="N7:N13" si="0">SUM(B7:M7)</f>
        <v>24013540</v>
      </c>
    </row>
    <row r="8" spans="1:15" ht="18" customHeight="1" x14ac:dyDescent="0.3">
      <c r="A8" s="86" t="s">
        <v>586</v>
      </c>
      <c r="B8" s="87">
        <v>356413</v>
      </c>
      <c r="C8" s="87">
        <v>356414</v>
      </c>
      <c r="D8" s="87">
        <v>356414</v>
      </c>
      <c r="E8" s="87">
        <v>356414</v>
      </c>
      <c r="F8" s="87">
        <v>356414</v>
      </c>
      <c r="G8" s="87">
        <v>356414</v>
      </c>
      <c r="H8" s="87">
        <v>356414</v>
      </c>
      <c r="I8" s="87">
        <v>356414</v>
      </c>
      <c r="J8" s="87">
        <v>356414</v>
      </c>
      <c r="K8" s="87">
        <v>356414</v>
      </c>
      <c r="L8" s="87">
        <v>356414</v>
      </c>
      <c r="M8" s="87">
        <v>356414</v>
      </c>
      <c r="N8" s="88">
        <f t="shared" si="0"/>
        <v>4276967</v>
      </c>
    </row>
    <row r="9" spans="1:15" ht="18" customHeight="1" x14ac:dyDescent="0.3">
      <c r="A9" s="86" t="s">
        <v>594</v>
      </c>
      <c r="B9" s="87">
        <v>1861398</v>
      </c>
      <c r="C9" s="87">
        <v>1861402</v>
      </c>
      <c r="D9" s="87">
        <v>1861402</v>
      </c>
      <c r="E9" s="87">
        <v>1861402</v>
      </c>
      <c r="F9" s="87">
        <v>1861402</v>
      </c>
      <c r="G9" s="87">
        <v>1861402</v>
      </c>
      <c r="H9" s="87">
        <v>1861402</v>
      </c>
      <c r="I9" s="87">
        <v>1861402</v>
      </c>
      <c r="J9" s="87">
        <v>1861402</v>
      </c>
      <c r="K9" s="87">
        <v>1861402</v>
      </c>
      <c r="L9" s="87">
        <v>1861402</v>
      </c>
      <c r="M9" s="87">
        <v>1861402</v>
      </c>
      <c r="N9" s="88">
        <f t="shared" si="0"/>
        <v>22336820</v>
      </c>
    </row>
    <row r="10" spans="1:15" ht="18" customHeight="1" x14ac:dyDescent="0.3">
      <c r="A10" s="86" t="s">
        <v>590</v>
      </c>
      <c r="B10" s="87">
        <v>287670</v>
      </c>
      <c r="C10" s="87">
        <v>287670</v>
      </c>
      <c r="D10" s="87">
        <v>287666</v>
      </c>
      <c r="E10" s="87">
        <v>287666</v>
      </c>
      <c r="F10" s="87">
        <v>287666</v>
      </c>
      <c r="G10" s="87">
        <v>287666</v>
      </c>
      <c r="H10" s="87">
        <v>287666</v>
      </c>
      <c r="I10" s="87">
        <v>287666</v>
      </c>
      <c r="J10" s="87">
        <v>287666</v>
      </c>
      <c r="K10" s="87">
        <v>287666</v>
      </c>
      <c r="L10" s="87">
        <v>287666</v>
      </c>
      <c r="M10" s="87">
        <v>287666</v>
      </c>
      <c r="N10" s="88">
        <f>SUM(B10:M10)</f>
        <v>3452000</v>
      </c>
    </row>
    <row r="11" spans="1:15" ht="18" customHeight="1" x14ac:dyDescent="0.3">
      <c r="A11" s="86" t="s">
        <v>382</v>
      </c>
      <c r="B11" s="87">
        <v>3922425</v>
      </c>
      <c r="C11" s="87">
        <v>3922422</v>
      </c>
      <c r="D11" s="87">
        <v>3922422</v>
      </c>
      <c r="E11" s="87">
        <v>3922422</v>
      </c>
      <c r="F11" s="87">
        <v>3922422</v>
      </c>
      <c r="G11" s="87">
        <v>3922422</v>
      </c>
      <c r="H11" s="87">
        <v>3922422</v>
      </c>
      <c r="I11" s="87">
        <v>3922422</v>
      </c>
      <c r="J11" s="87">
        <v>3922422</v>
      </c>
      <c r="K11" s="87">
        <v>3922422</v>
      </c>
      <c r="L11" s="87">
        <v>3922422</v>
      </c>
      <c r="M11" s="87">
        <v>3922422</v>
      </c>
      <c r="N11" s="88">
        <f t="shared" si="0"/>
        <v>47069067</v>
      </c>
    </row>
    <row r="12" spans="1:15" ht="18" customHeight="1" x14ac:dyDescent="0.3">
      <c r="A12" s="86" t="s">
        <v>587</v>
      </c>
      <c r="B12" s="87">
        <v>3963040</v>
      </c>
      <c r="C12" s="87">
        <v>3963040</v>
      </c>
      <c r="D12" s="87">
        <v>3963042</v>
      </c>
      <c r="E12" s="87">
        <v>3963042</v>
      </c>
      <c r="F12" s="87">
        <v>3963042</v>
      </c>
      <c r="G12" s="87">
        <v>3963042</v>
      </c>
      <c r="H12" s="87">
        <v>3963042</v>
      </c>
      <c r="I12" s="87">
        <v>3963042</v>
      </c>
      <c r="J12" s="87">
        <v>3963042</v>
      </c>
      <c r="K12" s="87">
        <v>3963042</v>
      </c>
      <c r="L12" s="87">
        <v>3963042</v>
      </c>
      <c r="M12" s="87">
        <v>3963042</v>
      </c>
      <c r="N12" s="88">
        <f t="shared" si="0"/>
        <v>47556500</v>
      </c>
    </row>
    <row r="13" spans="1:15" ht="18" customHeight="1" x14ac:dyDescent="0.3">
      <c r="A13" s="86" t="s">
        <v>493</v>
      </c>
      <c r="B13" s="87">
        <v>3960426</v>
      </c>
      <c r="C13" s="87">
        <v>3960424</v>
      </c>
      <c r="D13" s="87">
        <v>3960424</v>
      </c>
      <c r="E13" s="87">
        <v>3960424</v>
      </c>
      <c r="F13" s="87">
        <v>3960424</v>
      </c>
      <c r="G13" s="87">
        <v>3960424</v>
      </c>
      <c r="H13" s="87">
        <v>3960424</v>
      </c>
      <c r="I13" s="87">
        <v>3960424</v>
      </c>
      <c r="J13" s="87">
        <v>3960424</v>
      </c>
      <c r="K13" s="87">
        <v>3960424</v>
      </c>
      <c r="L13" s="87">
        <v>3960424</v>
      </c>
      <c r="M13" s="87">
        <v>3960424</v>
      </c>
      <c r="N13" s="88">
        <f t="shared" si="0"/>
        <v>47525090</v>
      </c>
    </row>
    <row r="14" spans="1:15" ht="18" customHeight="1" x14ac:dyDescent="0.3">
      <c r="A14" s="89" t="s">
        <v>588</v>
      </c>
      <c r="B14" s="87">
        <f>SUM(B7:B13)</f>
        <v>16352504</v>
      </c>
      <c r="C14" s="87">
        <f t="shared" ref="C14:M14" si="1">SUM(C7:C13)</f>
        <v>16352500</v>
      </c>
      <c r="D14" s="87">
        <f t="shared" si="1"/>
        <v>16352498</v>
      </c>
      <c r="E14" s="87">
        <f t="shared" si="1"/>
        <v>16352498</v>
      </c>
      <c r="F14" s="87">
        <f t="shared" si="1"/>
        <v>16352498</v>
      </c>
      <c r="G14" s="87">
        <f t="shared" si="1"/>
        <v>16352498</v>
      </c>
      <c r="H14" s="87">
        <f t="shared" si="1"/>
        <v>16352498</v>
      </c>
      <c r="I14" s="87">
        <f t="shared" si="1"/>
        <v>16352498</v>
      </c>
      <c r="J14" s="87">
        <f t="shared" si="1"/>
        <v>16352498</v>
      </c>
      <c r="K14" s="87">
        <f t="shared" si="1"/>
        <v>16352498</v>
      </c>
      <c r="L14" s="87">
        <f t="shared" si="1"/>
        <v>16352498</v>
      </c>
      <c r="M14" s="87">
        <f t="shared" si="1"/>
        <v>16352498</v>
      </c>
      <c r="N14" s="88">
        <f>SUM(N7:N13)</f>
        <v>196229984</v>
      </c>
      <c r="O14" s="414"/>
    </row>
    <row r="15" spans="1:15" ht="18" customHeight="1" x14ac:dyDescent="0.3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2"/>
    </row>
    <row r="16" spans="1:15" ht="18" customHeight="1" x14ac:dyDescent="0.3">
      <c r="A16" s="86" t="s">
        <v>591</v>
      </c>
      <c r="B16" s="87">
        <v>9594613</v>
      </c>
      <c r="C16" s="87">
        <v>9594609</v>
      </c>
      <c r="D16" s="87">
        <v>9594609</v>
      </c>
      <c r="E16" s="87">
        <v>9594609</v>
      </c>
      <c r="F16" s="87">
        <v>9594609</v>
      </c>
      <c r="G16" s="87">
        <v>9594609</v>
      </c>
      <c r="H16" s="87">
        <v>9594609</v>
      </c>
      <c r="I16" s="87">
        <v>9594609</v>
      </c>
      <c r="J16" s="87">
        <v>9594609</v>
      </c>
      <c r="K16" s="87">
        <v>9594609</v>
      </c>
      <c r="L16" s="87">
        <v>9594609</v>
      </c>
      <c r="M16" s="87">
        <v>9594609</v>
      </c>
      <c r="N16" s="88">
        <f t="shared" ref="N16:N22" si="2">SUM(B16:M16)</f>
        <v>115135312</v>
      </c>
    </row>
    <row r="17" spans="1:14" ht="24" customHeight="1" x14ac:dyDescent="0.3">
      <c r="A17" s="93" t="s">
        <v>592</v>
      </c>
      <c r="B17" s="87">
        <v>597172</v>
      </c>
      <c r="C17" s="87">
        <v>597168</v>
      </c>
      <c r="D17" s="87">
        <v>597166</v>
      </c>
      <c r="E17" s="87">
        <v>597166</v>
      </c>
      <c r="F17" s="87">
        <v>597166</v>
      </c>
      <c r="G17" s="87">
        <v>597166</v>
      </c>
      <c r="H17" s="87">
        <v>597166</v>
      </c>
      <c r="I17" s="87">
        <v>597166</v>
      </c>
      <c r="J17" s="87">
        <v>597166</v>
      </c>
      <c r="K17" s="87">
        <v>597166</v>
      </c>
      <c r="L17" s="87">
        <v>597166</v>
      </c>
      <c r="M17" s="87">
        <v>597166</v>
      </c>
      <c r="N17" s="88">
        <f t="shared" si="2"/>
        <v>7166000</v>
      </c>
    </row>
    <row r="18" spans="1:14" ht="18" customHeight="1" x14ac:dyDescent="0.3">
      <c r="A18" s="86" t="s">
        <v>388</v>
      </c>
      <c r="B18" s="87">
        <v>296250</v>
      </c>
      <c r="C18" s="87">
        <v>296250</v>
      </c>
      <c r="D18" s="87">
        <v>296250</v>
      </c>
      <c r="E18" s="87">
        <v>296250</v>
      </c>
      <c r="F18" s="87">
        <v>296250</v>
      </c>
      <c r="G18" s="87">
        <v>296250</v>
      </c>
      <c r="H18" s="87">
        <v>296250</v>
      </c>
      <c r="I18" s="87">
        <v>296250</v>
      </c>
      <c r="J18" s="87">
        <v>296250</v>
      </c>
      <c r="K18" s="87">
        <v>296250</v>
      </c>
      <c r="L18" s="87">
        <v>296250</v>
      </c>
      <c r="M18" s="87">
        <v>296250</v>
      </c>
      <c r="N18" s="88">
        <f t="shared" si="2"/>
        <v>3555000</v>
      </c>
    </row>
    <row r="19" spans="1:14" ht="18" customHeight="1" x14ac:dyDescent="0.3">
      <c r="A19" s="86" t="s">
        <v>685</v>
      </c>
      <c r="B19" s="87">
        <v>128693</v>
      </c>
      <c r="C19" s="87">
        <v>128692</v>
      </c>
      <c r="D19" s="87">
        <v>128692</v>
      </c>
      <c r="E19" s="87">
        <v>128692</v>
      </c>
      <c r="F19" s="87">
        <v>128692</v>
      </c>
      <c r="G19" s="87">
        <v>128692</v>
      </c>
      <c r="H19" s="87">
        <v>128692</v>
      </c>
      <c r="I19" s="87">
        <v>128692</v>
      </c>
      <c r="J19" s="87">
        <v>128692</v>
      </c>
      <c r="K19" s="87">
        <v>128692</v>
      </c>
      <c r="L19" s="87">
        <v>128692</v>
      </c>
      <c r="M19" s="87">
        <v>128692</v>
      </c>
      <c r="N19" s="88">
        <f t="shared" si="2"/>
        <v>1544305</v>
      </c>
    </row>
    <row r="20" spans="1:14" ht="18" customHeight="1" x14ac:dyDescent="0.3">
      <c r="A20" s="86" t="s">
        <v>390</v>
      </c>
      <c r="B20" s="87">
        <v>166670</v>
      </c>
      <c r="C20" s="87">
        <v>166670</v>
      </c>
      <c r="D20" s="87">
        <v>166666</v>
      </c>
      <c r="E20" s="87">
        <v>166666</v>
      </c>
      <c r="F20" s="87">
        <v>166666</v>
      </c>
      <c r="G20" s="87">
        <v>166666</v>
      </c>
      <c r="H20" s="87">
        <v>166666</v>
      </c>
      <c r="I20" s="87">
        <v>166666</v>
      </c>
      <c r="J20" s="87">
        <v>166666</v>
      </c>
      <c r="K20" s="87">
        <v>166666</v>
      </c>
      <c r="L20" s="87">
        <v>166666</v>
      </c>
      <c r="M20" s="87">
        <v>166666</v>
      </c>
      <c r="N20" s="88">
        <f t="shared" si="2"/>
        <v>2000000</v>
      </c>
    </row>
    <row r="21" spans="1:14" ht="18" customHeight="1" x14ac:dyDescent="0.3">
      <c r="A21" s="86" t="s">
        <v>593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>
        <f t="shared" si="2"/>
        <v>0</v>
      </c>
    </row>
    <row r="22" spans="1:14" ht="18" customHeight="1" x14ac:dyDescent="0.3">
      <c r="A22" s="86" t="s">
        <v>791</v>
      </c>
      <c r="B22" s="87">
        <v>5569114</v>
      </c>
      <c r="C22" s="87">
        <v>5569114</v>
      </c>
      <c r="D22" s="87">
        <v>5569114</v>
      </c>
      <c r="E22" s="87">
        <v>5569114</v>
      </c>
      <c r="F22" s="87">
        <v>5569114</v>
      </c>
      <c r="G22" s="87">
        <v>5569114</v>
      </c>
      <c r="H22" s="87">
        <v>5569114</v>
      </c>
      <c r="I22" s="87">
        <v>5569114</v>
      </c>
      <c r="J22" s="87">
        <v>5569114</v>
      </c>
      <c r="K22" s="87">
        <v>5569114</v>
      </c>
      <c r="L22" s="87">
        <v>5569114</v>
      </c>
      <c r="M22" s="87">
        <v>5569114</v>
      </c>
      <c r="N22" s="88">
        <f t="shared" si="2"/>
        <v>66829368</v>
      </c>
    </row>
    <row r="23" spans="1:14" ht="18" customHeight="1" x14ac:dyDescent="0.3">
      <c r="A23" s="95" t="s">
        <v>589</v>
      </c>
      <c r="B23" s="94">
        <f>SUM(B16:B22)</f>
        <v>16352512</v>
      </c>
      <c r="C23" s="94">
        <f>SUM(C16:C22)</f>
        <v>16352503</v>
      </c>
      <c r="D23" s="94">
        <f>SUM(D16:D22)</f>
        <v>16352497</v>
      </c>
      <c r="E23" s="94">
        <f>SUM(E16:E22)</f>
        <v>16352497</v>
      </c>
      <c r="F23" s="94">
        <f>SUM(F16:F22)</f>
        <v>16352497</v>
      </c>
      <c r="G23" s="94">
        <f t="shared" ref="G23:N23" si="3">SUM(G16:G22)</f>
        <v>16352497</v>
      </c>
      <c r="H23" s="94">
        <f t="shared" si="3"/>
        <v>16352497</v>
      </c>
      <c r="I23" s="94">
        <f t="shared" si="3"/>
        <v>16352497</v>
      </c>
      <c r="J23" s="94">
        <f t="shared" si="3"/>
        <v>16352497</v>
      </c>
      <c r="K23" s="94">
        <f t="shared" si="3"/>
        <v>16352497</v>
      </c>
      <c r="L23" s="94">
        <f t="shared" si="3"/>
        <v>16352497</v>
      </c>
      <c r="M23" s="94">
        <f t="shared" si="3"/>
        <v>16352497</v>
      </c>
      <c r="N23" s="88">
        <f t="shared" si="3"/>
        <v>196229985</v>
      </c>
    </row>
    <row r="24" spans="1:14" s="336" customFormat="1" ht="13.8" x14ac:dyDescent="0.3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4"/>
    </row>
    <row r="25" spans="1:14" x14ac:dyDescent="0.3"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</row>
  </sheetData>
  <mergeCells count="4">
    <mergeCell ref="A1:N1"/>
    <mergeCell ref="A2:N2"/>
    <mergeCell ref="A3:N4"/>
    <mergeCell ref="M5:N5"/>
  </mergeCells>
  <phoneticPr fontId="35" type="noConversion"/>
  <printOptions horizontalCentered="1"/>
  <pageMargins left="0.25" right="0.25" top="0.75" bottom="0.75" header="0.3" footer="0.3"/>
  <pageSetup paperSize="9" scale="69" fitToHeight="0" orientation="landscape" r:id="rId1"/>
  <headerFooter alignWithMargins="0">
    <oddHeader xml:space="preserve">&amp;R14. melléklet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J14"/>
  <sheetViews>
    <sheetView zoomScaleNormal="100" workbookViewId="0">
      <selection sqref="A1:J15"/>
    </sheetView>
  </sheetViews>
  <sheetFormatPr defaultColWidth="8" defaultRowHeight="13.2" x14ac:dyDescent="0.3"/>
  <cols>
    <col min="1" max="1" width="5.88671875" style="223" customWidth="1"/>
    <col min="2" max="2" width="26.44140625" style="222" customWidth="1"/>
    <col min="3" max="3" width="9.5546875" style="222" customWidth="1"/>
    <col min="4" max="4" width="10" style="222" customWidth="1"/>
    <col min="5" max="5" width="8.6640625" style="222" customWidth="1"/>
    <col min="6" max="6" width="8.109375" style="222" customWidth="1"/>
    <col min="7" max="7" width="8" style="222" customWidth="1"/>
    <col min="8" max="8" width="9" style="222" customWidth="1"/>
    <col min="9" max="9" width="12" style="222" customWidth="1"/>
    <col min="10" max="10" width="11.44140625" style="222" customWidth="1"/>
    <col min="11" max="16384" width="8" style="222"/>
  </cols>
  <sheetData>
    <row r="1" spans="1:10" ht="25.5" customHeight="1" x14ac:dyDescent="0.25">
      <c r="A1" s="1128" t="s">
        <v>862</v>
      </c>
      <c r="B1" s="1128"/>
      <c r="C1" s="1128"/>
      <c r="D1" s="1128"/>
      <c r="E1" s="1128"/>
      <c r="F1" s="1128"/>
      <c r="G1" s="1128"/>
      <c r="H1" s="1128"/>
      <c r="I1" s="1128"/>
      <c r="J1" s="264" t="s">
        <v>952</v>
      </c>
    </row>
    <row r="2" spans="1:10" ht="25.5" customHeight="1" x14ac:dyDescent="0.3">
      <c r="A2" s="1128" t="s">
        <v>1036</v>
      </c>
      <c r="B2" s="1128"/>
      <c r="C2" s="1128"/>
      <c r="D2" s="1128"/>
      <c r="E2" s="1128"/>
      <c r="F2" s="1128"/>
      <c r="G2" s="1128"/>
      <c r="H2" s="1128"/>
      <c r="I2" s="1128"/>
    </row>
    <row r="3" spans="1:10" ht="36" customHeight="1" x14ac:dyDescent="0.3">
      <c r="A3" s="1128" t="s">
        <v>669</v>
      </c>
      <c r="B3" s="1128"/>
      <c r="C3" s="1128"/>
      <c r="D3" s="1128"/>
      <c r="E3" s="1128"/>
      <c r="F3" s="1128"/>
      <c r="G3" s="1128"/>
      <c r="H3" s="1128"/>
      <c r="I3" s="1128"/>
    </row>
    <row r="4" spans="1:10" ht="33.75" customHeight="1" thickBot="1" x14ac:dyDescent="0.35">
      <c r="I4" s="224" t="s">
        <v>538</v>
      </c>
    </row>
    <row r="5" spans="1:10" s="225" customFormat="1" ht="26.25" customHeight="1" x14ac:dyDescent="0.3">
      <c r="A5" s="1124" t="s">
        <v>2</v>
      </c>
      <c r="B5" s="1126" t="s">
        <v>670</v>
      </c>
      <c r="C5" s="1124" t="s">
        <v>671</v>
      </c>
      <c r="D5" s="1124" t="s">
        <v>965</v>
      </c>
      <c r="E5" s="1129" t="s">
        <v>672</v>
      </c>
      <c r="F5" s="1130"/>
      <c r="G5" s="1130"/>
      <c r="H5" s="1131"/>
      <c r="I5" s="1126" t="s">
        <v>535</v>
      </c>
    </row>
    <row r="6" spans="1:10" s="229" customFormat="1" ht="32.25" customHeight="1" thickBot="1" x14ac:dyDescent="0.35">
      <c r="A6" s="1125"/>
      <c r="B6" s="1127"/>
      <c r="C6" s="1127"/>
      <c r="D6" s="1125"/>
      <c r="E6" s="226">
        <v>2021</v>
      </c>
      <c r="F6" s="227">
        <v>2022</v>
      </c>
      <c r="G6" s="227">
        <v>2023</v>
      </c>
      <c r="H6" s="228" t="s">
        <v>1037</v>
      </c>
      <c r="I6" s="1127"/>
    </row>
    <row r="7" spans="1:10" s="235" customFormat="1" ht="18.75" customHeight="1" thickBot="1" x14ac:dyDescent="0.35">
      <c r="A7" s="230">
        <v>1</v>
      </c>
      <c r="B7" s="231">
        <v>2</v>
      </c>
      <c r="C7" s="232">
        <v>3</v>
      </c>
      <c r="D7" s="231">
        <v>4</v>
      </c>
      <c r="E7" s="230">
        <v>5</v>
      </c>
      <c r="F7" s="232">
        <v>6</v>
      </c>
      <c r="G7" s="232">
        <v>7</v>
      </c>
      <c r="H7" s="233">
        <v>8</v>
      </c>
      <c r="I7" s="234"/>
    </row>
    <row r="8" spans="1:10" ht="26.25" customHeight="1" thickBot="1" x14ac:dyDescent="0.35">
      <c r="A8" s="236" t="s">
        <v>6</v>
      </c>
      <c r="B8" s="237" t="s">
        <v>673</v>
      </c>
      <c r="C8" s="238"/>
      <c r="D8" s="239"/>
      <c r="E8" s="240"/>
      <c r="F8" s="241"/>
      <c r="G8" s="241"/>
      <c r="H8" s="39"/>
      <c r="I8" s="239">
        <f>SUM(D8:H8)</f>
        <v>0</v>
      </c>
    </row>
    <row r="9" spans="1:10" ht="26.1" customHeight="1" thickBot="1" x14ac:dyDescent="0.35">
      <c r="A9" s="236" t="s">
        <v>9</v>
      </c>
      <c r="B9" s="242" t="s">
        <v>789</v>
      </c>
      <c r="C9" s="243">
        <v>2019</v>
      </c>
      <c r="D9" s="239">
        <v>625000</v>
      </c>
      <c r="E9" s="239">
        <v>500000</v>
      </c>
      <c r="F9" s="239">
        <v>375000</v>
      </c>
      <c r="G9" s="239">
        <v>0</v>
      </c>
      <c r="H9" s="239"/>
      <c r="I9" s="239">
        <f>SUM(D9:H9)</f>
        <v>1500000</v>
      </c>
    </row>
    <row r="10" spans="1:10" ht="20.100000000000001" customHeight="1" thickBot="1" x14ac:dyDescent="0.35">
      <c r="A10" s="236" t="s">
        <v>510</v>
      </c>
      <c r="B10" s="242" t="s">
        <v>674</v>
      </c>
      <c r="C10" s="243"/>
      <c r="D10" s="239"/>
      <c r="E10" s="239"/>
      <c r="F10" s="239"/>
      <c r="G10" s="239"/>
      <c r="H10" s="239"/>
      <c r="I10" s="239"/>
    </row>
    <row r="11" spans="1:10" ht="20.100000000000001" customHeight="1" thickBot="1" x14ac:dyDescent="0.35">
      <c r="A11" s="244" t="s">
        <v>521</v>
      </c>
      <c r="B11" s="242" t="s">
        <v>675</v>
      </c>
      <c r="C11" s="243"/>
      <c r="D11" s="239">
        <f>SUM(D12:D12)</f>
        <v>0</v>
      </c>
      <c r="E11" s="239">
        <f>SUM(E12:E12)</f>
        <v>0</v>
      </c>
      <c r="F11" s="239">
        <f>SUM(F12:F12)</f>
        <v>0</v>
      </c>
      <c r="G11" s="239">
        <f>SUM(G12:G12)</f>
        <v>0</v>
      </c>
      <c r="H11" s="239">
        <f>SUM(H12:H12)</f>
        <v>0</v>
      </c>
      <c r="I11" s="239">
        <f>SUM(E11:H11)</f>
        <v>0</v>
      </c>
      <c r="J11" s="245"/>
    </row>
    <row r="12" spans="1:10" ht="20.100000000000001" customHeight="1" thickBot="1" x14ac:dyDescent="0.35">
      <c r="A12" s="244" t="s">
        <v>522</v>
      </c>
      <c r="B12" s="246" t="s">
        <v>790</v>
      </c>
      <c r="C12" s="247"/>
      <c r="D12" s="248"/>
      <c r="E12" s="249"/>
      <c r="F12" s="250"/>
      <c r="G12" s="250"/>
      <c r="H12" s="251"/>
      <c r="I12" s="252">
        <f>SUM(D12:E12)</f>
        <v>0</v>
      </c>
    </row>
    <row r="13" spans="1:10" ht="20.100000000000001" customHeight="1" thickBot="1" x14ac:dyDescent="0.35">
      <c r="A13" s="244" t="s">
        <v>686</v>
      </c>
      <c r="B13" s="253" t="s">
        <v>677</v>
      </c>
      <c r="C13" s="243"/>
      <c r="D13" s="324"/>
      <c r="E13" s="325"/>
      <c r="F13" s="326"/>
      <c r="G13" s="326"/>
      <c r="H13" s="327"/>
      <c r="I13" s="328"/>
    </row>
    <row r="14" spans="1:10" ht="20.100000000000001" customHeight="1" thickBot="1" x14ac:dyDescent="0.35">
      <c r="A14" s="1122" t="s">
        <v>676</v>
      </c>
      <c r="B14" s="1123"/>
      <c r="C14" s="323"/>
      <c r="D14" s="321">
        <v>0</v>
      </c>
      <c r="E14" s="321">
        <f>E8+E9+E10+E11+E13</f>
        <v>500000</v>
      </c>
      <c r="F14" s="321">
        <f>F8+F9+F10+F11+F13</f>
        <v>375000</v>
      </c>
      <c r="G14" s="321">
        <f>G8+G9+G10+G11+G13</f>
        <v>0</v>
      </c>
      <c r="H14" s="322">
        <f>H8+H9+H10+H11+H13</f>
        <v>0</v>
      </c>
      <c r="I14" s="329">
        <f>SUM(D14:H14)</f>
        <v>875000</v>
      </c>
    </row>
  </sheetData>
  <mergeCells count="10">
    <mergeCell ref="A14:B14"/>
    <mergeCell ref="A5:A6"/>
    <mergeCell ref="B5:B6"/>
    <mergeCell ref="C5:C6"/>
    <mergeCell ref="A3:I3"/>
    <mergeCell ref="A1:I1"/>
    <mergeCell ref="A2:I2"/>
    <mergeCell ref="E5:H5"/>
    <mergeCell ref="I5:I6"/>
    <mergeCell ref="D5:D6"/>
  </mergeCells>
  <phoneticPr fontId="35" type="noConversion"/>
  <printOptions horizontalCentered="1"/>
  <pageMargins left="0.25" right="0.25" top="0.75" bottom="0.75" header="0.3" footer="0.3"/>
  <pageSetup paperSize="9" scale="90" fitToHeight="0" orientation="portrait" r:id="rId1"/>
  <headerFooter alignWithMargins="0">
    <oddHeader>&amp;R&amp;"Times New Roman CE,Normál" 15.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E12"/>
  <sheetViews>
    <sheetView zoomScaleNormal="100" workbookViewId="0">
      <selection sqref="A1:E12"/>
    </sheetView>
  </sheetViews>
  <sheetFormatPr defaultColWidth="9.109375" defaultRowHeight="13.8" x14ac:dyDescent="0.25"/>
  <cols>
    <col min="1" max="1" width="4.88671875" style="207" customWidth="1"/>
    <col min="2" max="2" width="58.88671875" style="207" customWidth="1"/>
    <col min="3" max="3" width="16.6640625" style="207" customWidth="1"/>
    <col min="4" max="16384" width="9.109375" style="207"/>
  </cols>
  <sheetData>
    <row r="1" spans="1:5" ht="33.75" customHeight="1" x14ac:dyDescent="0.25">
      <c r="A1" s="1132" t="s">
        <v>861</v>
      </c>
      <c r="B1" s="1132"/>
      <c r="C1" s="1132"/>
    </row>
    <row r="2" spans="1:5" ht="15.9" customHeight="1" thickBot="1" x14ac:dyDescent="0.35">
      <c r="A2" s="208"/>
      <c r="B2" s="208"/>
      <c r="C2" s="209" t="s">
        <v>718</v>
      </c>
      <c r="D2" s="210"/>
      <c r="E2" s="264" t="s">
        <v>953</v>
      </c>
    </row>
    <row r="3" spans="1:5" ht="26.25" customHeight="1" thickBot="1" x14ac:dyDescent="0.3">
      <c r="A3" s="211" t="s">
        <v>550</v>
      </c>
      <c r="B3" s="212" t="s">
        <v>660</v>
      </c>
      <c r="C3" s="254" t="s">
        <v>1035</v>
      </c>
    </row>
    <row r="4" spans="1:5" ht="14.4" thickBot="1" x14ac:dyDescent="0.3">
      <c r="A4" s="213">
        <v>1</v>
      </c>
      <c r="B4" s="214">
        <v>2</v>
      </c>
      <c r="C4" s="255">
        <v>3</v>
      </c>
    </row>
    <row r="5" spans="1:5" x14ac:dyDescent="0.25">
      <c r="A5" s="215" t="s">
        <v>6</v>
      </c>
      <c r="B5" s="216" t="s">
        <v>661</v>
      </c>
      <c r="C5" s="256" t="s">
        <v>825</v>
      </c>
    </row>
    <row r="6" spans="1:5" ht="24" x14ac:dyDescent="0.25">
      <c r="A6" s="217" t="s">
        <v>7</v>
      </c>
      <c r="B6" s="218" t="s">
        <v>662</v>
      </c>
      <c r="C6" s="257">
        <v>0</v>
      </c>
    </row>
    <row r="7" spans="1:5" x14ac:dyDescent="0.25">
      <c r="A7" s="217" t="s">
        <v>8</v>
      </c>
      <c r="B7" s="219" t="s">
        <v>663</v>
      </c>
      <c r="C7" s="256"/>
    </row>
    <row r="8" spans="1:5" ht="24" x14ac:dyDescent="0.25">
      <c r="A8" s="217" t="s">
        <v>9</v>
      </c>
      <c r="B8" s="219" t="s">
        <v>664</v>
      </c>
      <c r="C8" s="256"/>
    </row>
    <row r="9" spans="1:5" x14ac:dyDescent="0.25">
      <c r="A9" s="220" t="s">
        <v>507</v>
      </c>
      <c r="B9" s="219" t="s">
        <v>665</v>
      </c>
      <c r="C9" s="256"/>
    </row>
    <row r="10" spans="1:5" ht="14.4" thickBot="1" x14ac:dyDescent="0.3">
      <c r="A10" s="217" t="s">
        <v>508</v>
      </c>
      <c r="B10" s="221" t="s">
        <v>666</v>
      </c>
      <c r="C10" s="256"/>
    </row>
    <row r="11" spans="1:5" ht="24.75" customHeight="1" thickBot="1" x14ac:dyDescent="0.3">
      <c r="A11" s="1133" t="s">
        <v>667</v>
      </c>
      <c r="B11" s="1134"/>
      <c r="C11" s="258">
        <f>SUM(C5:C10)</f>
        <v>0</v>
      </c>
    </row>
    <row r="12" spans="1:5" ht="23.25" customHeight="1" x14ac:dyDescent="0.25">
      <c r="A12" s="1135" t="s">
        <v>668</v>
      </c>
      <c r="B12" s="1135"/>
      <c r="C12" s="1136"/>
    </row>
  </sheetData>
  <mergeCells count="3">
    <mergeCell ref="A1:C1"/>
    <mergeCell ref="A11:B11"/>
    <mergeCell ref="A12:C12"/>
  </mergeCells>
  <phoneticPr fontId="35" type="noConversion"/>
  <pageMargins left="0.75" right="0.75" top="1" bottom="1" header="0.5" footer="0.5"/>
  <pageSetup paperSize="9" orientation="portrait" r:id="rId1"/>
  <headerFooter alignWithMargins="0">
    <oddHeader>&amp;R16.melléklet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pageSetUpPr fitToPage="1"/>
  </sheetPr>
  <dimension ref="A1:H44"/>
  <sheetViews>
    <sheetView topLeftCell="A24" zoomScaleNormal="100" workbookViewId="0">
      <selection sqref="A1:E37"/>
    </sheetView>
  </sheetViews>
  <sheetFormatPr defaultColWidth="9.109375" defaultRowHeight="13.2" x14ac:dyDescent="0.25"/>
  <cols>
    <col min="1" max="1" width="92" style="261" bestFit="1" customWidth="1"/>
    <col min="2" max="2" width="11.6640625" style="491" customWidth="1"/>
    <col min="3" max="3" width="12.5546875" style="504" customWidth="1"/>
    <col min="4" max="4" width="11.6640625" style="491" customWidth="1"/>
    <col min="5" max="5" width="13.88671875" style="259" customWidth="1"/>
    <col min="6" max="7" width="9.109375" style="259"/>
    <col min="8" max="8" width="17.44140625" style="259" bestFit="1" customWidth="1"/>
    <col min="9" max="16384" width="9.109375" style="259"/>
  </cols>
  <sheetData>
    <row r="1" spans="1:8" ht="21.75" customHeight="1" x14ac:dyDescent="0.3">
      <c r="A1"/>
      <c r="B1" s="492"/>
      <c r="C1" s="492"/>
      <c r="D1" s="492"/>
      <c r="E1" s="504" t="s">
        <v>687</v>
      </c>
    </row>
    <row r="2" spans="1:8" s="413" customFormat="1" ht="15.6" x14ac:dyDescent="0.25">
      <c r="A2" s="1137" t="s">
        <v>1013</v>
      </c>
      <c r="B2" s="1138"/>
      <c r="C2" s="1138"/>
      <c r="D2" s="1138"/>
      <c r="E2" s="1138"/>
    </row>
    <row r="3" spans="1:8" ht="15.6" x14ac:dyDescent="0.3">
      <c r="A3" s="1139" t="s">
        <v>838</v>
      </c>
      <c r="B3" s="1140"/>
      <c r="C3" s="1140"/>
      <c r="D3" s="1140"/>
      <c r="E3" s="1140"/>
    </row>
    <row r="4" spans="1:8" ht="14.4" x14ac:dyDescent="0.3">
      <c r="A4"/>
      <c r="B4" s="492"/>
      <c r="C4" s="492"/>
      <c r="D4" s="492"/>
      <c r="E4"/>
    </row>
    <row r="5" spans="1:8" ht="15" thickBot="1" x14ac:dyDescent="0.35">
      <c r="A5"/>
      <c r="B5" s="492"/>
      <c r="C5" s="1141" t="s">
        <v>839</v>
      </c>
      <c r="D5" s="1142"/>
      <c r="E5" s="1142"/>
    </row>
    <row r="6" spans="1:8" ht="29.4" thickBot="1" x14ac:dyDescent="0.35">
      <c r="A6" s="465" t="s">
        <v>840</v>
      </c>
      <c r="B6" s="493" t="s">
        <v>841</v>
      </c>
      <c r="C6" s="505" t="s">
        <v>842</v>
      </c>
      <c r="D6" s="466" t="s">
        <v>843</v>
      </c>
      <c r="E6" s="467" t="s">
        <v>717</v>
      </c>
    </row>
    <row r="7" spans="1:8" ht="48.75" customHeight="1" x14ac:dyDescent="0.25">
      <c r="A7" s="468" t="s">
        <v>1020</v>
      </c>
      <c r="B7" s="494" t="s">
        <v>844</v>
      </c>
      <c r="C7" s="506">
        <v>5475000</v>
      </c>
      <c r="D7" s="519">
        <v>6.78</v>
      </c>
      <c r="E7" s="469">
        <v>37120500</v>
      </c>
    </row>
    <row r="8" spans="1:8" ht="26.25" customHeight="1" x14ac:dyDescent="0.3">
      <c r="A8" s="470" t="s">
        <v>1021</v>
      </c>
      <c r="B8" s="464"/>
      <c r="C8" s="507"/>
      <c r="D8" s="520"/>
      <c r="E8" s="471">
        <v>9622448</v>
      </c>
    </row>
    <row r="9" spans="1:8" ht="30.75" customHeight="1" x14ac:dyDescent="0.3">
      <c r="A9" s="554" t="s">
        <v>1014</v>
      </c>
      <c r="B9" s="464" t="s">
        <v>847</v>
      </c>
      <c r="C9" s="508">
        <v>25200</v>
      </c>
      <c r="D9" s="520" t="s">
        <v>846</v>
      </c>
      <c r="E9" s="471">
        <v>3238200</v>
      </c>
      <c r="H9" s="194"/>
    </row>
    <row r="10" spans="1:8" s="413" customFormat="1" ht="20.25" customHeight="1" x14ac:dyDescent="0.3">
      <c r="A10" s="470" t="s">
        <v>1018</v>
      </c>
      <c r="B10" s="464" t="s">
        <v>848</v>
      </c>
      <c r="C10" s="507"/>
      <c r="D10" s="520" t="s">
        <v>846</v>
      </c>
      <c r="E10" s="471">
        <v>3488000</v>
      </c>
      <c r="H10" s="194"/>
    </row>
    <row r="11" spans="1:8" s="413" customFormat="1" ht="18" customHeight="1" x14ac:dyDescent="0.3">
      <c r="A11" s="554" t="s">
        <v>1017</v>
      </c>
      <c r="B11" s="464" t="s">
        <v>849</v>
      </c>
      <c r="C11" s="507"/>
      <c r="D11" s="520" t="s">
        <v>846</v>
      </c>
      <c r="E11" s="471">
        <v>800745</v>
      </c>
      <c r="H11" s="194"/>
    </row>
    <row r="12" spans="1:8" s="260" customFormat="1" ht="17.25" customHeight="1" x14ac:dyDescent="0.3">
      <c r="A12" s="470" t="s">
        <v>1016</v>
      </c>
      <c r="B12" s="464" t="s">
        <v>848</v>
      </c>
      <c r="C12" s="507"/>
      <c r="D12" s="520" t="s">
        <v>846</v>
      </c>
      <c r="E12" s="471">
        <v>1063949</v>
      </c>
      <c r="H12" s="194"/>
    </row>
    <row r="13" spans="1:8" ht="24" customHeight="1" x14ac:dyDescent="0.3">
      <c r="A13" s="470" t="s">
        <v>1015</v>
      </c>
      <c r="B13" s="464" t="s">
        <v>698</v>
      </c>
      <c r="C13" s="508">
        <v>2700</v>
      </c>
      <c r="D13" s="520" t="s">
        <v>846</v>
      </c>
      <c r="E13" s="471">
        <v>6000000</v>
      </c>
      <c r="H13" s="194"/>
    </row>
    <row r="14" spans="1:8" ht="32.25" customHeight="1" x14ac:dyDescent="0.3">
      <c r="A14" s="555" t="s">
        <v>1019</v>
      </c>
      <c r="B14" s="495" t="s">
        <v>850</v>
      </c>
      <c r="C14" s="508">
        <v>2550</v>
      </c>
      <c r="D14" s="520"/>
      <c r="E14" s="471">
        <v>17850</v>
      </c>
      <c r="H14" s="194"/>
    </row>
    <row r="15" spans="1:8" ht="26.25" customHeight="1" thickBot="1" x14ac:dyDescent="0.35">
      <c r="A15" s="553" t="s">
        <v>1026</v>
      </c>
      <c r="B15" s="496" t="s">
        <v>845</v>
      </c>
      <c r="C15" s="509"/>
      <c r="D15" s="521">
        <v>0</v>
      </c>
      <c r="E15" s="778">
        <f>SUM(E7:E14)</f>
        <v>61351692</v>
      </c>
      <c r="H15" s="531"/>
    </row>
    <row r="16" spans="1:8" ht="21.75" customHeight="1" thickBot="1" x14ac:dyDescent="0.35">
      <c r="A16" s="472"/>
      <c r="B16" s="497"/>
      <c r="C16" s="510"/>
      <c r="D16" s="522"/>
      <c r="E16" s="473"/>
      <c r="H16" s="194"/>
    </row>
    <row r="17" spans="1:8" ht="34.5" customHeight="1" thickTop="1" thickBot="1" x14ac:dyDescent="0.35">
      <c r="A17" s="474" t="s">
        <v>851</v>
      </c>
      <c r="B17" s="498"/>
      <c r="C17" s="511"/>
      <c r="D17" s="523"/>
      <c r="E17" s="475"/>
      <c r="H17" s="532"/>
    </row>
    <row r="18" spans="1:8" ht="14.4" x14ac:dyDescent="0.3">
      <c r="A18" s="476" t="s">
        <v>852</v>
      </c>
      <c r="B18" s="499"/>
      <c r="C18" s="512"/>
      <c r="D18" s="524" t="s">
        <v>846</v>
      </c>
      <c r="E18" s="477"/>
    </row>
    <row r="19" spans="1:8" ht="21.75" customHeight="1" x14ac:dyDescent="0.3">
      <c r="A19" s="480" t="s">
        <v>1022</v>
      </c>
      <c r="B19" s="500" t="s">
        <v>698</v>
      </c>
      <c r="C19" s="513">
        <v>97400</v>
      </c>
      <c r="D19" s="525">
        <v>29.3</v>
      </c>
      <c r="E19" s="479">
        <v>2853820</v>
      </c>
    </row>
    <row r="20" spans="1:8" ht="31.5" customHeight="1" x14ac:dyDescent="0.3">
      <c r="A20" s="760" t="s">
        <v>1023</v>
      </c>
      <c r="B20" s="500" t="s">
        <v>698</v>
      </c>
      <c r="C20" s="513">
        <v>4861500</v>
      </c>
      <c r="D20" s="525">
        <v>3</v>
      </c>
      <c r="E20" s="479">
        <v>14584500</v>
      </c>
    </row>
    <row r="21" spans="1:8" ht="28.5" customHeight="1" x14ac:dyDescent="0.3">
      <c r="A21" s="481" t="s">
        <v>1024</v>
      </c>
      <c r="B21" s="500" t="s">
        <v>698</v>
      </c>
      <c r="C21" s="513">
        <v>432000</v>
      </c>
      <c r="D21" s="526">
        <v>1</v>
      </c>
      <c r="E21" s="479">
        <v>432000</v>
      </c>
    </row>
    <row r="22" spans="1:8" ht="33" customHeight="1" x14ac:dyDescent="0.3">
      <c r="A22" s="480" t="s">
        <v>1025</v>
      </c>
      <c r="B22" s="500" t="s">
        <v>698</v>
      </c>
      <c r="C22" s="513">
        <v>2919000</v>
      </c>
      <c r="D22" s="526">
        <v>1</v>
      </c>
      <c r="E22" s="479">
        <v>2919000</v>
      </c>
    </row>
    <row r="23" spans="1:8" ht="26.25" customHeight="1" x14ac:dyDescent="0.3">
      <c r="A23" s="480" t="s">
        <v>853</v>
      </c>
      <c r="B23" s="500"/>
      <c r="C23" s="514"/>
      <c r="D23" s="526">
        <v>10</v>
      </c>
      <c r="E23" s="479">
        <v>1890000</v>
      </c>
    </row>
    <row r="24" spans="1:8" ht="28.5" customHeight="1" x14ac:dyDescent="0.25">
      <c r="A24" s="768" t="s">
        <v>1027</v>
      </c>
      <c r="B24" s="770" t="s">
        <v>845</v>
      </c>
      <c r="C24" s="772"/>
      <c r="D24" s="773"/>
      <c r="E24" s="777">
        <f>SUM(E19:E23)</f>
        <v>22679320</v>
      </c>
    </row>
    <row r="25" spans="1:8" ht="34.5" customHeight="1" x14ac:dyDescent="0.25">
      <c r="A25" s="769" t="s">
        <v>854</v>
      </c>
      <c r="B25" s="771"/>
      <c r="C25" s="771"/>
      <c r="D25" s="771"/>
      <c r="E25" s="774"/>
    </row>
    <row r="26" spans="1:8" ht="34.5" customHeight="1" x14ac:dyDescent="0.3">
      <c r="A26" s="480" t="s">
        <v>1028</v>
      </c>
      <c r="B26" s="500"/>
      <c r="C26" s="514"/>
      <c r="D26" s="528"/>
      <c r="E26" s="479">
        <v>3452000</v>
      </c>
    </row>
    <row r="27" spans="1:8" ht="28.8" x14ac:dyDescent="0.3">
      <c r="A27" s="761" t="s">
        <v>1029</v>
      </c>
      <c r="B27" s="762" t="s">
        <v>855</v>
      </c>
      <c r="C27" s="764">
        <v>4100000</v>
      </c>
      <c r="D27" s="764"/>
      <c r="E27" s="765">
        <v>4100000</v>
      </c>
    </row>
    <row r="28" spans="1:8" ht="33" customHeight="1" x14ac:dyDescent="0.3">
      <c r="A28" s="378" t="s">
        <v>1030</v>
      </c>
      <c r="B28" s="763" t="s">
        <v>1031</v>
      </c>
      <c r="C28" s="513">
        <v>4479000</v>
      </c>
      <c r="D28" s="513"/>
      <c r="E28" s="766">
        <v>4479000</v>
      </c>
    </row>
    <row r="29" spans="1:8" ht="33" customHeight="1" x14ac:dyDescent="0.3">
      <c r="A29" s="775" t="s">
        <v>1032</v>
      </c>
      <c r="B29" s="502"/>
      <c r="C29" s="516"/>
      <c r="D29" s="767"/>
      <c r="E29" s="776">
        <f>SUM(E26:E28)</f>
        <v>12031000</v>
      </c>
    </row>
    <row r="30" spans="1:8" ht="33" customHeight="1" x14ac:dyDescent="0.3">
      <c r="A30" s="482" t="s">
        <v>856</v>
      </c>
      <c r="B30" s="502"/>
      <c r="C30" s="516"/>
      <c r="D30" s="529"/>
      <c r="E30" s="483"/>
    </row>
    <row r="31" spans="1:8" ht="26.25" customHeight="1" x14ac:dyDescent="0.3">
      <c r="A31" s="478" t="s">
        <v>857</v>
      </c>
      <c r="B31" s="500" t="s">
        <v>845</v>
      </c>
      <c r="C31" s="514"/>
      <c r="D31" s="528" t="s">
        <v>846</v>
      </c>
      <c r="E31" s="479">
        <v>7059006</v>
      </c>
    </row>
    <row r="32" spans="1:8" ht="41.25" customHeight="1" thickBot="1" x14ac:dyDescent="0.3">
      <c r="A32" s="484" t="s">
        <v>1033</v>
      </c>
      <c r="B32" s="501" t="s">
        <v>845</v>
      </c>
      <c r="C32" s="515"/>
      <c r="D32" s="527"/>
      <c r="E32" s="778">
        <f>SUM(E31)</f>
        <v>7059006</v>
      </c>
    </row>
    <row r="33" spans="1:5" ht="24" customHeight="1" x14ac:dyDescent="0.3">
      <c r="A33" s="485" t="s">
        <v>858</v>
      </c>
      <c r="B33" s="503"/>
      <c r="C33" s="517"/>
      <c r="D33" s="530"/>
      <c r="E33" s="486"/>
    </row>
    <row r="34" spans="1:5" ht="33.75" customHeight="1" thickBot="1" x14ac:dyDescent="0.35">
      <c r="A34" s="487" t="s">
        <v>859</v>
      </c>
      <c r="B34" s="781" t="s">
        <v>717</v>
      </c>
      <c r="C34" s="518"/>
      <c r="D34" s="782"/>
      <c r="E34" s="488">
        <v>2270000</v>
      </c>
    </row>
    <row r="35" spans="1:5" ht="29.25" customHeight="1" thickBot="1" x14ac:dyDescent="0.35">
      <c r="A35" s="780" t="s">
        <v>1034</v>
      </c>
      <c r="B35" s="507"/>
      <c r="C35" s="779"/>
      <c r="D35" s="508"/>
      <c r="E35" s="784">
        <v>2270000</v>
      </c>
    </row>
    <row r="36" spans="1:5" ht="30" customHeight="1" thickBot="1" x14ac:dyDescent="0.35">
      <c r="A36" s="489" t="s">
        <v>860</v>
      </c>
      <c r="B36" s="507"/>
      <c r="C36" s="541"/>
      <c r="D36" s="783"/>
      <c r="E36" s="785">
        <f>SUM(E15+E24+E29+E32+E35)</f>
        <v>105391018</v>
      </c>
    </row>
    <row r="37" spans="1:5" ht="39" customHeight="1" x14ac:dyDescent="0.3">
      <c r="A37" s="185"/>
      <c r="B37" s="533"/>
      <c r="C37" s="533"/>
      <c r="D37" s="492" t="s">
        <v>846</v>
      </c>
      <c r="E37" s="194"/>
    </row>
    <row r="38" spans="1:5" ht="15.6" x14ac:dyDescent="0.3">
      <c r="A38" s="534"/>
      <c r="B38" s="533"/>
      <c r="C38" s="533"/>
      <c r="D38" s="492"/>
      <c r="E38" s="191"/>
    </row>
    <row r="39" spans="1:5" ht="15.6" x14ac:dyDescent="0.3">
      <c r="A39" s="535"/>
      <c r="B39" s="536"/>
      <c r="C39" s="533"/>
      <c r="D39" s="492"/>
      <c r="E39" s="490"/>
    </row>
    <row r="40" spans="1:5" ht="15.6" x14ac:dyDescent="0.3">
      <c r="A40" s="537"/>
      <c r="B40" s="538"/>
      <c r="C40" s="533"/>
      <c r="D40" s="492"/>
      <c r="E40" s="490"/>
    </row>
    <row r="41" spans="1:5" ht="15.6" x14ac:dyDescent="0.3">
      <c r="A41" s="537"/>
      <c r="B41" s="538"/>
      <c r="C41" s="533"/>
      <c r="D41" s="492"/>
      <c r="E41" s="490"/>
    </row>
    <row r="42" spans="1:5" ht="15.6" x14ac:dyDescent="0.3">
      <c r="A42" s="539"/>
      <c r="B42" s="538"/>
      <c r="C42" s="533"/>
      <c r="D42" s="492"/>
      <c r="E42" s="191"/>
    </row>
    <row r="43" spans="1:5" ht="14.4" x14ac:dyDescent="0.3">
      <c r="A43" s="185"/>
      <c r="B43" s="533"/>
      <c r="C43" s="533"/>
      <c r="D43" s="492"/>
      <c r="E43"/>
    </row>
    <row r="44" spans="1:5" ht="14.4" x14ac:dyDescent="0.3">
      <c r="A44" s="183"/>
      <c r="B44" s="538"/>
      <c r="C44" s="533"/>
      <c r="D44" s="492" t="s">
        <v>846</v>
      </c>
      <c r="E44" s="191"/>
    </row>
  </sheetData>
  <mergeCells count="3">
    <mergeCell ref="A2:E2"/>
    <mergeCell ref="A3:E3"/>
    <mergeCell ref="C5:E5"/>
  </mergeCells>
  <phoneticPr fontId="61" type="noConversion"/>
  <pageMargins left="0.75" right="0.75" top="1" bottom="1" header="0.5" footer="0.5"/>
  <pageSetup paperSize="9" scale="64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1"/>
  <sheetViews>
    <sheetView tabSelected="1" workbookViewId="0">
      <pane xSplit="3" ySplit="4" topLeftCell="O118" activePane="bottomRight" state="frozen"/>
      <selection pane="topRight" activeCell="D1" sqref="D1"/>
      <selection pane="bottomLeft" activeCell="A5" sqref="A5"/>
      <selection pane="bottomRight" activeCell="A2" sqref="A2:Y80"/>
    </sheetView>
  </sheetViews>
  <sheetFormatPr defaultRowHeight="14.4" x14ac:dyDescent="0.3"/>
  <cols>
    <col min="1" max="1" width="7.109375" customWidth="1"/>
    <col min="2" max="2" width="77" bestFit="1" customWidth="1"/>
    <col min="3" max="3" width="5.88671875" customWidth="1"/>
    <col min="4" max="4" width="14.44140625" style="371" customWidth="1"/>
    <col min="5" max="5" width="12.44140625" style="371" bestFit="1" customWidth="1"/>
    <col min="6" max="6" width="14.88671875" style="371" customWidth="1"/>
    <col min="7" max="8" width="13.5546875" style="371" bestFit="1" customWidth="1"/>
    <col min="9" max="10" width="12.44140625" style="371" bestFit="1" customWidth="1"/>
    <col min="11" max="11" width="12.44140625" style="371" customWidth="1"/>
    <col min="12" max="12" width="16.109375" bestFit="1" customWidth="1"/>
    <col min="13" max="13" width="13.5546875" style="371" bestFit="1" customWidth="1"/>
    <col min="14" max="14" width="12.44140625" style="371" bestFit="1" customWidth="1"/>
    <col min="15" max="16" width="13" style="371" customWidth="1"/>
    <col min="17" max="17" width="12.44140625" style="371" bestFit="1" customWidth="1"/>
    <col min="18" max="18" width="13.5546875" style="371" customWidth="1"/>
    <col min="19" max="19" width="16.44140625" style="371" customWidth="1"/>
    <col min="20" max="20" width="14.88671875" style="371" customWidth="1"/>
    <col min="21" max="21" width="12.88671875" style="371" customWidth="1"/>
    <col min="22" max="22" width="13.44140625" customWidth="1"/>
    <col min="23" max="23" width="15.109375" style="432" bestFit="1" customWidth="1"/>
    <col min="24" max="24" width="13.5546875" bestFit="1" customWidth="1"/>
    <col min="25" max="25" width="14.5546875" style="371" bestFit="1" customWidth="1"/>
    <col min="26" max="26" width="13.5546875" bestFit="1" customWidth="1"/>
  </cols>
  <sheetData>
    <row r="1" spans="1:26" s="569" customFormat="1" x14ac:dyDescent="0.3">
      <c r="D1" s="432"/>
      <c r="E1" s="432"/>
      <c r="F1" s="432"/>
      <c r="G1" s="432"/>
      <c r="H1" s="432"/>
      <c r="I1" s="432"/>
      <c r="J1" s="432"/>
      <c r="K1" s="432"/>
      <c r="M1" s="432"/>
      <c r="N1" s="432"/>
      <c r="O1" s="432"/>
      <c r="P1" s="432"/>
      <c r="Q1" s="432"/>
      <c r="R1" s="432"/>
      <c r="S1" s="432"/>
      <c r="T1" s="432"/>
      <c r="U1" s="432"/>
      <c r="W1" s="432"/>
      <c r="Y1" s="432" t="s">
        <v>896</v>
      </c>
    </row>
    <row r="2" spans="1:26" ht="21" x14ac:dyDescent="0.4">
      <c r="A2" s="1143" t="s">
        <v>1012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</row>
    <row r="3" spans="1:26" x14ac:dyDescent="0.3">
      <c r="Y3" s="371" t="s">
        <v>717</v>
      </c>
    </row>
    <row r="4" spans="1:26" x14ac:dyDescent="0.3">
      <c r="A4" s="339" t="s">
        <v>6</v>
      </c>
      <c r="B4" s="339" t="s">
        <v>7</v>
      </c>
      <c r="C4" s="339" t="s">
        <v>8</v>
      </c>
      <c r="D4" s="372" t="s">
        <v>740</v>
      </c>
      <c r="E4" s="372" t="s">
        <v>741</v>
      </c>
      <c r="F4" s="425" t="s">
        <v>829</v>
      </c>
      <c r="G4" s="372" t="s">
        <v>742</v>
      </c>
      <c r="H4" s="425" t="s">
        <v>830</v>
      </c>
      <c r="I4" s="372" t="s">
        <v>743</v>
      </c>
      <c r="J4" s="372" t="s">
        <v>744</v>
      </c>
      <c r="K4" s="425" t="s">
        <v>831</v>
      </c>
      <c r="L4" s="340" t="s">
        <v>758</v>
      </c>
      <c r="M4" s="372" t="s">
        <v>745</v>
      </c>
      <c r="N4" s="372" t="s">
        <v>746</v>
      </c>
      <c r="O4" s="372" t="s">
        <v>747</v>
      </c>
      <c r="P4" s="425" t="s">
        <v>833</v>
      </c>
      <c r="Q4" s="372">
        <v>107055</v>
      </c>
      <c r="R4" s="425" t="s">
        <v>834</v>
      </c>
      <c r="S4" s="372" t="s">
        <v>748</v>
      </c>
      <c r="T4" s="430" t="s">
        <v>956</v>
      </c>
      <c r="U4" s="430" t="s">
        <v>836</v>
      </c>
      <c r="V4" s="312">
        <v>104042</v>
      </c>
      <c r="W4" s="429">
        <v>107060</v>
      </c>
      <c r="X4" s="312">
        <v>900020</v>
      </c>
      <c r="Y4" s="372"/>
    </row>
    <row r="5" spans="1:26" s="379" customFormat="1" x14ac:dyDescent="0.3">
      <c r="A5" s="341">
        <v>1</v>
      </c>
      <c r="B5" s="375" t="s">
        <v>11</v>
      </c>
      <c r="C5" s="376" t="s">
        <v>12</v>
      </c>
      <c r="D5" s="377"/>
      <c r="E5" s="377"/>
      <c r="F5" s="377"/>
      <c r="G5" s="377"/>
      <c r="H5" s="377"/>
      <c r="I5" s="377">
        <v>1500000</v>
      </c>
      <c r="J5" s="377"/>
      <c r="K5" s="377"/>
      <c r="L5" s="378"/>
      <c r="M5" s="377"/>
      <c r="N5" s="377">
        <v>2280000</v>
      </c>
      <c r="O5" s="377">
        <v>0</v>
      </c>
      <c r="P5" s="377"/>
      <c r="Q5" s="377">
        <v>3150000</v>
      </c>
      <c r="R5" s="377"/>
      <c r="S5" s="377">
        <v>0</v>
      </c>
      <c r="T5" s="377"/>
      <c r="U5" s="377"/>
      <c r="V5" s="377">
        <v>4500000</v>
      </c>
      <c r="W5" s="377"/>
      <c r="X5" s="377"/>
      <c r="Y5" s="377">
        <f>SUM(D5:X5)</f>
        <v>11430000</v>
      </c>
    </row>
    <row r="6" spans="1:26" s="379" customFormat="1" x14ac:dyDescent="0.3">
      <c r="A6" s="412">
        <v>2</v>
      </c>
      <c r="B6" s="375" t="s">
        <v>832</v>
      </c>
      <c r="C6" s="376" t="s">
        <v>30</v>
      </c>
      <c r="D6" s="377"/>
      <c r="E6" s="377"/>
      <c r="F6" s="377"/>
      <c r="G6" s="377"/>
      <c r="H6" s="377"/>
      <c r="I6" s="377"/>
      <c r="J6" s="377"/>
      <c r="K6" s="377"/>
      <c r="L6" s="378"/>
      <c r="M6" s="377"/>
      <c r="N6" s="377">
        <v>100000</v>
      </c>
      <c r="O6" s="377"/>
      <c r="P6" s="377"/>
      <c r="Q6" s="377">
        <v>100000</v>
      </c>
      <c r="R6" s="377"/>
      <c r="S6" s="377">
        <v>0</v>
      </c>
      <c r="T6" s="377"/>
      <c r="U6" s="377"/>
      <c r="V6" s="377">
        <v>100000</v>
      </c>
      <c r="W6" s="377"/>
      <c r="X6" s="377"/>
      <c r="Y6" s="377">
        <f>SUM(D6:X6)</f>
        <v>300000</v>
      </c>
    </row>
    <row r="7" spans="1:26" s="379" customFormat="1" x14ac:dyDescent="0.3">
      <c r="A7" s="412"/>
      <c r="B7" s="375" t="s">
        <v>835</v>
      </c>
      <c r="C7" s="376" t="s">
        <v>36</v>
      </c>
      <c r="D7" s="377"/>
      <c r="E7" s="377"/>
      <c r="F7" s="377"/>
      <c r="G7" s="377"/>
      <c r="H7" s="377"/>
      <c r="I7" s="377"/>
      <c r="J7" s="377"/>
      <c r="K7" s="377"/>
      <c r="L7" s="378"/>
      <c r="M7" s="377"/>
      <c r="N7" s="377"/>
      <c r="O7" s="377"/>
      <c r="P7" s="377"/>
      <c r="Q7" s="377"/>
      <c r="R7" s="377"/>
      <c r="S7" s="377">
        <v>800000</v>
      </c>
      <c r="T7" s="377"/>
      <c r="U7" s="377"/>
      <c r="V7" s="377">
        <v>0</v>
      </c>
      <c r="W7" s="377"/>
      <c r="X7" s="377"/>
      <c r="Y7" s="377">
        <f>SUM(D7:X7)</f>
        <v>800000</v>
      </c>
    </row>
    <row r="8" spans="1:26" s="379" customFormat="1" x14ac:dyDescent="0.3">
      <c r="A8" s="412">
        <v>3</v>
      </c>
      <c r="B8" s="375" t="s">
        <v>757</v>
      </c>
      <c r="C8" s="376" t="s">
        <v>48</v>
      </c>
      <c r="D8" s="377"/>
      <c r="E8" s="377"/>
      <c r="F8" s="377"/>
      <c r="G8" s="377"/>
      <c r="H8" s="377"/>
      <c r="I8" s="377">
        <v>60000</v>
      </c>
      <c r="J8" s="377"/>
      <c r="K8" s="377"/>
      <c r="L8" s="378"/>
      <c r="M8" s="377"/>
      <c r="N8" s="377"/>
      <c r="O8" s="377">
        <v>0</v>
      </c>
      <c r="P8" s="377"/>
      <c r="Q8" s="377"/>
      <c r="R8" s="377"/>
      <c r="S8" s="377"/>
      <c r="T8" s="377"/>
      <c r="U8" s="377"/>
      <c r="V8" s="377"/>
      <c r="W8" s="377"/>
      <c r="X8" s="377"/>
      <c r="Y8" s="377">
        <f>SUM(D8:X8)</f>
        <v>60000</v>
      </c>
    </row>
    <row r="9" spans="1:26" s="439" customFormat="1" x14ac:dyDescent="0.3">
      <c r="A9" s="435">
        <v>4</v>
      </c>
      <c r="B9" s="436" t="s">
        <v>756</v>
      </c>
      <c r="C9" s="437" t="s">
        <v>51</v>
      </c>
      <c r="D9" s="438">
        <f>SUM(D5:D8)</f>
        <v>0</v>
      </c>
      <c r="E9" s="438">
        <f t="shared" ref="E9:X9" si="0">SUM(E5:E8)</f>
        <v>0</v>
      </c>
      <c r="F9" s="438">
        <f t="shared" si="0"/>
        <v>0</v>
      </c>
      <c r="G9" s="438">
        <f t="shared" si="0"/>
        <v>0</v>
      </c>
      <c r="H9" s="438">
        <f t="shared" si="0"/>
        <v>0</v>
      </c>
      <c r="I9" s="438">
        <f t="shared" si="0"/>
        <v>1560000</v>
      </c>
      <c r="J9" s="438">
        <f t="shared" si="0"/>
        <v>0</v>
      </c>
      <c r="K9" s="438">
        <f t="shared" si="0"/>
        <v>0</v>
      </c>
      <c r="L9" s="438">
        <f t="shared" si="0"/>
        <v>0</v>
      </c>
      <c r="M9" s="438">
        <f t="shared" si="0"/>
        <v>0</v>
      </c>
      <c r="N9" s="438">
        <f t="shared" si="0"/>
        <v>2380000</v>
      </c>
      <c r="O9" s="438">
        <f t="shared" si="0"/>
        <v>0</v>
      </c>
      <c r="P9" s="438">
        <f t="shared" si="0"/>
        <v>0</v>
      </c>
      <c r="Q9" s="438">
        <f t="shared" si="0"/>
        <v>3250000</v>
      </c>
      <c r="R9" s="438">
        <f t="shared" si="0"/>
        <v>0</v>
      </c>
      <c r="S9" s="438">
        <f t="shared" si="0"/>
        <v>800000</v>
      </c>
      <c r="T9" s="438">
        <f t="shared" si="0"/>
        <v>0</v>
      </c>
      <c r="U9" s="438">
        <f t="shared" si="0"/>
        <v>0</v>
      </c>
      <c r="V9" s="438">
        <f t="shared" si="0"/>
        <v>4600000</v>
      </c>
      <c r="W9" s="438">
        <f t="shared" si="0"/>
        <v>0</v>
      </c>
      <c r="X9" s="438">
        <f t="shared" si="0"/>
        <v>0</v>
      </c>
      <c r="Y9" s="438">
        <f>SUM(Y5:Y8)</f>
        <v>12590000</v>
      </c>
      <c r="Z9" s="438"/>
    </row>
    <row r="10" spans="1:26" s="379" customFormat="1" x14ac:dyDescent="0.3">
      <c r="A10" s="412">
        <v>5</v>
      </c>
      <c r="B10" s="375" t="s">
        <v>53</v>
      </c>
      <c r="C10" s="376" t="s">
        <v>54</v>
      </c>
      <c r="D10" s="377">
        <v>4800000</v>
      </c>
      <c r="E10" s="377"/>
      <c r="F10" s="377"/>
      <c r="G10" s="377"/>
      <c r="H10" s="377"/>
      <c r="I10" s="377"/>
      <c r="J10" s="377"/>
      <c r="K10" s="377"/>
      <c r="L10" s="378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>
        <f>SUM(D10:X10)</f>
        <v>4800000</v>
      </c>
    </row>
    <row r="11" spans="1:26" s="379" customFormat="1" x14ac:dyDescent="0.3">
      <c r="A11" s="412">
        <v>6</v>
      </c>
      <c r="B11" s="375" t="s">
        <v>759</v>
      </c>
      <c r="C11" s="376" t="s">
        <v>57</v>
      </c>
      <c r="D11" s="377">
        <v>500000</v>
      </c>
      <c r="E11" s="377"/>
      <c r="F11" s="377"/>
      <c r="G11" s="377"/>
      <c r="H11" s="377"/>
      <c r="I11" s="377"/>
      <c r="J11" s="377"/>
      <c r="K11" s="377"/>
      <c r="L11" s="378"/>
      <c r="M11" s="377"/>
      <c r="N11" s="377">
        <v>2000000</v>
      </c>
      <c r="O11" s="377"/>
      <c r="P11" s="377"/>
      <c r="Q11" s="377"/>
      <c r="R11" s="377">
        <v>2343540</v>
      </c>
      <c r="S11" s="377">
        <v>1500000</v>
      </c>
      <c r="T11" s="377"/>
      <c r="U11" s="377"/>
      <c r="V11" s="377"/>
      <c r="W11" s="377"/>
      <c r="X11" s="377"/>
      <c r="Y11" s="377">
        <f>SUM(D11:X11)</f>
        <v>6343540</v>
      </c>
    </row>
    <row r="12" spans="1:26" s="379" customFormat="1" x14ac:dyDescent="0.3">
      <c r="A12" s="412">
        <v>7</v>
      </c>
      <c r="B12" s="375" t="s">
        <v>59</v>
      </c>
      <c r="C12" s="376" t="s">
        <v>60</v>
      </c>
      <c r="D12" s="377">
        <v>250000</v>
      </c>
      <c r="E12" s="377"/>
      <c r="F12" s="377"/>
      <c r="G12" s="377"/>
      <c r="H12" s="377"/>
      <c r="I12" s="377"/>
      <c r="J12" s="377"/>
      <c r="K12" s="377"/>
      <c r="L12" s="378"/>
      <c r="M12" s="377"/>
      <c r="N12" s="377"/>
      <c r="O12" s="377"/>
      <c r="P12" s="377"/>
      <c r="Q12" s="377"/>
      <c r="R12" s="377">
        <v>30000</v>
      </c>
      <c r="S12" s="377"/>
      <c r="T12" s="377"/>
      <c r="U12" s="377"/>
      <c r="V12" s="377"/>
      <c r="W12" s="377"/>
      <c r="X12" s="377"/>
      <c r="Y12" s="377">
        <f>SUM(D12:X12)</f>
        <v>280000</v>
      </c>
    </row>
    <row r="13" spans="1:26" s="439" customFormat="1" x14ac:dyDescent="0.3">
      <c r="A13" s="435">
        <v>8</v>
      </c>
      <c r="B13" s="436" t="s">
        <v>378</v>
      </c>
      <c r="C13" s="437" t="s">
        <v>63</v>
      </c>
      <c r="D13" s="438">
        <f>SUM(D10:D12)</f>
        <v>5550000</v>
      </c>
      <c r="E13" s="438">
        <f t="shared" ref="E13:X13" si="1">SUM(E10:E12)</f>
        <v>0</v>
      </c>
      <c r="F13" s="438">
        <f t="shared" si="1"/>
        <v>0</v>
      </c>
      <c r="G13" s="438">
        <f t="shared" si="1"/>
        <v>0</v>
      </c>
      <c r="H13" s="438">
        <f t="shared" si="1"/>
        <v>0</v>
      </c>
      <c r="I13" s="438">
        <f t="shared" si="1"/>
        <v>0</v>
      </c>
      <c r="J13" s="438">
        <f t="shared" si="1"/>
        <v>0</v>
      </c>
      <c r="K13" s="438">
        <f t="shared" si="1"/>
        <v>0</v>
      </c>
      <c r="L13" s="438">
        <f t="shared" si="1"/>
        <v>0</v>
      </c>
      <c r="M13" s="438">
        <f t="shared" si="1"/>
        <v>0</v>
      </c>
      <c r="N13" s="438">
        <f t="shared" si="1"/>
        <v>2000000</v>
      </c>
      <c r="O13" s="438">
        <f t="shared" si="1"/>
        <v>0</v>
      </c>
      <c r="P13" s="438">
        <f t="shared" si="1"/>
        <v>0</v>
      </c>
      <c r="Q13" s="438">
        <f t="shared" si="1"/>
        <v>0</v>
      </c>
      <c r="R13" s="438">
        <f t="shared" si="1"/>
        <v>2373540</v>
      </c>
      <c r="S13" s="438">
        <f t="shared" si="1"/>
        <v>1500000</v>
      </c>
      <c r="T13" s="438">
        <f t="shared" si="1"/>
        <v>0</v>
      </c>
      <c r="U13" s="438">
        <f t="shared" si="1"/>
        <v>0</v>
      </c>
      <c r="V13" s="438">
        <f t="shared" si="1"/>
        <v>0</v>
      </c>
      <c r="W13" s="438">
        <f t="shared" si="1"/>
        <v>0</v>
      </c>
      <c r="X13" s="438">
        <f t="shared" si="1"/>
        <v>0</v>
      </c>
      <c r="Y13" s="438">
        <f>SUM(Y10:Y12)</f>
        <v>11423540</v>
      </c>
    </row>
    <row r="14" spans="1:26" s="384" customFormat="1" x14ac:dyDescent="0.3">
      <c r="A14" s="412">
        <v>9</v>
      </c>
      <c r="B14" s="380" t="s">
        <v>379</v>
      </c>
      <c r="C14" s="381" t="s">
        <v>66</v>
      </c>
      <c r="D14" s="382">
        <f>SUM(D9+D13)</f>
        <v>5550000</v>
      </c>
      <c r="E14" s="382">
        <f t="shared" ref="E14:X14" si="2">SUM(E9+E13)</f>
        <v>0</v>
      </c>
      <c r="F14" s="382">
        <f t="shared" si="2"/>
        <v>0</v>
      </c>
      <c r="G14" s="382">
        <f t="shared" si="2"/>
        <v>0</v>
      </c>
      <c r="H14" s="382">
        <f t="shared" si="2"/>
        <v>0</v>
      </c>
      <c r="I14" s="382">
        <f t="shared" si="2"/>
        <v>1560000</v>
      </c>
      <c r="J14" s="382">
        <f t="shared" si="2"/>
        <v>0</v>
      </c>
      <c r="K14" s="382">
        <f t="shared" si="2"/>
        <v>0</v>
      </c>
      <c r="L14" s="382">
        <f t="shared" si="2"/>
        <v>0</v>
      </c>
      <c r="M14" s="382">
        <f t="shared" si="2"/>
        <v>0</v>
      </c>
      <c r="N14" s="382">
        <f t="shared" si="2"/>
        <v>4380000</v>
      </c>
      <c r="O14" s="382">
        <f t="shared" si="2"/>
        <v>0</v>
      </c>
      <c r="P14" s="382">
        <f t="shared" si="2"/>
        <v>0</v>
      </c>
      <c r="Q14" s="382">
        <f t="shared" si="2"/>
        <v>3250000</v>
      </c>
      <c r="R14" s="382">
        <f t="shared" si="2"/>
        <v>2373540</v>
      </c>
      <c r="S14" s="382">
        <f t="shared" si="2"/>
        <v>2300000</v>
      </c>
      <c r="T14" s="382">
        <f t="shared" si="2"/>
        <v>0</v>
      </c>
      <c r="U14" s="382">
        <f t="shared" si="2"/>
        <v>0</v>
      </c>
      <c r="V14" s="382">
        <f t="shared" si="2"/>
        <v>4600000</v>
      </c>
      <c r="W14" s="382">
        <f t="shared" si="2"/>
        <v>0</v>
      </c>
      <c r="X14" s="382">
        <f t="shared" si="2"/>
        <v>0</v>
      </c>
      <c r="Y14" s="382">
        <f>SUM(Y9+Y13)</f>
        <v>24013540</v>
      </c>
      <c r="Z14" s="383"/>
    </row>
    <row r="15" spans="1:26" s="384" customFormat="1" x14ac:dyDescent="0.3">
      <c r="A15" s="412">
        <v>10</v>
      </c>
      <c r="B15" s="380" t="s">
        <v>776</v>
      </c>
      <c r="C15" s="381" t="s">
        <v>69</v>
      </c>
      <c r="D15" s="382">
        <v>1032000</v>
      </c>
      <c r="E15" s="382">
        <v>0</v>
      </c>
      <c r="F15" s="382"/>
      <c r="G15" s="382"/>
      <c r="H15" s="382"/>
      <c r="I15" s="382">
        <v>270000</v>
      </c>
      <c r="J15" s="382"/>
      <c r="K15" s="382"/>
      <c r="L15" s="385"/>
      <c r="M15" s="382"/>
      <c r="N15" s="382">
        <v>900000</v>
      </c>
      <c r="O15" s="382">
        <v>0</v>
      </c>
      <c r="P15" s="382">
        <v>0</v>
      </c>
      <c r="Q15" s="382">
        <v>540000</v>
      </c>
      <c r="R15" s="382">
        <v>374967</v>
      </c>
      <c r="S15" s="382">
        <v>340000</v>
      </c>
      <c r="T15" s="382"/>
      <c r="U15" s="382"/>
      <c r="V15" s="382">
        <v>820000</v>
      </c>
      <c r="W15" s="382"/>
      <c r="X15" s="382"/>
      <c r="Y15" s="382">
        <f>SUM(D15:X15)</f>
        <v>4276967</v>
      </c>
    </row>
    <row r="16" spans="1:26" x14ac:dyDescent="0.3">
      <c r="A16" s="412">
        <v>11</v>
      </c>
      <c r="B16" s="342" t="s">
        <v>71</v>
      </c>
      <c r="C16" s="343" t="s">
        <v>72</v>
      </c>
      <c r="D16" s="429">
        <v>15000</v>
      </c>
      <c r="E16" s="372"/>
      <c r="F16" s="424"/>
      <c r="G16" s="372"/>
      <c r="H16" s="372"/>
      <c r="I16" s="372"/>
      <c r="J16" s="372"/>
      <c r="K16" s="424"/>
      <c r="L16" s="312"/>
      <c r="M16" s="372"/>
      <c r="N16" s="372"/>
      <c r="O16" s="372"/>
      <c r="P16" s="424"/>
      <c r="Q16" s="372"/>
      <c r="R16" s="424"/>
      <c r="S16" s="372"/>
      <c r="T16" s="372"/>
      <c r="U16" s="372"/>
      <c r="V16" s="372"/>
      <c r="W16" s="427"/>
      <c r="X16" s="372"/>
      <c r="Y16" s="372">
        <f>SUM(D16:X16)</f>
        <v>15000</v>
      </c>
    </row>
    <row r="17" spans="1:25" x14ac:dyDescent="0.3">
      <c r="A17" s="412">
        <v>12</v>
      </c>
      <c r="B17" s="342" t="s">
        <v>74</v>
      </c>
      <c r="C17" s="343" t="s">
        <v>75</v>
      </c>
      <c r="D17" s="429">
        <v>1000000</v>
      </c>
      <c r="E17" s="429">
        <v>60000</v>
      </c>
      <c r="F17" s="424"/>
      <c r="G17" s="372"/>
      <c r="H17" s="372"/>
      <c r="I17" s="429">
        <v>15000</v>
      </c>
      <c r="J17" s="429">
        <v>30000</v>
      </c>
      <c r="K17" s="424"/>
      <c r="L17" s="312"/>
      <c r="M17" s="372"/>
      <c r="N17" s="429">
        <v>1200000</v>
      </c>
      <c r="O17" s="429">
        <v>620000</v>
      </c>
      <c r="P17" s="424"/>
      <c r="Q17" s="429">
        <v>500000</v>
      </c>
      <c r="R17" s="429">
        <v>50000</v>
      </c>
      <c r="S17" s="429">
        <v>500000</v>
      </c>
      <c r="T17" s="372"/>
      <c r="U17" s="429">
        <v>60000</v>
      </c>
      <c r="V17" s="372"/>
      <c r="W17" s="427"/>
      <c r="X17" s="372"/>
      <c r="Y17" s="429">
        <f>SUM(D17:X17)</f>
        <v>4035000</v>
      </c>
    </row>
    <row r="18" spans="1:25" x14ac:dyDescent="0.3">
      <c r="A18" s="412">
        <v>13</v>
      </c>
      <c r="B18" s="342" t="s">
        <v>77</v>
      </c>
      <c r="C18" s="343" t="s">
        <v>78</v>
      </c>
      <c r="D18" s="372"/>
      <c r="E18" s="372"/>
      <c r="F18" s="424"/>
      <c r="G18" s="372"/>
      <c r="H18" s="372"/>
      <c r="I18" s="372"/>
      <c r="J18" s="372"/>
      <c r="K18" s="424"/>
      <c r="L18" s="312"/>
      <c r="M18" s="372"/>
      <c r="N18" s="372"/>
      <c r="O18" s="372"/>
      <c r="P18" s="424"/>
      <c r="Q18" s="372"/>
      <c r="R18" s="424"/>
      <c r="S18" s="372"/>
      <c r="T18" s="372"/>
      <c r="U18" s="372"/>
      <c r="V18" s="372"/>
      <c r="W18" s="427"/>
      <c r="X18" s="372"/>
      <c r="Y18" s="429">
        <f>SUM(D18:X18)</f>
        <v>0</v>
      </c>
    </row>
    <row r="19" spans="1:25" s="444" customFormat="1" x14ac:dyDescent="0.3">
      <c r="A19" s="440">
        <v>14</v>
      </c>
      <c r="B19" s="441" t="s">
        <v>777</v>
      </c>
      <c r="C19" s="442" t="s">
        <v>81</v>
      </c>
      <c r="D19" s="443">
        <f>SUM(D16:D18)</f>
        <v>1015000</v>
      </c>
      <c r="E19" s="443">
        <f t="shared" ref="E19:X19" si="3">SUM(E16:E18)</f>
        <v>60000</v>
      </c>
      <c r="F19" s="443">
        <f t="shared" si="3"/>
        <v>0</v>
      </c>
      <c r="G19" s="443">
        <f t="shared" si="3"/>
        <v>0</v>
      </c>
      <c r="H19" s="443">
        <f t="shared" si="3"/>
        <v>0</v>
      </c>
      <c r="I19" s="443">
        <f t="shared" si="3"/>
        <v>15000</v>
      </c>
      <c r="J19" s="443">
        <f t="shared" si="3"/>
        <v>30000</v>
      </c>
      <c r="K19" s="443">
        <f t="shared" si="3"/>
        <v>0</v>
      </c>
      <c r="L19" s="443">
        <f t="shared" si="3"/>
        <v>0</v>
      </c>
      <c r="M19" s="443">
        <f t="shared" si="3"/>
        <v>0</v>
      </c>
      <c r="N19" s="443">
        <f t="shared" si="3"/>
        <v>1200000</v>
      </c>
      <c r="O19" s="443">
        <f t="shared" si="3"/>
        <v>620000</v>
      </c>
      <c r="P19" s="443">
        <f t="shared" si="3"/>
        <v>0</v>
      </c>
      <c r="Q19" s="443">
        <f t="shared" si="3"/>
        <v>500000</v>
      </c>
      <c r="R19" s="443">
        <f t="shared" si="3"/>
        <v>50000</v>
      </c>
      <c r="S19" s="443">
        <f t="shared" si="3"/>
        <v>500000</v>
      </c>
      <c r="T19" s="443">
        <f t="shared" si="3"/>
        <v>0</v>
      </c>
      <c r="U19" s="443">
        <f t="shared" si="3"/>
        <v>60000</v>
      </c>
      <c r="V19" s="443">
        <f t="shared" si="3"/>
        <v>0</v>
      </c>
      <c r="W19" s="443">
        <f t="shared" si="3"/>
        <v>0</v>
      </c>
      <c r="X19" s="443">
        <f t="shared" si="3"/>
        <v>0</v>
      </c>
      <c r="Y19" s="443">
        <f>SUM(Y16:Y18)</f>
        <v>4050000</v>
      </c>
    </row>
    <row r="20" spans="1:25" x14ac:dyDescent="0.3">
      <c r="A20" s="412">
        <v>15</v>
      </c>
      <c r="B20" s="342" t="s">
        <v>83</v>
      </c>
      <c r="C20" s="343" t="s">
        <v>84</v>
      </c>
      <c r="D20" s="429">
        <v>80000</v>
      </c>
      <c r="E20" s="372"/>
      <c r="F20" s="424"/>
      <c r="G20" s="372"/>
      <c r="H20" s="372"/>
      <c r="I20" s="372"/>
      <c r="J20" s="372"/>
      <c r="K20" s="424"/>
      <c r="L20" s="312"/>
      <c r="M20" s="372"/>
      <c r="N20" s="372"/>
      <c r="O20" s="372"/>
      <c r="P20" s="429">
        <v>299847</v>
      </c>
      <c r="Q20" s="372"/>
      <c r="R20" s="429">
        <v>88000</v>
      </c>
      <c r="S20" s="372"/>
      <c r="T20" s="372"/>
      <c r="U20" s="429">
        <v>80000</v>
      </c>
      <c r="V20" s="372"/>
      <c r="W20" s="427"/>
      <c r="X20" s="372"/>
      <c r="Y20" s="372">
        <f>SUM(D20:X20)</f>
        <v>547847</v>
      </c>
    </row>
    <row r="21" spans="1:25" x14ac:dyDescent="0.3">
      <c r="A21" s="412">
        <v>16</v>
      </c>
      <c r="B21" s="342" t="s">
        <v>86</v>
      </c>
      <c r="C21" s="343" t="s">
        <v>87</v>
      </c>
      <c r="D21" s="429">
        <v>200000</v>
      </c>
      <c r="E21" s="372"/>
      <c r="F21" s="424"/>
      <c r="G21" s="372"/>
      <c r="H21" s="372"/>
      <c r="I21" s="372"/>
      <c r="J21" s="372"/>
      <c r="K21" s="424"/>
      <c r="L21" s="312"/>
      <c r="M21" s="372"/>
      <c r="N21" s="372"/>
      <c r="O21" s="372"/>
      <c r="P21" s="424"/>
      <c r="Q21" s="372"/>
      <c r="R21" s="424"/>
      <c r="S21" s="372"/>
      <c r="T21" s="372"/>
      <c r="U21" s="429">
        <v>19000</v>
      </c>
      <c r="V21" s="372"/>
      <c r="W21" s="427"/>
      <c r="X21" s="372"/>
      <c r="Y21" s="429">
        <f>SUM(D21:X21)</f>
        <v>219000</v>
      </c>
    </row>
    <row r="22" spans="1:25" s="444" customFormat="1" x14ac:dyDescent="0.3">
      <c r="A22" s="440">
        <v>17</v>
      </c>
      <c r="B22" s="441" t="s">
        <v>778</v>
      </c>
      <c r="C22" s="442" t="s">
        <v>90</v>
      </c>
      <c r="D22" s="445">
        <f>SUM(D20:D21)</f>
        <v>280000</v>
      </c>
      <c r="E22" s="445">
        <f t="shared" ref="E22:X22" si="4">SUM(E20:E21)</f>
        <v>0</v>
      </c>
      <c r="F22" s="445">
        <f t="shared" si="4"/>
        <v>0</v>
      </c>
      <c r="G22" s="445">
        <f t="shared" si="4"/>
        <v>0</v>
      </c>
      <c r="H22" s="445">
        <f t="shared" si="4"/>
        <v>0</v>
      </c>
      <c r="I22" s="445">
        <f t="shared" si="4"/>
        <v>0</v>
      </c>
      <c r="J22" s="445">
        <f t="shared" si="4"/>
        <v>0</v>
      </c>
      <c r="K22" s="445">
        <f t="shared" si="4"/>
        <v>0</v>
      </c>
      <c r="L22" s="445">
        <f t="shared" si="4"/>
        <v>0</v>
      </c>
      <c r="M22" s="445">
        <f t="shared" si="4"/>
        <v>0</v>
      </c>
      <c r="N22" s="445">
        <f t="shared" si="4"/>
        <v>0</v>
      </c>
      <c r="O22" s="445">
        <f t="shared" si="4"/>
        <v>0</v>
      </c>
      <c r="P22" s="445">
        <f t="shared" si="4"/>
        <v>299847</v>
      </c>
      <c r="Q22" s="445">
        <f t="shared" si="4"/>
        <v>0</v>
      </c>
      <c r="R22" s="445">
        <f t="shared" si="4"/>
        <v>88000</v>
      </c>
      <c r="S22" s="445">
        <f t="shared" si="4"/>
        <v>0</v>
      </c>
      <c r="T22" s="445">
        <f t="shared" si="4"/>
        <v>0</v>
      </c>
      <c r="U22" s="445">
        <f t="shared" si="4"/>
        <v>99000</v>
      </c>
      <c r="V22" s="445">
        <f t="shared" si="4"/>
        <v>0</v>
      </c>
      <c r="W22" s="445">
        <f t="shared" si="4"/>
        <v>0</v>
      </c>
      <c r="X22" s="445">
        <f t="shared" si="4"/>
        <v>0</v>
      </c>
      <c r="Y22" s="443">
        <f>SUM(Y20:Y21)</f>
        <v>766847</v>
      </c>
    </row>
    <row r="23" spans="1:25" x14ac:dyDescent="0.3">
      <c r="A23" s="412">
        <v>18</v>
      </c>
      <c r="B23" s="342" t="s">
        <v>92</v>
      </c>
      <c r="C23" s="343" t="s">
        <v>93</v>
      </c>
      <c r="D23" s="429">
        <v>150000</v>
      </c>
      <c r="E23" s="429">
        <v>15000</v>
      </c>
      <c r="F23" s="424"/>
      <c r="G23" s="372"/>
      <c r="H23" s="372"/>
      <c r="I23" s="372"/>
      <c r="J23" s="372"/>
      <c r="K23" s="424"/>
      <c r="L23" s="312"/>
      <c r="M23" s="429">
        <v>650000</v>
      </c>
      <c r="N23" s="372"/>
      <c r="O23" s="429">
        <v>200000</v>
      </c>
      <c r="P23" s="429">
        <v>430000</v>
      </c>
      <c r="Q23" s="372"/>
      <c r="R23" s="429">
        <v>110000</v>
      </c>
      <c r="S23" s="429">
        <v>500000</v>
      </c>
      <c r="T23" s="372"/>
      <c r="U23" s="429">
        <v>4200</v>
      </c>
      <c r="V23" s="372"/>
      <c r="W23" s="427"/>
      <c r="X23" s="372"/>
      <c r="Y23" s="372">
        <f>SUM(D23:X23)</f>
        <v>2059200</v>
      </c>
    </row>
    <row r="24" spans="1:25" x14ac:dyDescent="0.3">
      <c r="A24" s="412">
        <v>19</v>
      </c>
      <c r="B24" s="342" t="s">
        <v>95</v>
      </c>
      <c r="C24" s="343" t="s">
        <v>96</v>
      </c>
      <c r="D24" s="429"/>
      <c r="E24" s="372"/>
      <c r="F24" s="424"/>
      <c r="G24" s="372"/>
      <c r="H24" s="372"/>
      <c r="I24" s="372"/>
      <c r="J24" s="372"/>
      <c r="K24" s="424"/>
      <c r="L24" s="312"/>
      <c r="M24" s="372"/>
      <c r="N24" s="372"/>
      <c r="O24" s="372">
        <v>0</v>
      </c>
      <c r="P24" s="424"/>
      <c r="Q24" s="372"/>
      <c r="R24" s="424"/>
      <c r="S24" s="372">
        <v>0</v>
      </c>
      <c r="T24" s="372">
        <v>0</v>
      </c>
      <c r="U24" s="372"/>
      <c r="V24" s="372"/>
      <c r="W24" s="427"/>
      <c r="X24" s="372"/>
      <c r="Y24" s="429">
        <f t="shared" ref="Y24:Y29" si="5">SUM(D24:X24)</f>
        <v>0</v>
      </c>
    </row>
    <row r="25" spans="1:25" x14ac:dyDescent="0.3">
      <c r="A25" s="412">
        <v>20</v>
      </c>
      <c r="B25" s="342" t="s">
        <v>98</v>
      </c>
      <c r="C25" s="343" t="s">
        <v>99</v>
      </c>
      <c r="D25" s="429"/>
      <c r="E25" s="372"/>
      <c r="F25" s="424"/>
      <c r="G25" s="372"/>
      <c r="H25" s="372"/>
      <c r="I25" s="372"/>
      <c r="J25" s="372"/>
      <c r="K25" s="424"/>
      <c r="L25" s="312"/>
      <c r="M25" s="372"/>
      <c r="N25" s="372"/>
      <c r="O25" s="372"/>
      <c r="P25" s="424"/>
      <c r="Q25" s="372"/>
      <c r="R25" s="424"/>
      <c r="S25" s="372"/>
      <c r="T25" s="372"/>
      <c r="U25" s="372"/>
      <c r="V25" s="372"/>
      <c r="W25" s="427"/>
      <c r="X25" s="372"/>
      <c r="Y25" s="429">
        <f t="shared" si="5"/>
        <v>0</v>
      </c>
    </row>
    <row r="26" spans="1:25" x14ac:dyDescent="0.3">
      <c r="A26" s="412">
        <v>21</v>
      </c>
      <c r="B26" s="342" t="s">
        <v>101</v>
      </c>
      <c r="C26" s="343" t="s">
        <v>102</v>
      </c>
      <c r="D26" s="429">
        <v>150000</v>
      </c>
      <c r="E26" s="372"/>
      <c r="F26" s="424"/>
      <c r="G26" s="372"/>
      <c r="H26" s="372"/>
      <c r="I26" s="372"/>
      <c r="J26" s="372"/>
      <c r="K26" s="424"/>
      <c r="L26" s="312"/>
      <c r="M26" s="429">
        <v>1500000</v>
      </c>
      <c r="N26" s="372"/>
      <c r="O26" s="429">
        <v>130000</v>
      </c>
      <c r="P26" s="424"/>
      <c r="Q26" s="372"/>
      <c r="R26" s="424"/>
      <c r="S26" s="429">
        <v>80000</v>
      </c>
      <c r="T26" s="372"/>
      <c r="U26" s="372"/>
      <c r="V26" s="372"/>
      <c r="W26" s="427"/>
      <c r="X26" s="372"/>
      <c r="Y26" s="429">
        <f t="shared" si="5"/>
        <v>1860000</v>
      </c>
    </row>
    <row r="27" spans="1:25" x14ac:dyDescent="0.3">
      <c r="A27" s="412">
        <v>22</v>
      </c>
      <c r="B27" s="344" t="s">
        <v>779</v>
      </c>
      <c r="C27" s="343" t="s">
        <v>105</v>
      </c>
      <c r="D27" s="429"/>
      <c r="E27" s="372"/>
      <c r="F27" s="424"/>
      <c r="G27" s="372"/>
      <c r="H27" s="372"/>
      <c r="I27" s="372"/>
      <c r="J27" s="372"/>
      <c r="K27" s="424"/>
      <c r="L27" s="312"/>
      <c r="M27" s="372"/>
      <c r="N27" s="372"/>
      <c r="O27" s="372"/>
      <c r="P27" s="424"/>
      <c r="Q27" s="372"/>
      <c r="R27" s="424"/>
      <c r="S27" s="372"/>
      <c r="T27" s="372"/>
      <c r="U27" s="372"/>
      <c r="V27" s="372"/>
      <c r="W27" s="427"/>
      <c r="X27" s="372"/>
      <c r="Y27" s="429">
        <f t="shared" si="5"/>
        <v>0</v>
      </c>
    </row>
    <row r="28" spans="1:25" x14ac:dyDescent="0.3">
      <c r="A28" s="412">
        <v>23</v>
      </c>
      <c r="B28" s="342" t="s">
        <v>107</v>
      </c>
      <c r="C28" s="343" t="s">
        <v>108</v>
      </c>
      <c r="D28" s="429"/>
      <c r="E28" s="372"/>
      <c r="F28" s="424"/>
      <c r="G28" s="372"/>
      <c r="H28" s="372"/>
      <c r="I28" s="372"/>
      <c r="J28" s="372"/>
      <c r="K28" s="424"/>
      <c r="L28" s="312"/>
      <c r="M28" s="372"/>
      <c r="N28" s="372"/>
      <c r="O28" s="372"/>
      <c r="P28" s="424"/>
      <c r="Q28" s="372"/>
      <c r="R28" s="424"/>
      <c r="S28" s="372"/>
      <c r="T28" s="372"/>
      <c r="U28" s="372"/>
      <c r="V28" s="372"/>
      <c r="W28" s="427"/>
      <c r="X28" s="372"/>
      <c r="Y28" s="429">
        <f t="shared" si="5"/>
        <v>0</v>
      </c>
    </row>
    <row r="29" spans="1:25" x14ac:dyDescent="0.3">
      <c r="A29" s="412">
        <v>24</v>
      </c>
      <c r="B29" s="342" t="s">
        <v>752</v>
      </c>
      <c r="C29" s="343" t="s">
        <v>111</v>
      </c>
      <c r="D29" s="429">
        <v>4295323</v>
      </c>
      <c r="E29" s="429">
        <v>1000000</v>
      </c>
      <c r="F29" s="424"/>
      <c r="G29" s="372"/>
      <c r="H29" s="372"/>
      <c r="I29" s="372"/>
      <c r="J29" s="429">
        <v>220000</v>
      </c>
      <c r="K29" s="424"/>
      <c r="L29" s="312"/>
      <c r="M29" s="372"/>
      <c r="N29" s="429">
        <v>200000</v>
      </c>
      <c r="O29" s="429">
        <v>1100000</v>
      </c>
      <c r="P29" s="429">
        <v>60000</v>
      </c>
      <c r="Q29" s="429">
        <v>49000</v>
      </c>
      <c r="R29" s="429">
        <v>40000</v>
      </c>
      <c r="S29" s="429">
        <v>1500000</v>
      </c>
      <c r="T29" s="372"/>
      <c r="U29" s="429">
        <v>300000</v>
      </c>
      <c r="V29" s="372">
        <v>0</v>
      </c>
      <c r="W29" s="427">
        <v>0</v>
      </c>
      <c r="X29" s="372"/>
      <c r="Y29" s="429">
        <f t="shared" si="5"/>
        <v>8764323</v>
      </c>
    </row>
    <row r="30" spans="1:25" s="444" customFormat="1" x14ac:dyDescent="0.3">
      <c r="A30" s="440">
        <v>25</v>
      </c>
      <c r="B30" s="441" t="s">
        <v>780</v>
      </c>
      <c r="C30" s="442" t="s">
        <v>114</v>
      </c>
      <c r="D30" s="443">
        <f>SUM(D23:D29)</f>
        <v>4595323</v>
      </c>
      <c r="E30" s="443">
        <f t="shared" ref="E30:X30" si="6">SUM(E23:E29)</f>
        <v>1015000</v>
      </c>
      <c r="F30" s="443">
        <f t="shared" si="6"/>
        <v>0</v>
      </c>
      <c r="G30" s="443">
        <f t="shared" si="6"/>
        <v>0</v>
      </c>
      <c r="H30" s="443">
        <f t="shared" si="6"/>
        <v>0</v>
      </c>
      <c r="I30" s="443">
        <f t="shared" si="6"/>
        <v>0</v>
      </c>
      <c r="J30" s="443">
        <f t="shared" si="6"/>
        <v>220000</v>
      </c>
      <c r="K30" s="443">
        <f t="shared" si="6"/>
        <v>0</v>
      </c>
      <c r="L30" s="443">
        <f t="shared" si="6"/>
        <v>0</v>
      </c>
      <c r="M30" s="443">
        <f t="shared" si="6"/>
        <v>2150000</v>
      </c>
      <c r="N30" s="443">
        <f t="shared" si="6"/>
        <v>200000</v>
      </c>
      <c r="O30" s="443">
        <f t="shared" si="6"/>
        <v>1430000</v>
      </c>
      <c r="P30" s="443">
        <f t="shared" si="6"/>
        <v>490000</v>
      </c>
      <c r="Q30" s="443">
        <f t="shared" si="6"/>
        <v>49000</v>
      </c>
      <c r="R30" s="443">
        <f t="shared" si="6"/>
        <v>150000</v>
      </c>
      <c r="S30" s="443">
        <f t="shared" si="6"/>
        <v>2080000</v>
      </c>
      <c r="T30" s="443">
        <f t="shared" si="6"/>
        <v>0</v>
      </c>
      <c r="U30" s="443">
        <f t="shared" si="6"/>
        <v>304200</v>
      </c>
      <c r="V30" s="443">
        <f t="shared" si="6"/>
        <v>0</v>
      </c>
      <c r="W30" s="443">
        <f t="shared" si="6"/>
        <v>0</v>
      </c>
      <c r="X30" s="443">
        <f t="shared" si="6"/>
        <v>0</v>
      </c>
      <c r="Y30" s="443">
        <f>SUM(Y23:Y29)</f>
        <v>12683523</v>
      </c>
    </row>
    <row r="31" spans="1:25" x14ac:dyDescent="0.3">
      <c r="A31" s="412">
        <v>26</v>
      </c>
      <c r="B31" s="342" t="s">
        <v>116</v>
      </c>
      <c r="C31" s="343" t="s">
        <v>117</v>
      </c>
      <c r="D31" s="429">
        <v>25000</v>
      </c>
      <c r="E31" s="372"/>
      <c r="F31" s="424"/>
      <c r="G31" s="372"/>
      <c r="H31" s="372"/>
      <c r="I31" s="372"/>
      <c r="J31" s="372"/>
      <c r="K31" s="424"/>
      <c r="L31" s="312"/>
      <c r="M31" s="372"/>
      <c r="N31" s="372"/>
      <c r="O31" s="372"/>
      <c r="P31" s="424"/>
      <c r="Q31" s="372"/>
      <c r="R31" s="424"/>
      <c r="S31" s="372"/>
      <c r="T31" s="372"/>
      <c r="U31" s="372"/>
      <c r="V31" s="372"/>
      <c r="W31" s="427"/>
      <c r="X31" s="372"/>
      <c r="Y31" s="372">
        <f>SUM(D31:X31)</f>
        <v>25000</v>
      </c>
    </row>
    <row r="32" spans="1:25" x14ac:dyDescent="0.3">
      <c r="A32" s="412">
        <v>27</v>
      </c>
      <c r="B32" s="342" t="s">
        <v>119</v>
      </c>
      <c r="C32" s="343" t="s">
        <v>120</v>
      </c>
      <c r="D32" s="372"/>
      <c r="E32" s="372"/>
      <c r="F32" s="424"/>
      <c r="G32" s="372"/>
      <c r="H32" s="372"/>
      <c r="I32" s="372"/>
      <c r="J32" s="372"/>
      <c r="K32" s="424"/>
      <c r="L32" s="312"/>
      <c r="M32" s="372"/>
      <c r="N32" s="372"/>
      <c r="O32" s="372"/>
      <c r="P32" s="424"/>
      <c r="Q32" s="372"/>
      <c r="R32" s="424"/>
      <c r="S32" s="372"/>
      <c r="T32" s="372"/>
      <c r="U32" s="372"/>
      <c r="V32" s="372"/>
      <c r="W32" s="427"/>
      <c r="X32" s="372"/>
      <c r="Y32" s="429">
        <f>SUM(D32:X32)</f>
        <v>0</v>
      </c>
    </row>
    <row r="33" spans="1:25" s="444" customFormat="1" x14ac:dyDescent="0.3">
      <c r="A33" s="440">
        <v>28</v>
      </c>
      <c r="B33" s="441" t="s">
        <v>781</v>
      </c>
      <c r="C33" s="442" t="s">
        <v>123</v>
      </c>
      <c r="D33" s="443">
        <f>SUM(D31:D32)</f>
        <v>25000</v>
      </c>
      <c r="E33" s="443">
        <f t="shared" ref="E33:X33" si="7">SUM(E31:E32)</f>
        <v>0</v>
      </c>
      <c r="F33" s="443">
        <f t="shared" si="7"/>
        <v>0</v>
      </c>
      <c r="G33" s="443">
        <f t="shared" si="7"/>
        <v>0</v>
      </c>
      <c r="H33" s="443">
        <f t="shared" si="7"/>
        <v>0</v>
      </c>
      <c r="I33" s="443">
        <f t="shared" si="7"/>
        <v>0</v>
      </c>
      <c r="J33" s="443">
        <f t="shared" si="7"/>
        <v>0</v>
      </c>
      <c r="K33" s="443">
        <f t="shared" si="7"/>
        <v>0</v>
      </c>
      <c r="L33" s="443">
        <f t="shared" si="7"/>
        <v>0</v>
      </c>
      <c r="M33" s="443">
        <f t="shared" si="7"/>
        <v>0</v>
      </c>
      <c r="N33" s="443">
        <f t="shared" si="7"/>
        <v>0</v>
      </c>
      <c r="O33" s="443">
        <f t="shared" si="7"/>
        <v>0</v>
      </c>
      <c r="P33" s="443">
        <f t="shared" si="7"/>
        <v>0</v>
      </c>
      <c r="Q33" s="443">
        <f t="shared" si="7"/>
        <v>0</v>
      </c>
      <c r="R33" s="443">
        <f t="shared" si="7"/>
        <v>0</v>
      </c>
      <c r="S33" s="443">
        <f t="shared" si="7"/>
        <v>0</v>
      </c>
      <c r="T33" s="443">
        <f t="shared" si="7"/>
        <v>0</v>
      </c>
      <c r="U33" s="443">
        <f t="shared" si="7"/>
        <v>0</v>
      </c>
      <c r="V33" s="443">
        <f t="shared" si="7"/>
        <v>0</v>
      </c>
      <c r="W33" s="443">
        <f t="shared" si="7"/>
        <v>0</v>
      </c>
      <c r="X33" s="443">
        <f t="shared" si="7"/>
        <v>0</v>
      </c>
      <c r="Y33" s="443">
        <f>SUM(Y31:Y32)</f>
        <v>25000</v>
      </c>
    </row>
    <row r="34" spans="1:25" x14ac:dyDescent="0.3">
      <c r="A34" s="412">
        <v>29</v>
      </c>
      <c r="B34" s="342" t="s">
        <v>125</v>
      </c>
      <c r="C34" s="343" t="s">
        <v>126</v>
      </c>
      <c r="D34" s="429">
        <v>1350000</v>
      </c>
      <c r="E34" s="429">
        <v>300250</v>
      </c>
      <c r="F34" s="424"/>
      <c r="G34" s="372"/>
      <c r="H34" s="372"/>
      <c r="I34" s="429">
        <v>4500</v>
      </c>
      <c r="J34" s="429">
        <v>80000</v>
      </c>
      <c r="K34" s="424"/>
      <c r="L34" s="312"/>
      <c r="M34" s="429">
        <v>600000</v>
      </c>
      <c r="N34" s="429">
        <v>378000</v>
      </c>
      <c r="O34" s="429">
        <v>650000</v>
      </c>
      <c r="P34" s="429">
        <v>226200</v>
      </c>
      <c r="Q34" s="429">
        <v>140000</v>
      </c>
      <c r="R34" s="429">
        <v>90000</v>
      </c>
      <c r="S34" s="429">
        <v>800000</v>
      </c>
      <c r="T34" s="372"/>
      <c r="U34" s="429">
        <v>140000</v>
      </c>
      <c r="V34" s="372"/>
      <c r="W34" s="427">
        <v>0</v>
      </c>
      <c r="X34" s="372"/>
      <c r="Y34" s="372">
        <f>SUM(D34:X34)</f>
        <v>4758950</v>
      </c>
    </row>
    <row r="35" spans="1:25" x14ac:dyDescent="0.3">
      <c r="A35" s="412">
        <v>30</v>
      </c>
      <c r="B35" s="342" t="s">
        <v>128</v>
      </c>
      <c r="C35" s="343" t="s">
        <v>129</v>
      </c>
      <c r="D35" s="372"/>
      <c r="E35" s="372"/>
      <c r="F35" s="424"/>
      <c r="G35" s="372"/>
      <c r="H35" s="372"/>
      <c r="I35" s="372"/>
      <c r="J35" s="372"/>
      <c r="K35" s="424"/>
      <c r="L35" s="312"/>
      <c r="M35" s="372"/>
      <c r="N35" s="372"/>
      <c r="O35" s="372"/>
      <c r="P35" s="424"/>
      <c r="Q35" s="372"/>
      <c r="R35" s="424"/>
      <c r="S35" s="372"/>
      <c r="T35" s="372"/>
      <c r="U35" s="372"/>
      <c r="V35" s="372"/>
      <c r="W35" s="427"/>
      <c r="X35" s="372"/>
      <c r="Y35" s="429">
        <f>SUM(D35:X35)</f>
        <v>0</v>
      </c>
    </row>
    <row r="36" spans="1:25" x14ac:dyDescent="0.3">
      <c r="A36" s="412">
        <v>31</v>
      </c>
      <c r="B36" s="342" t="s">
        <v>137</v>
      </c>
      <c r="C36" s="343" t="s">
        <v>138</v>
      </c>
      <c r="D36" s="424"/>
      <c r="E36" s="372">
        <v>0</v>
      </c>
      <c r="F36" s="424"/>
      <c r="G36" s="372"/>
      <c r="H36" s="372"/>
      <c r="I36" s="372"/>
      <c r="J36" s="372"/>
      <c r="K36" s="424"/>
      <c r="L36" s="312"/>
      <c r="M36" s="372"/>
      <c r="N36" s="372"/>
      <c r="O36" s="429">
        <v>52500</v>
      </c>
      <c r="P36" s="424"/>
      <c r="Q36" s="372"/>
      <c r="R36" s="424"/>
      <c r="S36" s="372"/>
      <c r="T36" s="372"/>
      <c r="U36" s="372"/>
      <c r="V36" s="372"/>
      <c r="W36" s="427"/>
      <c r="X36" s="372"/>
      <c r="Y36" s="429">
        <f>SUM(D36:X36)</f>
        <v>52500</v>
      </c>
    </row>
    <row r="37" spans="1:25" s="444" customFormat="1" x14ac:dyDescent="0.3">
      <c r="A37" s="440">
        <v>32</v>
      </c>
      <c r="B37" s="441" t="s">
        <v>782</v>
      </c>
      <c r="C37" s="442" t="s">
        <v>141</v>
      </c>
      <c r="D37" s="443">
        <f>SUM(D34:D36)</f>
        <v>1350000</v>
      </c>
      <c r="E37" s="443">
        <f t="shared" ref="E37:X37" si="8">SUM(E34:E36)</f>
        <v>300250</v>
      </c>
      <c r="F37" s="443">
        <f t="shared" si="8"/>
        <v>0</v>
      </c>
      <c r="G37" s="443">
        <f t="shared" si="8"/>
        <v>0</v>
      </c>
      <c r="H37" s="443">
        <f t="shared" si="8"/>
        <v>0</v>
      </c>
      <c r="I37" s="443">
        <f t="shared" si="8"/>
        <v>4500</v>
      </c>
      <c r="J37" s="443">
        <f t="shared" si="8"/>
        <v>80000</v>
      </c>
      <c r="K37" s="443">
        <f t="shared" si="8"/>
        <v>0</v>
      </c>
      <c r="L37" s="443">
        <f t="shared" si="8"/>
        <v>0</v>
      </c>
      <c r="M37" s="443">
        <f t="shared" si="8"/>
        <v>600000</v>
      </c>
      <c r="N37" s="443">
        <f t="shared" si="8"/>
        <v>378000</v>
      </c>
      <c r="O37" s="443">
        <f t="shared" si="8"/>
        <v>702500</v>
      </c>
      <c r="P37" s="443">
        <f t="shared" si="8"/>
        <v>226200</v>
      </c>
      <c r="Q37" s="443">
        <f t="shared" si="8"/>
        <v>140000</v>
      </c>
      <c r="R37" s="443">
        <f t="shared" si="8"/>
        <v>90000</v>
      </c>
      <c r="S37" s="443">
        <f t="shared" si="8"/>
        <v>800000</v>
      </c>
      <c r="T37" s="443">
        <f t="shared" si="8"/>
        <v>0</v>
      </c>
      <c r="U37" s="443">
        <f t="shared" si="8"/>
        <v>140000</v>
      </c>
      <c r="V37" s="443">
        <f t="shared" si="8"/>
        <v>0</v>
      </c>
      <c r="W37" s="443">
        <f t="shared" si="8"/>
        <v>0</v>
      </c>
      <c r="X37" s="443">
        <f t="shared" si="8"/>
        <v>0</v>
      </c>
      <c r="Y37" s="443">
        <f>SUM(Y34:Y36)</f>
        <v>4811450</v>
      </c>
    </row>
    <row r="38" spans="1:25" s="384" customFormat="1" x14ac:dyDescent="0.3">
      <c r="A38" s="412">
        <v>33</v>
      </c>
      <c r="B38" s="380" t="s">
        <v>594</v>
      </c>
      <c r="C38" s="381" t="s">
        <v>144</v>
      </c>
      <c r="D38" s="382">
        <f>SUM(D19+D22+D30+D33+D37)</f>
        <v>7265323</v>
      </c>
      <c r="E38" s="382">
        <f t="shared" ref="E38:X38" si="9">SUM(E19+E22+E30+E33+E37)</f>
        <v>1375250</v>
      </c>
      <c r="F38" s="382">
        <f t="shared" si="9"/>
        <v>0</v>
      </c>
      <c r="G38" s="382">
        <f t="shared" si="9"/>
        <v>0</v>
      </c>
      <c r="H38" s="382">
        <f t="shared" si="9"/>
        <v>0</v>
      </c>
      <c r="I38" s="382">
        <f t="shared" si="9"/>
        <v>19500</v>
      </c>
      <c r="J38" s="382">
        <f t="shared" si="9"/>
        <v>330000</v>
      </c>
      <c r="K38" s="382">
        <f t="shared" si="9"/>
        <v>0</v>
      </c>
      <c r="L38" s="382">
        <f t="shared" si="9"/>
        <v>0</v>
      </c>
      <c r="M38" s="382">
        <f t="shared" si="9"/>
        <v>2750000</v>
      </c>
      <c r="N38" s="382">
        <f t="shared" si="9"/>
        <v>1778000</v>
      </c>
      <c r="O38" s="382">
        <f t="shared" si="9"/>
        <v>2752500</v>
      </c>
      <c r="P38" s="382">
        <f t="shared" si="9"/>
        <v>1016047</v>
      </c>
      <c r="Q38" s="382">
        <f t="shared" si="9"/>
        <v>689000</v>
      </c>
      <c r="R38" s="382">
        <f t="shared" si="9"/>
        <v>378000</v>
      </c>
      <c r="S38" s="382">
        <f t="shared" si="9"/>
        <v>3380000</v>
      </c>
      <c r="T38" s="382">
        <f t="shared" si="9"/>
        <v>0</v>
      </c>
      <c r="U38" s="382">
        <f t="shared" si="9"/>
        <v>603200</v>
      </c>
      <c r="V38" s="382">
        <f t="shared" si="9"/>
        <v>0</v>
      </c>
      <c r="W38" s="382">
        <f t="shared" si="9"/>
        <v>0</v>
      </c>
      <c r="X38" s="382">
        <f t="shared" si="9"/>
        <v>0</v>
      </c>
      <c r="Y38" s="382">
        <f>SUM(Y19+Y22+Y30+Y37+Y33)</f>
        <v>22336820</v>
      </c>
    </row>
    <row r="39" spans="1:25" x14ac:dyDescent="0.3">
      <c r="A39" s="412">
        <v>34</v>
      </c>
      <c r="B39" s="345" t="s">
        <v>783</v>
      </c>
      <c r="C39" s="346" t="s">
        <v>168</v>
      </c>
      <c r="D39" s="372"/>
      <c r="E39" s="372"/>
      <c r="F39" s="424"/>
      <c r="G39" s="372"/>
      <c r="H39" s="372"/>
      <c r="I39" s="372"/>
      <c r="J39" s="372"/>
      <c r="K39" s="424"/>
      <c r="L39" s="312"/>
      <c r="M39" s="372"/>
      <c r="N39" s="372"/>
      <c r="O39" s="372"/>
      <c r="P39" s="424"/>
      <c r="Q39" s="372"/>
      <c r="R39" s="424"/>
      <c r="S39" s="372"/>
      <c r="T39" s="372"/>
      <c r="U39" s="372"/>
      <c r="V39" s="372"/>
      <c r="W39" s="427">
        <v>3452000</v>
      </c>
      <c r="X39" s="372"/>
      <c r="Y39" s="372">
        <f>SUM(D39:X39)</f>
        <v>3452000</v>
      </c>
    </row>
    <row r="40" spans="1:25" s="384" customFormat="1" x14ac:dyDescent="0.3">
      <c r="A40" s="412">
        <v>35</v>
      </c>
      <c r="B40" s="386" t="s">
        <v>381</v>
      </c>
      <c r="C40" s="381" t="s">
        <v>171</v>
      </c>
      <c r="D40" s="382">
        <f>SUM(D39)</f>
        <v>0</v>
      </c>
      <c r="E40" s="382">
        <f t="shared" ref="E40:X40" si="10">SUM(E39)</f>
        <v>0</v>
      </c>
      <c r="F40" s="382">
        <f t="shared" si="10"/>
        <v>0</v>
      </c>
      <c r="G40" s="382">
        <f t="shared" si="10"/>
        <v>0</v>
      </c>
      <c r="H40" s="382">
        <f t="shared" si="10"/>
        <v>0</v>
      </c>
      <c r="I40" s="382">
        <f t="shared" si="10"/>
        <v>0</v>
      </c>
      <c r="J40" s="382">
        <f t="shared" si="10"/>
        <v>0</v>
      </c>
      <c r="K40" s="382">
        <f t="shared" si="10"/>
        <v>0</v>
      </c>
      <c r="L40" s="382">
        <f t="shared" si="10"/>
        <v>0</v>
      </c>
      <c r="M40" s="382">
        <f t="shared" si="10"/>
        <v>0</v>
      </c>
      <c r="N40" s="382">
        <f t="shared" si="10"/>
        <v>0</v>
      </c>
      <c r="O40" s="382">
        <f t="shared" si="10"/>
        <v>0</v>
      </c>
      <c r="P40" s="382">
        <f t="shared" si="10"/>
        <v>0</v>
      </c>
      <c r="Q40" s="382">
        <f t="shared" si="10"/>
        <v>0</v>
      </c>
      <c r="R40" s="382">
        <f t="shared" si="10"/>
        <v>0</v>
      </c>
      <c r="S40" s="382">
        <f t="shared" si="10"/>
        <v>0</v>
      </c>
      <c r="T40" s="382">
        <f t="shared" si="10"/>
        <v>0</v>
      </c>
      <c r="U40" s="382">
        <f t="shared" si="10"/>
        <v>0</v>
      </c>
      <c r="V40" s="382">
        <f t="shared" si="10"/>
        <v>0</v>
      </c>
      <c r="W40" s="382">
        <f t="shared" si="10"/>
        <v>3452000</v>
      </c>
      <c r="X40" s="382">
        <f t="shared" si="10"/>
        <v>0</v>
      </c>
      <c r="Y40" s="382">
        <f>SUM(Y39)</f>
        <v>3452000</v>
      </c>
    </row>
    <row r="41" spans="1:25" s="450" customFormat="1" x14ac:dyDescent="0.3">
      <c r="A41" s="446">
        <v>36</v>
      </c>
      <c r="B41" s="447" t="s">
        <v>784</v>
      </c>
      <c r="C41" s="448" t="s">
        <v>189</v>
      </c>
      <c r="D41" s="449">
        <f>SUM(D42:D51)</f>
        <v>0</v>
      </c>
      <c r="E41" s="449">
        <f t="shared" ref="E41:X41" si="11">SUM(E42:E51)</f>
        <v>0</v>
      </c>
      <c r="F41" s="449">
        <f t="shared" si="11"/>
        <v>0</v>
      </c>
      <c r="G41" s="449">
        <f t="shared" si="11"/>
        <v>0</v>
      </c>
      <c r="H41" s="449">
        <f t="shared" si="11"/>
        <v>37419067</v>
      </c>
      <c r="I41" s="449">
        <f t="shared" si="11"/>
        <v>0</v>
      </c>
      <c r="J41" s="449">
        <f t="shared" si="11"/>
        <v>0</v>
      </c>
      <c r="K41" s="449">
        <f t="shared" si="11"/>
        <v>0</v>
      </c>
      <c r="L41" s="449">
        <f t="shared" si="11"/>
        <v>0</v>
      </c>
      <c r="M41" s="449">
        <f t="shared" si="11"/>
        <v>0</v>
      </c>
      <c r="N41" s="449">
        <f t="shared" si="11"/>
        <v>0</v>
      </c>
      <c r="O41" s="449">
        <f t="shared" si="11"/>
        <v>0</v>
      </c>
      <c r="P41" s="449">
        <f t="shared" si="11"/>
        <v>0</v>
      </c>
      <c r="Q41" s="449">
        <f t="shared" si="11"/>
        <v>0</v>
      </c>
      <c r="R41" s="449">
        <f t="shared" si="11"/>
        <v>0</v>
      </c>
      <c r="S41" s="449">
        <f t="shared" si="11"/>
        <v>0</v>
      </c>
      <c r="T41" s="449">
        <f t="shared" si="11"/>
        <v>0</v>
      </c>
      <c r="U41" s="449">
        <f t="shared" si="11"/>
        <v>0</v>
      </c>
      <c r="V41" s="449">
        <f t="shared" si="11"/>
        <v>0</v>
      </c>
      <c r="W41" s="449">
        <f t="shared" si="11"/>
        <v>0</v>
      </c>
      <c r="X41" s="449">
        <f t="shared" si="11"/>
        <v>0</v>
      </c>
      <c r="Y41" s="449">
        <f>SUM(Y42:Y51)</f>
        <v>37419067</v>
      </c>
    </row>
    <row r="42" spans="1:25" x14ac:dyDescent="0.3">
      <c r="A42" s="412">
        <v>37</v>
      </c>
      <c r="B42" s="347" t="s">
        <v>719</v>
      </c>
      <c r="C42" s="343" t="s">
        <v>189</v>
      </c>
      <c r="D42" s="372"/>
      <c r="E42" s="372"/>
      <c r="F42" s="424"/>
      <c r="G42" s="372"/>
      <c r="H42" s="372"/>
      <c r="I42" s="372"/>
      <c r="J42" s="372"/>
      <c r="K42" s="424"/>
      <c r="L42" s="312"/>
      <c r="M42" s="372"/>
      <c r="N42" s="372"/>
      <c r="O42" s="372"/>
      <c r="P42" s="424"/>
      <c r="Q42" s="372"/>
      <c r="R42" s="424"/>
      <c r="S42" s="372"/>
      <c r="T42" s="372"/>
      <c r="U42" s="372"/>
      <c r="V42" s="372"/>
      <c r="W42" s="427">
        <v>0</v>
      </c>
      <c r="X42" s="372"/>
      <c r="Y42" s="372">
        <f>SUM(D42:X42)</f>
        <v>0</v>
      </c>
    </row>
    <row r="43" spans="1:25" x14ac:dyDescent="0.3">
      <c r="A43" s="412">
        <v>38</v>
      </c>
      <c r="B43" s="347" t="s">
        <v>720</v>
      </c>
      <c r="C43" s="343" t="s">
        <v>189</v>
      </c>
      <c r="D43" s="372"/>
      <c r="E43" s="372"/>
      <c r="F43" s="424"/>
      <c r="G43" s="372"/>
      <c r="H43" s="372"/>
      <c r="I43" s="372"/>
      <c r="J43" s="372"/>
      <c r="K43" s="424"/>
      <c r="L43" s="312"/>
      <c r="M43" s="372"/>
      <c r="N43" s="372"/>
      <c r="O43" s="372"/>
      <c r="P43" s="424"/>
      <c r="Q43" s="372"/>
      <c r="R43" s="424"/>
      <c r="S43" s="372"/>
      <c r="T43" s="372"/>
      <c r="U43" s="372"/>
      <c r="V43" s="372"/>
      <c r="W43" s="427"/>
      <c r="X43" s="372"/>
      <c r="Y43" s="429">
        <f>SUM(D43:X43)</f>
        <v>0</v>
      </c>
    </row>
    <row r="44" spans="1:25" x14ac:dyDescent="0.3">
      <c r="A44" s="412">
        <v>39</v>
      </c>
      <c r="B44" s="347" t="s">
        <v>721</v>
      </c>
      <c r="C44" s="343" t="s">
        <v>189</v>
      </c>
      <c r="D44" s="372"/>
      <c r="E44" s="372"/>
      <c r="F44" s="424"/>
      <c r="G44" s="372"/>
      <c r="H44" s="372"/>
      <c r="I44" s="372"/>
      <c r="J44" s="372"/>
      <c r="K44" s="424"/>
      <c r="L44" s="312"/>
      <c r="M44" s="372"/>
      <c r="N44" s="372"/>
      <c r="O44" s="372"/>
      <c r="P44" s="424"/>
      <c r="Q44" s="372"/>
      <c r="R44" s="424"/>
      <c r="S44" s="372"/>
      <c r="T44" s="372"/>
      <c r="U44" s="372"/>
      <c r="V44" s="372"/>
      <c r="W44" s="427"/>
      <c r="X44" s="372"/>
      <c r="Y44" s="429">
        <f t="shared" ref="Y44:Y51" si="12">SUM(D44:X44)</f>
        <v>0</v>
      </c>
    </row>
    <row r="45" spans="1:25" x14ac:dyDescent="0.3">
      <c r="A45" s="412">
        <v>40</v>
      </c>
      <c r="B45" s="347" t="s">
        <v>722</v>
      </c>
      <c r="C45" s="343" t="s">
        <v>189</v>
      </c>
      <c r="D45" s="372"/>
      <c r="E45" s="372"/>
      <c r="F45" s="424"/>
      <c r="G45" s="372"/>
      <c r="H45" s="372"/>
      <c r="I45" s="372"/>
      <c r="J45" s="372"/>
      <c r="K45" s="424"/>
      <c r="L45" s="312"/>
      <c r="M45" s="372"/>
      <c r="N45" s="372"/>
      <c r="O45" s="372"/>
      <c r="P45" s="424"/>
      <c r="Q45" s="372"/>
      <c r="R45" s="424"/>
      <c r="S45" s="372"/>
      <c r="T45" s="372"/>
      <c r="U45" s="372"/>
      <c r="V45" s="372"/>
      <c r="W45" s="427"/>
      <c r="X45" s="372"/>
      <c r="Y45" s="429">
        <f t="shared" si="12"/>
        <v>0</v>
      </c>
    </row>
    <row r="46" spans="1:25" x14ac:dyDescent="0.3">
      <c r="A46" s="412">
        <v>41</v>
      </c>
      <c r="B46" s="347" t="s">
        <v>723</v>
      </c>
      <c r="C46" s="343" t="s">
        <v>189</v>
      </c>
      <c r="D46" s="372"/>
      <c r="E46" s="372"/>
      <c r="F46" s="424"/>
      <c r="G46" s="372"/>
      <c r="H46" s="372"/>
      <c r="I46" s="372"/>
      <c r="J46" s="372"/>
      <c r="K46" s="424"/>
      <c r="L46" s="312"/>
      <c r="M46" s="372"/>
      <c r="N46" s="372"/>
      <c r="O46" s="372"/>
      <c r="P46" s="424"/>
      <c r="Q46" s="372"/>
      <c r="R46" s="424"/>
      <c r="S46" s="372"/>
      <c r="T46" s="372"/>
      <c r="U46" s="372"/>
      <c r="V46" s="372"/>
      <c r="W46" s="427"/>
      <c r="X46" s="372"/>
      <c r="Y46" s="429">
        <f t="shared" si="12"/>
        <v>0</v>
      </c>
    </row>
    <row r="47" spans="1:25" x14ac:dyDescent="0.3">
      <c r="A47" s="412">
        <v>42</v>
      </c>
      <c r="B47" s="347" t="s">
        <v>724</v>
      </c>
      <c r="C47" s="343" t="s">
        <v>189</v>
      </c>
      <c r="D47" s="372"/>
      <c r="E47" s="372"/>
      <c r="F47" s="424"/>
      <c r="G47" s="372"/>
      <c r="H47" s="372"/>
      <c r="I47" s="372"/>
      <c r="J47" s="372"/>
      <c r="K47" s="424"/>
      <c r="L47" s="312"/>
      <c r="M47" s="372"/>
      <c r="N47" s="372"/>
      <c r="O47" s="372"/>
      <c r="P47" s="424"/>
      <c r="Q47" s="372"/>
      <c r="R47" s="424"/>
      <c r="S47" s="372"/>
      <c r="T47" s="372"/>
      <c r="U47" s="372"/>
      <c r="V47" s="372"/>
      <c r="W47" s="427"/>
      <c r="X47" s="372"/>
      <c r="Y47" s="429">
        <f t="shared" si="12"/>
        <v>0</v>
      </c>
    </row>
    <row r="48" spans="1:25" x14ac:dyDescent="0.3">
      <c r="A48" s="412">
        <v>43</v>
      </c>
      <c r="B48" s="347" t="s">
        <v>725</v>
      </c>
      <c r="C48" s="343" t="s">
        <v>189</v>
      </c>
      <c r="D48" s="372"/>
      <c r="E48" s="372"/>
      <c r="F48" s="424"/>
      <c r="G48" s="372"/>
      <c r="H48" s="429">
        <v>1344606</v>
      </c>
      <c r="I48" s="372"/>
      <c r="J48" s="372"/>
      <c r="K48" s="424"/>
      <c r="L48" s="312"/>
      <c r="M48" s="372"/>
      <c r="N48" s="372"/>
      <c r="O48" s="372"/>
      <c r="P48" s="424"/>
      <c r="Q48" s="372"/>
      <c r="R48" s="424"/>
      <c r="S48" s="372"/>
      <c r="T48" s="372"/>
      <c r="U48" s="372"/>
      <c r="V48" s="372"/>
      <c r="W48" s="427"/>
      <c r="X48" s="372"/>
      <c r="Y48" s="429">
        <f t="shared" si="12"/>
        <v>1344606</v>
      </c>
    </row>
    <row r="49" spans="1:25" x14ac:dyDescent="0.3">
      <c r="A49" s="412">
        <v>44</v>
      </c>
      <c r="B49" s="347" t="s">
        <v>726</v>
      </c>
      <c r="C49" s="343" t="s">
        <v>189</v>
      </c>
      <c r="D49" s="372"/>
      <c r="E49" s="372"/>
      <c r="F49" s="424"/>
      <c r="G49" s="372"/>
      <c r="H49" s="429">
        <v>36074461</v>
      </c>
      <c r="I49" s="372"/>
      <c r="J49" s="372"/>
      <c r="K49" s="424"/>
      <c r="L49" s="312"/>
      <c r="M49" s="372"/>
      <c r="N49" s="372"/>
      <c r="O49" s="372"/>
      <c r="P49" s="424"/>
      <c r="Q49" s="372"/>
      <c r="R49" s="424"/>
      <c r="S49" s="372"/>
      <c r="T49" s="372"/>
      <c r="U49" s="372"/>
      <c r="V49" s="372"/>
      <c r="W49" s="427"/>
      <c r="X49" s="372"/>
      <c r="Y49" s="429">
        <f t="shared" si="12"/>
        <v>36074461</v>
      </c>
    </row>
    <row r="50" spans="1:25" x14ac:dyDescent="0.3">
      <c r="A50" s="412">
        <v>45</v>
      </c>
      <c r="B50" s="347" t="s">
        <v>727</v>
      </c>
      <c r="C50" s="343" t="s">
        <v>189</v>
      </c>
      <c r="D50" s="372"/>
      <c r="E50" s="372"/>
      <c r="F50" s="424"/>
      <c r="G50" s="372"/>
      <c r="H50" s="372"/>
      <c r="I50" s="372"/>
      <c r="J50" s="372"/>
      <c r="K50" s="424"/>
      <c r="L50" s="312"/>
      <c r="M50" s="372"/>
      <c r="N50" s="372"/>
      <c r="O50" s="372"/>
      <c r="P50" s="424"/>
      <c r="Q50" s="372"/>
      <c r="R50" s="424"/>
      <c r="S50" s="372"/>
      <c r="T50" s="372"/>
      <c r="U50" s="372"/>
      <c r="V50" s="372"/>
      <c r="W50" s="427"/>
      <c r="X50" s="372"/>
      <c r="Y50" s="429">
        <f t="shared" si="12"/>
        <v>0</v>
      </c>
    </row>
    <row r="51" spans="1:25" x14ac:dyDescent="0.3">
      <c r="A51" s="412">
        <v>46</v>
      </c>
      <c r="B51" s="347" t="s">
        <v>728</v>
      </c>
      <c r="C51" s="343" t="s">
        <v>189</v>
      </c>
      <c r="D51" s="372"/>
      <c r="E51" s="372"/>
      <c r="F51" s="424"/>
      <c r="G51" s="372"/>
      <c r="H51" s="372"/>
      <c r="I51" s="372"/>
      <c r="J51" s="372"/>
      <c r="K51" s="424"/>
      <c r="L51" s="312"/>
      <c r="M51" s="372"/>
      <c r="N51" s="372"/>
      <c r="O51" s="372"/>
      <c r="P51" s="424"/>
      <c r="Q51" s="372"/>
      <c r="R51" s="424"/>
      <c r="S51" s="372"/>
      <c r="T51" s="372"/>
      <c r="U51" s="372"/>
      <c r="V51" s="372"/>
      <c r="W51" s="427"/>
      <c r="X51" s="372"/>
      <c r="Y51" s="429">
        <f t="shared" si="12"/>
        <v>0</v>
      </c>
    </row>
    <row r="52" spans="1:25" s="454" customFormat="1" x14ac:dyDescent="0.3">
      <c r="A52" s="446">
        <v>47</v>
      </c>
      <c r="B52" s="451" t="s">
        <v>753</v>
      </c>
      <c r="C52" s="448" t="s">
        <v>195</v>
      </c>
      <c r="D52" s="452"/>
      <c r="E52" s="452"/>
      <c r="F52" s="452"/>
      <c r="G52" s="452"/>
      <c r="H52" s="452"/>
      <c r="I52" s="452"/>
      <c r="J52" s="452"/>
      <c r="K52" s="452"/>
      <c r="L52" s="453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>
        <f>SUM(D52:X52)</f>
        <v>0</v>
      </c>
    </row>
    <row r="53" spans="1:25" s="454" customFormat="1" x14ac:dyDescent="0.3">
      <c r="A53" s="446">
        <v>48</v>
      </c>
      <c r="B53" s="455" t="s">
        <v>203</v>
      </c>
      <c r="C53" s="448" t="s">
        <v>206</v>
      </c>
      <c r="D53" s="452">
        <f>SUM(D54:D57)</f>
        <v>0</v>
      </c>
      <c r="E53" s="452">
        <f t="shared" ref="E53:X53" si="13">SUM(E54:E57)</f>
        <v>0</v>
      </c>
      <c r="F53" s="452">
        <f t="shared" si="13"/>
        <v>0</v>
      </c>
      <c r="G53" s="452">
        <f t="shared" si="13"/>
        <v>0</v>
      </c>
      <c r="H53" s="452">
        <f t="shared" si="13"/>
        <v>0</v>
      </c>
      <c r="I53" s="452">
        <f t="shared" si="13"/>
        <v>0</v>
      </c>
      <c r="J53" s="452">
        <f t="shared" si="13"/>
        <v>0</v>
      </c>
      <c r="K53" s="452">
        <f t="shared" si="13"/>
        <v>0</v>
      </c>
      <c r="L53" s="452">
        <f t="shared" si="13"/>
        <v>0</v>
      </c>
      <c r="M53" s="452">
        <f t="shared" si="13"/>
        <v>0</v>
      </c>
      <c r="N53" s="452">
        <f t="shared" si="13"/>
        <v>0</v>
      </c>
      <c r="O53" s="452">
        <f t="shared" si="13"/>
        <v>300000</v>
      </c>
      <c r="P53" s="452">
        <f t="shared" si="13"/>
        <v>0</v>
      </c>
      <c r="Q53" s="452">
        <f t="shared" si="13"/>
        <v>0</v>
      </c>
      <c r="R53" s="452">
        <f t="shared" si="13"/>
        <v>0</v>
      </c>
      <c r="S53" s="452">
        <f t="shared" si="13"/>
        <v>200000</v>
      </c>
      <c r="T53" s="452">
        <f t="shared" si="13"/>
        <v>0</v>
      </c>
      <c r="U53" s="452">
        <f t="shared" si="13"/>
        <v>0</v>
      </c>
      <c r="V53" s="452">
        <f t="shared" si="13"/>
        <v>0</v>
      </c>
      <c r="W53" s="452">
        <f t="shared" si="13"/>
        <v>0</v>
      </c>
      <c r="X53" s="452">
        <f t="shared" si="13"/>
        <v>0</v>
      </c>
      <c r="Y53" s="452">
        <f>SUM(Y54:Y57)</f>
        <v>500000</v>
      </c>
    </row>
    <row r="54" spans="1:25" x14ac:dyDescent="0.3">
      <c r="A54" s="412">
        <v>49</v>
      </c>
      <c r="B54" s="342" t="s">
        <v>729</v>
      </c>
      <c r="C54" s="343" t="s">
        <v>206</v>
      </c>
      <c r="D54" s="372"/>
      <c r="E54" s="372"/>
      <c r="F54" s="424"/>
      <c r="G54" s="372"/>
      <c r="H54" s="372"/>
      <c r="I54" s="372"/>
      <c r="J54" s="372"/>
      <c r="K54" s="424"/>
      <c r="L54" s="312"/>
      <c r="M54" s="372"/>
      <c r="N54" s="372"/>
      <c r="O54" s="429">
        <v>100000</v>
      </c>
      <c r="P54" s="424"/>
      <c r="Q54" s="372"/>
      <c r="R54" s="424"/>
      <c r="S54" s="429">
        <v>200000</v>
      </c>
      <c r="T54" s="372"/>
      <c r="U54" s="372"/>
      <c r="V54" s="372"/>
      <c r="W54" s="427"/>
      <c r="X54" s="372"/>
      <c r="Y54" s="372">
        <f>SUM(D54:X54)</f>
        <v>300000</v>
      </c>
    </row>
    <row r="55" spans="1:25" x14ac:dyDescent="0.3">
      <c r="A55" s="412">
        <v>50</v>
      </c>
      <c r="B55" s="342" t="s">
        <v>730</v>
      </c>
      <c r="C55" s="343" t="s">
        <v>206</v>
      </c>
      <c r="D55" s="372"/>
      <c r="E55" s="372"/>
      <c r="F55" s="424"/>
      <c r="G55" s="372"/>
      <c r="H55" s="372"/>
      <c r="I55" s="372"/>
      <c r="J55" s="372"/>
      <c r="K55" s="424"/>
      <c r="L55" s="312"/>
      <c r="M55" s="372"/>
      <c r="N55" s="372"/>
      <c r="O55" s="429">
        <v>200000</v>
      </c>
      <c r="P55" s="424"/>
      <c r="Q55" s="372"/>
      <c r="R55" s="424"/>
      <c r="S55" s="372"/>
      <c r="T55" s="372"/>
      <c r="U55" s="372"/>
      <c r="V55" s="372"/>
      <c r="W55" s="427"/>
      <c r="X55" s="372"/>
      <c r="Y55" s="429">
        <f>SUM(D55:X55)</f>
        <v>200000</v>
      </c>
    </row>
    <row r="56" spans="1:25" x14ac:dyDescent="0.3">
      <c r="A56" s="412">
        <v>51</v>
      </c>
      <c r="B56" s="342" t="s">
        <v>754</v>
      </c>
      <c r="C56" s="343" t="s">
        <v>206</v>
      </c>
      <c r="D56" s="372"/>
      <c r="E56" s="372"/>
      <c r="F56" s="424"/>
      <c r="G56" s="372"/>
      <c r="H56" s="372"/>
      <c r="I56" s="372"/>
      <c r="J56" s="372"/>
      <c r="K56" s="424"/>
      <c r="L56" s="312"/>
      <c r="M56" s="372"/>
      <c r="N56" s="372"/>
      <c r="O56" s="372"/>
      <c r="P56" s="424"/>
      <c r="Q56" s="372"/>
      <c r="R56" s="424"/>
      <c r="S56" s="372"/>
      <c r="T56" s="372"/>
      <c r="U56" s="372"/>
      <c r="V56" s="372"/>
      <c r="W56" s="427"/>
      <c r="X56" s="372"/>
      <c r="Y56" s="429">
        <f>SUM(D56:X56)</f>
        <v>0</v>
      </c>
    </row>
    <row r="57" spans="1:25" x14ac:dyDescent="0.3">
      <c r="A57" s="412">
        <v>52</v>
      </c>
      <c r="B57" s="342" t="s">
        <v>755</v>
      </c>
      <c r="C57" s="343" t="s">
        <v>206</v>
      </c>
      <c r="D57" s="372">
        <v>0</v>
      </c>
      <c r="E57" s="372"/>
      <c r="F57" s="424"/>
      <c r="G57" s="372"/>
      <c r="H57" s="372"/>
      <c r="I57" s="372"/>
      <c r="J57" s="372"/>
      <c r="K57" s="424"/>
      <c r="L57" s="312"/>
      <c r="M57" s="372"/>
      <c r="N57" s="372"/>
      <c r="O57" s="372"/>
      <c r="P57" s="424"/>
      <c r="Q57" s="372"/>
      <c r="R57" s="424"/>
      <c r="S57" s="372"/>
      <c r="T57" s="372"/>
      <c r="U57" s="372"/>
      <c r="V57" s="372"/>
      <c r="W57" s="427"/>
      <c r="X57" s="372"/>
      <c r="Y57" s="429">
        <f>SUM(D57:X57)</f>
        <v>0</v>
      </c>
    </row>
    <row r="58" spans="1:25" s="454" customFormat="1" x14ac:dyDescent="0.3">
      <c r="A58" s="446">
        <v>53</v>
      </c>
      <c r="B58" s="455" t="s">
        <v>205</v>
      </c>
      <c r="C58" s="448" t="s">
        <v>709</v>
      </c>
      <c r="D58" s="452">
        <v>9150000</v>
      </c>
      <c r="E58" s="452"/>
      <c r="F58" s="452"/>
      <c r="G58" s="452"/>
      <c r="H58" s="452"/>
      <c r="I58" s="452"/>
      <c r="J58" s="452"/>
      <c r="K58" s="452"/>
      <c r="L58" s="453"/>
      <c r="M58" s="452"/>
      <c r="N58" s="452"/>
      <c r="O58" s="452"/>
      <c r="P58" s="452"/>
      <c r="Q58" s="452"/>
      <c r="R58" s="452"/>
      <c r="S58" s="452"/>
      <c r="T58" s="452"/>
      <c r="U58" s="452"/>
      <c r="V58" s="452"/>
      <c r="W58" s="452"/>
      <c r="X58" s="452"/>
      <c r="Y58" s="452">
        <f>SUM(D58:X58)</f>
        <v>9150000</v>
      </c>
    </row>
    <row r="59" spans="1:25" s="384" customFormat="1" x14ac:dyDescent="0.3">
      <c r="A59" s="412">
        <v>54</v>
      </c>
      <c r="B59" s="387" t="s">
        <v>785</v>
      </c>
      <c r="C59" s="381" t="s">
        <v>209</v>
      </c>
      <c r="D59" s="382">
        <f>SUM(D41+D52+D53+D58)</f>
        <v>9150000</v>
      </c>
      <c r="E59" s="382">
        <f t="shared" ref="E59:X59" si="14">SUM(E41+E52+E53+E58)</f>
        <v>0</v>
      </c>
      <c r="F59" s="382">
        <f t="shared" si="14"/>
        <v>0</v>
      </c>
      <c r="G59" s="382">
        <f t="shared" si="14"/>
        <v>0</v>
      </c>
      <c r="H59" s="382">
        <f t="shared" si="14"/>
        <v>37419067</v>
      </c>
      <c r="I59" s="382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  <c r="M59" s="382">
        <f t="shared" si="14"/>
        <v>0</v>
      </c>
      <c r="N59" s="382">
        <f t="shared" si="14"/>
        <v>0</v>
      </c>
      <c r="O59" s="382">
        <f t="shared" si="14"/>
        <v>300000</v>
      </c>
      <c r="P59" s="382">
        <f t="shared" si="14"/>
        <v>0</v>
      </c>
      <c r="Q59" s="382">
        <f t="shared" si="14"/>
        <v>0</v>
      </c>
      <c r="R59" s="382">
        <f t="shared" si="14"/>
        <v>0</v>
      </c>
      <c r="S59" s="382">
        <f t="shared" si="14"/>
        <v>200000</v>
      </c>
      <c r="T59" s="382">
        <f t="shared" si="14"/>
        <v>0</v>
      </c>
      <c r="U59" s="382">
        <f t="shared" si="14"/>
        <v>0</v>
      </c>
      <c r="V59" s="382">
        <f t="shared" si="14"/>
        <v>0</v>
      </c>
      <c r="W59" s="382">
        <f t="shared" si="14"/>
        <v>0</v>
      </c>
      <c r="X59" s="382">
        <f t="shared" si="14"/>
        <v>0</v>
      </c>
      <c r="Y59" s="382">
        <f>SUM(Y41+Y52+Y53+Y58)</f>
        <v>47069067</v>
      </c>
    </row>
    <row r="60" spans="1:25" x14ac:dyDescent="0.3">
      <c r="A60" s="412">
        <v>55</v>
      </c>
      <c r="B60" s="342" t="s">
        <v>211</v>
      </c>
      <c r="C60" s="343" t="s">
        <v>212</v>
      </c>
      <c r="D60" s="372"/>
      <c r="E60" s="372"/>
      <c r="F60" s="424"/>
      <c r="G60" s="372"/>
      <c r="H60" s="372"/>
      <c r="I60" s="372"/>
      <c r="J60" s="372"/>
      <c r="K60" s="424"/>
      <c r="L60" s="312"/>
      <c r="M60" s="372"/>
      <c r="N60" s="372"/>
      <c r="O60" s="372"/>
      <c r="P60" s="424"/>
      <c r="Q60" s="372"/>
      <c r="R60" s="424"/>
      <c r="S60" s="372"/>
      <c r="T60" s="372"/>
      <c r="U60" s="372"/>
      <c r="V60" s="372"/>
      <c r="W60" s="427"/>
      <c r="X60" s="372"/>
      <c r="Y60" s="372">
        <f>SUM(D60:X60)</f>
        <v>0</v>
      </c>
    </row>
    <row r="61" spans="1:25" x14ac:dyDescent="0.3">
      <c r="A61" s="412">
        <v>56</v>
      </c>
      <c r="B61" s="342" t="s">
        <v>786</v>
      </c>
      <c r="C61" s="343" t="s">
        <v>215</v>
      </c>
      <c r="D61" s="372"/>
      <c r="E61" s="372"/>
      <c r="F61" s="424"/>
      <c r="G61" s="372"/>
      <c r="H61" s="372"/>
      <c r="I61" s="372"/>
      <c r="J61" s="372"/>
      <c r="K61" s="424"/>
      <c r="L61" s="312"/>
      <c r="M61" s="372"/>
      <c r="N61" s="372"/>
      <c r="O61" s="372"/>
      <c r="P61" s="424"/>
      <c r="Q61" s="372"/>
      <c r="R61" s="424"/>
      <c r="S61" s="372"/>
      <c r="T61" s="372"/>
      <c r="U61" s="372"/>
      <c r="V61" s="372"/>
      <c r="W61" s="427"/>
      <c r="X61" s="372"/>
      <c r="Y61" s="429">
        <f t="shared" ref="Y61:Y66" si="15">SUM(D61:X61)</f>
        <v>0</v>
      </c>
    </row>
    <row r="62" spans="1:25" x14ac:dyDescent="0.3">
      <c r="A62" s="412">
        <v>57</v>
      </c>
      <c r="B62" s="342" t="s">
        <v>217</v>
      </c>
      <c r="C62" s="343" t="s">
        <v>218</v>
      </c>
      <c r="D62" s="429">
        <v>202152</v>
      </c>
      <c r="E62" s="372"/>
      <c r="F62" s="424"/>
      <c r="G62" s="372"/>
      <c r="H62" s="372"/>
      <c r="I62" s="372"/>
      <c r="J62" s="372"/>
      <c r="K62" s="424"/>
      <c r="L62" s="312">
        <v>0</v>
      </c>
      <c r="M62" s="372"/>
      <c r="N62" s="372"/>
      <c r="O62" s="372"/>
      <c r="P62" s="424"/>
      <c r="Q62" s="372"/>
      <c r="R62" s="424"/>
      <c r="S62" s="372"/>
      <c r="T62" s="372"/>
      <c r="U62" s="372"/>
      <c r="V62" s="372"/>
      <c r="W62" s="427"/>
      <c r="X62" s="372"/>
      <c r="Y62" s="429">
        <f t="shared" si="15"/>
        <v>202152</v>
      </c>
    </row>
    <row r="63" spans="1:25" x14ac:dyDescent="0.3">
      <c r="A63" s="412">
        <v>58</v>
      </c>
      <c r="B63" s="342" t="s">
        <v>220</v>
      </c>
      <c r="C63" s="343" t="s">
        <v>221</v>
      </c>
      <c r="D63" s="372"/>
      <c r="E63" s="372"/>
      <c r="F63" s="424"/>
      <c r="G63" s="372"/>
      <c r="H63" s="372"/>
      <c r="I63" s="372"/>
      <c r="J63" s="372"/>
      <c r="K63" s="424"/>
      <c r="L63" s="687">
        <v>0</v>
      </c>
      <c r="M63" s="372"/>
      <c r="N63" s="372"/>
      <c r="O63" s="429">
        <v>50000</v>
      </c>
      <c r="P63" s="424"/>
      <c r="Q63" s="372"/>
      <c r="R63" s="424"/>
      <c r="S63" s="372">
        <v>0</v>
      </c>
      <c r="T63" s="372"/>
      <c r="U63" s="372"/>
      <c r="V63" s="372"/>
      <c r="W63" s="427"/>
      <c r="X63" s="372"/>
      <c r="Y63" s="429">
        <f t="shared" si="15"/>
        <v>50000</v>
      </c>
    </row>
    <row r="64" spans="1:25" x14ac:dyDescent="0.3">
      <c r="A64" s="412">
        <v>59</v>
      </c>
      <c r="B64" s="342" t="s">
        <v>223</v>
      </c>
      <c r="C64" s="343" t="s">
        <v>224</v>
      </c>
      <c r="D64" s="372"/>
      <c r="E64" s="372"/>
      <c r="F64" s="424"/>
      <c r="G64" s="372"/>
      <c r="H64" s="372"/>
      <c r="I64" s="372"/>
      <c r="J64" s="372"/>
      <c r="K64" s="424"/>
      <c r="L64" s="312"/>
      <c r="M64" s="372"/>
      <c r="N64" s="372"/>
      <c r="O64" s="372"/>
      <c r="P64" s="424"/>
      <c r="Q64" s="372"/>
      <c r="R64" s="424"/>
      <c r="S64" s="372"/>
      <c r="T64" s="372"/>
      <c r="U64" s="372"/>
      <c r="V64" s="372"/>
      <c r="W64" s="427"/>
      <c r="X64" s="372"/>
      <c r="Y64" s="429">
        <f t="shared" si="15"/>
        <v>0</v>
      </c>
    </row>
    <row r="65" spans="1:26" x14ac:dyDescent="0.3">
      <c r="A65" s="412">
        <v>60</v>
      </c>
      <c r="B65" s="342" t="s">
        <v>226</v>
      </c>
      <c r="C65" s="343" t="s">
        <v>227</v>
      </c>
      <c r="D65" s="372"/>
      <c r="E65" s="372"/>
      <c r="F65" s="424"/>
      <c r="G65" s="372"/>
      <c r="H65" s="372"/>
      <c r="I65" s="372"/>
      <c r="J65" s="372"/>
      <c r="K65" s="424"/>
      <c r="L65" s="312"/>
      <c r="M65" s="372"/>
      <c r="N65" s="372"/>
      <c r="O65" s="372"/>
      <c r="P65" s="424"/>
      <c r="Q65" s="372"/>
      <c r="R65" s="424"/>
      <c r="S65" s="372"/>
      <c r="T65" s="372"/>
      <c r="U65" s="372"/>
      <c r="V65" s="372"/>
      <c r="W65" s="427"/>
      <c r="X65" s="372"/>
      <c r="Y65" s="429">
        <f t="shared" si="15"/>
        <v>0</v>
      </c>
    </row>
    <row r="66" spans="1:26" x14ac:dyDescent="0.3">
      <c r="A66" s="412">
        <v>61</v>
      </c>
      <c r="B66" s="342" t="s">
        <v>229</v>
      </c>
      <c r="C66" s="343" t="s">
        <v>230</v>
      </c>
      <c r="D66" s="429">
        <v>54588</v>
      </c>
      <c r="E66" s="372"/>
      <c r="F66" s="424"/>
      <c r="G66" s="372"/>
      <c r="H66" s="372"/>
      <c r="I66" s="372"/>
      <c r="J66" s="372"/>
      <c r="K66" s="424"/>
      <c r="L66" s="312">
        <v>0</v>
      </c>
      <c r="M66" s="372"/>
      <c r="N66" s="372"/>
      <c r="O66" s="429">
        <v>13500</v>
      </c>
      <c r="P66" s="424"/>
      <c r="Q66" s="372"/>
      <c r="R66" s="424"/>
      <c r="S66" s="372">
        <v>0</v>
      </c>
      <c r="T66" s="372"/>
      <c r="U66" s="372"/>
      <c r="V66" s="372"/>
      <c r="W66" s="427"/>
      <c r="X66" s="372"/>
      <c r="Y66" s="429">
        <f t="shared" si="15"/>
        <v>68088</v>
      </c>
    </row>
    <row r="67" spans="1:26" s="384" customFormat="1" x14ac:dyDescent="0.3">
      <c r="A67" s="412">
        <v>62</v>
      </c>
      <c r="B67" s="380" t="s">
        <v>383</v>
      </c>
      <c r="C67" s="381" t="s">
        <v>233</v>
      </c>
      <c r="D67" s="382">
        <f>SUM(D60:D66)</f>
        <v>256740</v>
      </c>
      <c r="E67" s="382">
        <f t="shared" ref="E67:X67" si="16">SUM(E60:E66)</f>
        <v>0</v>
      </c>
      <c r="F67" s="382">
        <f t="shared" si="16"/>
        <v>0</v>
      </c>
      <c r="G67" s="382">
        <f t="shared" si="16"/>
        <v>0</v>
      </c>
      <c r="H67" s="382">
        <f t="shared" si="16"/>
        <v>0</v>
      </c>
      <c r="I67" s="382">
        <f t="shared" si="16"/>
        <v>0</v>
      </c>
      <c r="J67" s="382">
        <f t="shared" si="16"/>
        <v>0</v>
      </c>
      <c r="K67" s="382">
        <f t="shared" si="16"/>
        <v>0</v>
      </c>
      <c r="L67" s="382">
        <f t="shared" si="16"/>
        <v>0</v>
      </c>
      <c r="M67" s="382">
        <f t="shared" si="16"/>
        <v>0</v>
      </c>
      <c r="N67" s="382">
        <f t="shared" si="16"/>
        <v>0</v>
      </c>
      <c r="O67" s="382">
        <f t="shared" si="16"/>
        <v>63500</v>
      </c>
      <c r="P67" s="382">
        <f t="shared" si="16"/>
        <v>0</v>
      </c>
      <c r="Q67" s="382">
        <f t="shared" si="16"/>
        <v>0</v>
      </c>
      <c r="R67" s="382">
        <f t="shared" si="16"/>
        <v>0</v>
      </c>
      <c r="S67" s="382">
        <f t="shared" si="16"/>
        <v>0</v>
      </c>
      <c r="T67" s="382">
        <f t="shared" si="16"/>
        <v>0</v>
      </c>
      <c r="U67" s="382">
        <f t="shared" si="16"/>
        <v>0</v>
      </c>
      <c r="V67" s="382">
        <f t="shared" si="16"/>
        <v>0</v>
      </c>
      <c r="W67" s="382">
        <f t="shared" si="16"/>
        <v>0</v>
      </c>
      <c r="X67" s="382">
        <f t="shared" si="16"/>
        <v>0</v>
      </c>
      <c r="Y67" s="382">
        <f>SUM(Y60:Y66)</f>
        <v>320240</v>
      </c>
    </row>
    <row r="68" spans="1:26" x14ac:dyDescent="0.3">
      <c r="A68" s="412">
        <v>63</v>
      </c>
      <c r="B68" s="342" t="s">
        <v>235</v>
      </c>
      <c r="C68" s="343" t="s">
        <v>236</v>
      </c>
      <c r="D68" s="372"/>
      <c r="E68" s="372"/>
      <c r="F68" s="424"/>
      <c r="G68" s="372"/>
      <c r="H68" s="372"/>
      <c r="I68" s="372"/>
      <c r="J68" s="429">
        <v>2500000</v>
      </c>
      <c r="K68" s="424"/>
      <c r="L68" s="427">
        <v>34300198</v>
      </c>
      <c r="M68" s="372"/>
      <c r="N68" s="372"/>
      <c r="O68" s="372"/>
      <c r="P68" s="424"/>
      <c r="Q68" s="372"/>
      <c r="R68" s="424"/>
      <c r="S68" s="372"/>
      <c r="T68" s="372"/>
      <c r="U68" s="372"/>
      <c r="V68" s="372"/>
      <c r="W68" s="427"/>
      <c r="X68" s="372"/>
      <c r="Y68" s="372">
        <f>SUM(D68:X68)</f>
        <v>36800198</v>
      </c>
    </row>
    <row r="69" spans="1:26" x14ac:dyDescent="0.3">
      <c r="A69" s="412">
        <v>64</v>
      </c>
      <c r="B69" s="342" t="s">
        <v>238</v>
      </c>
      <c r="C69" s="343" t="s">
        <v>239</v>
      </c>
      <c r="D69" s="372"/>
      <c r="E69" s="372"/>
      <c r="F69" s="424"/>
      <c r="G69" s="372"/>
      <c r="H69" s="372"/>
      <c r="I69" s="372"/>
      <c r="J69" s="372"/>
      <c r="K69" s="424"/>
      <c r="L69" s="312">
        <v>0</v>
      </c>
      <c r="M69" s="372"/>
      <c r="N69" s="372"/>
      <c r="O69" s="372"/>
      <c r="P69" s="424"/>
      <c r="Q69" s="372"/>
      <c r="R69" s="424"/>
      <c r="S69" s="372"/>
      <c r="T69" s="372"/>
      <c r="U69" s="372"/>
      <c r="V69" s="372"/>
      <c r="W69" s="427"/>
      <c r="X69" s="372"/>
      <c r="Y69" s="429">
        <f>SUM(D69:X69)</f>
        <v>0</v>
      </c>
    </row>
    <row r="70" spans="1:26" x14ac:dyDescent="0.3">
      <c r="A70" s="412">
        <v>65</v>
      </c>
      <c r="B70" s="342" t="s">
        <v>241</v>
      </c>
      <c r="C70" s="343" t="s">
        <v>242</v>
      </c>
      <c r="D70" s="372"/>
      <c r="E70" s="372"/>
      <c r="F70" s="424"/>
      <c r="G70" s="372"/>
      <c r="H70" s="372"/>
      <c r="I70" s="372"/>
      <c r="J70" s="372"/>
      <c r="K70" s="424"/>
      <c r="L70" s="312"/>
      <c r="M70" s="372"/>
      <c r="N70" s="372"/>
      <c r="O70" s="372"/>
      <c r="P70" s="424"/>
      <c r="Q70" s="372"/>
      <c r="R70" s="424"/>
      <c r="S70" s="372"/>
      <c r="T70" s="372"/>
      <c r="U70" s="372"/>
      <c r="V70" s="372"/>
      <c r="W70" s="427"/>
      <c r="X70" s="372"/>
      <c r="Y70" s="429">
        <f>SUM(D70:X70)</f>
        <v>0</v>
      </c>
    </row>
    <row r="71" spans="1:26" x14ac:dyDescent="0.3">
      <c r="A71" s="412">
        <v>66</v>
      </c>
      <c r="B71" s="342" t="s">
        <v>244</v>
      </c>
      <c r="C71" s="343" t="s">
        <v>245</v>
      </c>
      <c r="D71" s="372"/>
      <c r="E71" s="372"/>
      <c r="F71" s="424"/>
      <c r="G71" s="372"/>
      <c r="H71" s="372"/>
      <c r="I71" s="372"/>
      <c r="J71" s="429">
        <v>675000</v>
      </c>
      <c r="K71" s="424"/>
      <c r="L71" s="427">
        <v>9261062</v>
      </c>
      <c r="M71" s="372"/>
      <c r="N71" s="372"/>
      <c r="O71" s="372"/>
      <c r="P71" s="424"/>
      <c r="Q71" s="372"/>
      <c r="R71" s="424"/>
      <c r="S71" s="372"/>
      <c r="T71" s="372"/>
      <c r="U71" s="372"/>
      <c r="V71" s="372"/>
      <c r="W71" s="427"/>
      <c r="X71" s="372"/>
      <c r="Y71" s="429">
        <f>SUM(D71:X71)</f>
        <v>9936062</v>
      </c>
    </row>
    <row r="72" spans="1:26" s="384" customFormat="1" x14ac:dyDescent="0.3">
      <c r="A72" s="412">
        <v>67</v>
      </c>
      <c r="B72" s="380" t="s">
        <v>621</v>
      </c>
      <c r="C72" s="381" t="s">
        <v>248</v>
      </c>
      <c r="D72" s="382">
        <f>SUM(D68:D71)</f>
        <v>0</v>
      </c>
      <c r="E72" s="382">
        <f t="shared" ref="E72:X72" si="17">SUM(E68:E71)</f>
        <v>0</v>
      </c>
      <c r="F72" s="382">
        <f t="shared" si="17"/>
        <v>0</v>
      </c>
      <c r="G72" s="382">
        <f t="shared" si="17"/>
        <v>0</v>
      </c>
      <c r="H72" s="382">
        <f t="shared" si="17"/>
        <v>0</v>
      </c>
      <c r="I72" s="382">
        <f t="shared" si="17"/>
        <v>0</v>
      </c>
      <c r="J72" s="382">
        <f t="shared" si="17"/>
        <v>3175000</v>
      </c>
      <c r="K72" s="382">
        <f t="shared" si="17"/>
        <v>0</v>
      </c>
      <c r="L72" s="382">
        <f t="shared" si="17"/>
        <v>43561260</v>
      </c>
      <c r="M72" s="382">
        <f t="shared" si="17"/>
        <v>0</v>
      </c>
      <c r="N72" s="382">
        <f t="shared" si="17"/>
        <v>0</v>
      </c>
      <c r="O72" s="382">
        <f t="shared" si="17"/>
        <v>0</v>
      </c>
      <c r="P72" s="382">
        <f t="shared" si="17"/>
        <v>0</v>
      </c>
      <c r="Q72" s="382">
        <f t="shared" si="17"/>
        <v>0</v>
      </c>
      <c r="R72" s="382">
        <f t="shared" si="17"/>
        <v>0</v>
      </c>
      <c r="S72" s="382">
        <f t="shared" si="17"/>
        <v>0</v>
      </c>
      <c r="T72" s="382">
        <f t="shared" si="17"/>
        <v>0</v>
      </c>
      <c r="U72" s="382">
        <f t="shared" si="17"/>
        <v>0</v>
      </c>
      <c r="V72" s="382">
        <f t="shared" si="17"/>
        <v>0</v>
      </c>
      <c r="W72" s="382">
        <f t="shared" si="17"/>
        <v>0</v>
      </c>
      <c r="X72" s="382">
        <f t="shared" si="17"/>
        <v>0</v>
      </c>
      <c r="Y72" s="382">
        <f>SUM(Y68:Y71)</f>
        <v>46736260</v>
      </c>
    </row>
    <row r="73" spans="1:26" s="384" customFormat="1" x14ac:dyDescent="0.3">
      <c r="A73" s="412">
        <v>68</v>
      </c>
      <c r="B73" s="387" t="s">
        <v>385</v>
      </c>
      <c r="C73" s="381" t="s">
        <v>275</v>
      </c>
      <c r="D73" s="434">
        <v>500000</v>
      </c>
      <c r="E73" s="388">
        <v>0</v>
      </c>
      <c r="F73" s="388"/>
      <c r="G73" s="388">
        <v>0</v>
      </c>
      <c r="H73" s="388">
        <v>0</v>
      </c>
      <c r="I73" s="388">
        <v>0</v>
      </c>
      <c r="J73" s="388">
        <v>0</v>
      </c>
      <c r="K73" s="388"/>
      <c r="L73" s="389"/>
      <c r="M73" s="388">
        <v>0</v>
      </c>
      <c r="N73" s="388">
        <v>0</v>
      </c>
      <c r="O73" s="388">
        <v>0</v>
      </c>
      <c r="P73" s="388"/>
      <c r="Q73" s="388">
        <v>0</v>
      </c>
      <c r="R73" s="388">
        <v>0</v>
      </c>
      <c r="S73" s="388">
        <v>0</v>
      </c>
      <c r="T73" s="388">
        <v>0</v>
      </c>
      <c r="U73" s="388">
        <v>0</v>
      </c>
      <c r="V73" s="388">
        <v>0</v>
      </c>
      <c r="W73" s="388">
        <v>0</v>
      </c>
      <c r="X73" s="388">
        <v>0</v>
      </c>
      <c r="Y73" s="388">
        <f>SUM(D73:X73)</f>
        <v>500000</v>
      </c>
    </row>
    <row r="74" spans="1:26" s="392" customFormat="1" ht="26.4" x14ac:dyDescent="0.3">
      <c r="A74" s="412">
        <v>69</v>
      </c>
      <c r="B74" s="390" t="s">
        <v>657</v>
      </c>
      <c r="C74" s="390" t="s">
        <v>278</v>
      </c>
      <c r="D74" s="391">
        <f>SUM(D14+D15+D38+D40+D59+D67+D72+D73)</f>
        <v>23754063</v>
      </c>
      <c r="E74" s="391">
        <f t="shared" ref="E74:X74" si="18">SUM(E14+E15+E38+E40+E59+E67+E72+E73)</f>
        <v>1375250</v>
      </c>
      <c r="F74" s="391">
        <f t="shared" si="18"/>
        <v>0</v>
      </c>
      <c r="G74" s="391">
        <f t="shared" si="18"/>
        <v>0</v>
      </c>
      <c r="H74" s="391">
        <f t="shared" si="18"/>
        <v>37419067</v>
      </c>
      <c r="I74" s="391">
        <f t="shared" si="18"/>
        <v>1849500</v>
      </c>
      <c r="J74" s="391">
        <f t="shared" si="18"/>
        <v>3505000</v>
      </c>
      <c r="K74" s="391">
        <f t="shared" si="18"/>
        <v>0</v>
      </c>
      <c r="L74" s="391">
        <f t="shared" si="18"/>
        <v>43561260</v>
      </c>
      <c r="M74" s="391">
        <f t="shared" si="18"/>
        <v>2750000</v>
      </c>
      <c r="N74" s="391">
        <f t="shared" si="18"/>
        <v>7058000</v>
      </c>
      <c r="O74" s="391">
        <f t="shared" si="18"/>
        <v>3116000</v>
      </c>
      <c r="P74" s="391">
        <f t="shared" si="18"/>
        <v>1016047</v>
      </c>
      <c r="Q74" s="391">
        <f t="shared" si="18"/>
        <v>4479000</v>
      </c>
      <c r="R74" s="391">
        <f t="shared" si="18"/>
        <v>3126507</v>
      </c>
      <c r="S74" s="391">
        <f t="shared" si="18"/>
        <v>6220000</v>
      </c>
      <c r="T74" s="391">
        <f t="shared" si="18"/>
        <v>0</v>
      </c>
      <c r="U74" s="391">
        <f t="shared" si="18"/>
        <v>603200</v>
      </c>
      <c r="V74" s="391">
        <f t="shared" si="18"/>
        <v>5420000</v>
      </c>
      <c r="W74" s="391">
        <f t="shared" si="18"/>
        <v>3452000</v>
      </c>
      <c r="X74" s="391">
        <f t="shared" si="18"/>
        <v>0</v>
      </c>
      <c r="Y74" s="391">
        <f>SUM(Y14+Y15+Y38+Y40+Y59+Y67+Y72+Y73)</f>
        <v>148704894</v>
      </c>
    </row>
    <row r="75" spans="1:26" x14ac:dyDescent="0.3">
      <c r="A75" s="412">
        <v>70</v>
      </c>
      <c r="B75" s="348" t="s">
        <v>411</v>
      </c>
      <c r="C75" s="342" t="s">
        <v>412</v>
      </c>
      <c r="D75" s="372"/>
      <c r="E75" s="372"/>
      <c r="F75" s="424"/>
      <c r="G75" s="372"/>
      <c r="H75" s="372"/>
      <c r="I75" s="372"/>
      <c r="J75" s="372"/>
      <c r="K75" s="424"/>
      <c r="L75" s="312"/>
      <c r="M75" s="372"/>
      <c r="N75" s="372"/>
      <c r="O75" s="372"/>
      <c r="P75" s="424"/>
      <c r="Q75" s="372"/>
      <c r="R75" s="424"/>
      <c r="S75" s="372"/>
      <c r="T75" s="372"/>
      <c r="U75" s="372"/>
      <c r="V75" s="372"/>
      <c r="W75" s="427"/>
      <c r="X75" s="372"/>
      <c r="Y75" s="372">
        <f>SUM(D75:X75)</f>
        <v>0</v>
      </c>
    </row>
    <row r="76" spans="1:26" x14ac:dyDescent="0.3">
      <c r="A76" s="412">
        <v>71</v>
      </c>
      <c r="B76" s="348" t="s">
        <v>413</v>
      </c>
      <c r="C76" s="342" t="s">
        <v>414</v>
      </c>
      <c r="D76" s="372"/>
      <c r="E76" s="372"/>
      <c r="F76" s="424"/>
      <c r="G76" s="429">
        <v>4215641</v>
      </c>
      <c r="H76" s="372"/>
      <c r="I76" s="372"/>
      <c r="J76" s="372"/>
      <c r="K76" s="424"/>
      <c r="L76" s="312"/>
      <c r="M76" s="372"/>
      <c r="N76" s="372"/>
      <c r="O76" s="372"/>
      <c r="P76" s="424"/>
      <c r="Q76" s="372"/>
      <c r="R76" s="424"/>
      <c r="S76" s="372"/>
      <c r="T76" s="372"/>
      <c r="U76" s="372"/>
      <c r="V76" s="372"/>
      <c r="W76" s="427"/>
      <c r="X76" s="372"/>
      <c r="Y76" s="429">
        <f>SUM(D76:X76)</f>
        <v>4215641</v>
      </c>
    </row>
    <row r="77" spans="1:26" x14ac:dyDescent="0.3">
      <c r="A77" s="412">
        <v>72</v>
      </c>
      <c r="B77" s="348" t="s">
        <v>827</v>
      </c>
      <c r="C77" s="342" t="s">
        <v>415</v>
      </c>
      <c r="D77" s="388"/>
      <c r="E77" s="372"/>
      <c r="F77" s="424"/>
      <c r="G77" s="372"/>
      <c r="H77" s="429">
        <v>43309449</v>
      </c>
      <c r="I77" s="372"/>
      <c r="J77" s="372"/>
      <c r="K77" s="424"/>
      <c r="L77" s="312"/>
      <c r="M77" s="372"/>
      <c r="N77" s="372"/>
      <c r="O77" s="372"/>
      <c r="P77" s="424"/>
      <c r="Q77" s="372"/>
      <c r="R77" s="424"/>
      <c r="S77" s="372"/>
      <c r="T77" s="372"/>
      <c r="U77" s="372"/>
      <c r="V77" s="372"/>
      <c r="W77" s="427"/>
      <c r="X77" s="372"/>
      <c r="Y77" s="429">
        <f>SUM(D77:X77)</f>
        <v>43309449</v>
      </c>
    </row>
    <row r="78" spans="1:26" x14ac:dyDescent="0.3">
      <c r="A78" s="412">
        <v>73</v>
      </c>
      <c r="B78" s="348" t="s">
        <v>788</v>
      </c>
      <c r="C78" s="342" t="s">
        <v>423</v>
      </c>
      <c r="D78" s="372">
        <f>SUM(D75:D77)</f>
        <v>0</v>
      </c>
      <c r="E78" s="429">
        <f t="shared" ref="E78:X78" si="19">SUM(E75:E77)</f>
        <v>0</v>
      </c>
      <c r="F78" s="429">
        <f t="shared" si="19"/>
        <v>0</v>
      </c>
      <c r="G78" s="429">
        <f t="shared" si="19"/>
        <v>4215641</v>
      </c>
      <c r="H78" s="429">
        <f t="shared" si="19"/>
        <v>43309449</v>
      </c>
      <c r="I78" s="429">
        <f t="shared" si="19"/>
        <v>0</v>
      </c>
      <c r="J78" s="429">
        <f t="shared" si="19"/>
        <v>0</v>
      </c>
      <c r="K78" s="429">
        <f t="shared" si="19"/>
        <v>0</v>
      </c>
      <c r="L78" s="429">
        <f t="shared" si="19"/>
        <v>0</v>
      </c>
      <c r="M78" s="429">
        <f t="shared" si="19"/>
        <v>0</v>
      </c>
      <c r="N78" s="429">
        <f t="shared" si="19"/>
        <v>0</v>
      </c>
      <c r="O78" s="429">
        <f t="shared" si="19"/>
        <v>0</v>
      </c>
      <c r="P78" s="429">
        <f t="shared" si="19"/>
        <v>0</v>
      </c>
      <c r="Q78" s="429">
        <f t="shared" si="19"/>
        <v>0</v>
      </c>
      <c r="R78" s="429">
        <f t="shared" si="19"/>
        <v>0</v>
      </c>
      <c r="S78" s="429">
        <f t="shared" si="19"/>
        <v>0</v>
      </c>
      <c r="T78" s="429">
        <f t="shared" si="19"/>
        <v>0</v>
      </c>
      <c r="U78" s="429">
        <f t="shared" si="19"/>
        <v>0</v>
      </c>
      <c r="V78" s="429">
        <f t="shared" si="19"/>
        <v>0</v>
      </c>
      <c r="W78" s="429">
        <f t="shared" si="19"/>
        <v>0</v>
      </c>
      <c r="X78" s="429">
        <f t="shared" si="19"/>
        <v>0</v>
      </c>
      <c r="Y78" s="372">
        <f>SUM(Y75:Y77)</f>
        <v>47525090</v>
      </c>
    </row>
    <row r="79" spans="1:26" s="392" customFormat="1" x14ac:dyDescent="0.3">
      <c r="A79" s="428">
        <v>74</v>
      </c>
      <c r="B79" s="393" t="s">
        <v>787</v>
      </c>
      <c r="C79" s="394" t="s">
        <v>437</v>
      </c>
      <c r="D79" s="391">
        <f>SUM(D78)</f>
        <v>0</v>
      </c>
      <c r="E79" s="391">
        <f t="shared" ref="E79:X79" si="20">SUM(E78)</f>
        <v>0</v>
      </c>
      <c r="F79" s="391">
        <f t="shared" si="20"/>
        <v>0</v>
      </c>
      <c r="G79" s="391">
        <f t="shared" si="20"/>
        <v>4215641</v>
      </c>
      <c r="H79" s="391">
        <f t="shared" si="20"/>
        <v>43309449</v>
      </c>
      <c r="I79" s="391">
        <f t="shared" si="20"/>
        <v>0</v>
      </c>
      <c r="J79" s="391">
        <f t="shared" si="20"/>
        <v>0</v>
      </c>
      <c r="K79" s="391">
        <f t="shared" si="20"/>
        <v>0</v>
      </c>
      <c r="L79" s="391">
        <f t="shared" si="20"/>
        <v>0</v>
      </c>
      <c r="M79" s="391">
        <f t="shared" si="20"/>
        <v>0</v>
      </c>
      <c r="N79" s="391">
        <f t="shared" si="20"/>
        <v>0</v>
      </c>
      <c r="O79" s="391">
        <f t="shared" si="20"/>
        <v>0</v>
      </c>
      <c r="P79" s="391">
        <f t="shared" si="20"/>
        <v>0</v>
      </c>
      <c r="Q79" s="391">
        <f t="shared" si="20"/>
        <v>0</v>
      </c>
      <c r="R79" s="391">
        <f t="shared" si="20"/>
        <v>0</v>
      </c>
      <c r="S79" s="391">
        <f t="shared" si="20"/>
        <v>0</v>
      </c>
      <c r="T79" s="391">
        <f t="shared" si="20"/>
        <v>0</v>
      </c>
      <c r="U79" s="391">
        <f t="shared" si="20"/>
        <v>0</v>
      </c>
      <c r="V79" s="391">
        <f t="shared" si="20"/>
        <v>0</v>
      </c>
      <c r="W79" s="391">
        <f t="shared" si="20"/>
        <v>0</v>
      </c>
      <c r="X79" s="391">
        <f t="shared" si="20"/>
        <v>0</v>
      </c>
      <c r="Y79" s="391">
        <f>SUM(Y78)</f>
        <v>47525090</v>
      </c>
    </row>
    <row r="80" spans="1:26" s="400" customFormat="1" x14ac:dyDescent="0.3">
      <c r="A80" s="395"/>
      <c r="B80" s="396" t="s">
        <v>731</v>
      </c>
      <c r="C80" s="397"/>
      <c r="D80" s="398">
        <f>D74+D79</f>
        <v>23754063</v>
      </c>
      <c r="E80" s="398">
        <f t="shared" ref="E80:X80" si="21">E74+E79</f>
        <v>1375250</v>
      </c>
      <c r="F80" s="398">
        <f t="shared" si="21"/>
        <v>0</v>
      </c>
      <c r="G80" s="398">
        <f t="shared" si="21"/>
        <v>4215641</v>
      </c>
      <c r="H80" s="398">
        <f t="shared" si="21"/>
        <v>80728516</v>
      </c>
      <c r="I80" s="398">
        <f t="shared" si="21"/>
        <v>1849500</v>
      </c>
      <c r="J80" s="398">
        <f t="shared" si="21"/>
        <v>3505000</v>
      </c>
      <c r="K80" s="398">
        <f t="shared" si="21"/>
        <v>0</v>
      </c>
      <c r="L80" s="398">
        <f t="shared" si="21"/>
        <v>43561260</v>
      </c>
      <c r="M80" s="398">
        <f t="shared" si="21"/>
        <v>2750000</v>
      </c>
      <c r="N80" s="398">
        <f t="shared" si="21"/>
        <v>7058000</v>
      </c>
      <c r="O80" s="398">
        <f t="shared" si="21"/>
        <v>3116000</v>
      </c>
      <c r="P80" s="398">
        <f t="shared" si="21"/>
        <v>1016047</v>
      </c>
      <c r="Q80" s="398">
        <f t="shared" si="21"/>
        <v>4479000</v>
      </c>
      <c r="R80" s="398">
        <f t="shared" si="21"/>
        <v>3126507</v>
      </c>
      <c r="S80" s="398">
        <f t="shared" si="21"/>
        <v>6220000</v>
      </c>
      <c r="T80" s="398">
        <f t="shared" si="21"/>
        <v>0</v>
      </c>
      <c r="U80" s="398">
        <f t="shared" si="21"/>
        <v>603200</v>
      </c>
      <c r="V80" s="398">
        <f t="shared" si="21"/>
        <v>5420000</v>
      </c>
      <c r="W80" s="398">
        <f t="shared" si="21"/>
        <v>3452000</v>
      </c>
      <c r="X80" s="398">
        <f t="shared" si="21"/>
        <v>0</v>
      </c>
      <c r="Y80" s="398">
        <f>SUM(Y74+Y79)</f>
        <v>196229984</v>
      </c>
      <c r="Z80" s="399"/>
    </row>
    <row r="82" spans="1:25" x14ac:dyDescent="0.3">
      <c r="A82" s="339" t="s">
        <v>6</v>
      </c>
      <c r="B82" s="339" t="s">
        <v>7</v>
      </c>
      <c r="C82" s="339" t="s">
        <v>8</v>
      </c>
      <c r="D82" s="373" t="s">
        <v>740</v>
      </c>
      <c r="E82" s="373" t="s">
        <v>741</v>
      </c>
      <c r="F82" s="426" t="s">
        <v>829</v>
      </c>
      <c r="G82" s="373" t="s">
        <v>742</v>
      </c>
      <c r="H82" s="401">
        <v>180130</v>
      </c>
      <c r="I82" s="373" t="s">
        <v>743</v>
      </c>
      <c r="J82" s="373" t="s">
        <v>744</v>
      </c>
      <c r="K82" s="426" t="s">
        <v>831</v>
      </c>
      <c r="L82" s="349" t="s">
        <v>758</v>
      </c>
      <c r="M82" s="373" t="s">
        <v>745</v>
      </c>
      <c r="N82" s="373" t="s">
        <v>746</v>
      </c>
      <c r="O82" s="373" t="s">
        <v>747</v>
      </c>
      <c r="P82" s="426" t="s">
        <v>833</v>
      </c>
      <c r="Q82" s="373">
        <v>107055</v>
      </c>
      <c r="R82" s="463" t="s">
        <v>837</v>
      </c>
      <c r="S82" s="373" t="s">
        <v>748</v>
      </c>
      <c r="T82" s="431" t="s">
        <v>956</v>
      </c>
      <c r="U82" s="373">
        <v>102031</v>
      </c>
      <c r="V82" s="318">
        <v>104042</v>
      </c>
      <c r="W82" s="433">
        <v>107060</v>
      </c>
      <c r="X82" s="318">
        <v>900020</v>
      </c>
      <c r="Y82" s="373"/>
    </row>
    <row r="83" spans="1:25" x14ac:dyDescent="0.3">
      <c r="A83" s="341" t="s">
        <v>10</v>
      </c>
      <c r="B83" s="342" t="s">
        <v>280</v>
      </c>
      <c r="C83" s="343" t="s">
        <v>281</v>
      </c>
      <c r="D83" s="429">
        <v>52742948</v>
      </c>
      <c r="E83" s="429">
        <v>800745</v>
      </c>
      <c r="F83" s="424"/>
      <c r="G83" s="372"/>
      <c r="H83" s="372"/>
      <c r="I83" s="372"/>
      <c r="J83" s="429">
        <v>1063949</v>
      </c>
      <c r="K83" s="424"/>
      <c r="L83" s="312"/>
      <c r="M83" s="429">
        <v>3488000</v>
      </c>
      <c r="N83" s="429">
        <v>3238200</v>
      </c>
      <c r="O83" s="429">
        <v>17850</v>
      </c>
      <c r="P83" s="424"/>
      <c r="Q83" s="372">
        <v>0</v>
      </c>
      <c r="R83" s="424"/>
      <c r="S83" s="372"/>
      <c r="T83" s="372"/>
      <c r="U83" s="372"/>
      <c r="V83" s="312"/>
      <c r="W83" s="429">
        <v>0</v>
      </c>
      <c r="X83" s="312"/>
      <c r="Y83" s="374">
        <f t="shared" ref="Y83:Y88" si="22">SUM(D83:X83)</f>
        <v>61351692</v>
      </c>
    </row>
    <row r="84" spans="1:25" x14ac:dyDescent="0.3">
      <c r="A84" s="341" t="s">
        <v>13</v>
      </c>
      <c r="B84" s="342" t="s">
        <v>282</v>
      </c>
      <c r="C84" s="343" t="s">
        <v>283</v>
      </c>
      <c r="D84" s="372"/>
      <c r="E84" s="372"/>
      <c r="F84" s="424"/>
      <c r="G84" s="429">
        <v>22679320</v>
      </c>
      <c r="H84" s="372"/>
      <c r="I84" s="372"/>
      <c r="J84" s="372"/>
      <c r="K84" s="424"/>
      <c r="L84" s="312"/>
      <c r="M84" s="372"/>
      <c r="N84" s="372"/>
      <c r="O84" s="372"/>
      <c r="P84" s="424"/>
      <c r="Q84" s="372"/>
      <c r="R84" s="424"/>
      <c r="S84" s="372"/>
      <c r="T84" s="372"/>
      <c r="U84" s="372"/>
      <c r="V84" s="312"/>
      <c r="W84" s="429"/>
      <c r="X84" s="312"/>
      <c r="Y84" s="374">
        <f t="shared" si="22"/>
        <v>22679320</v>
      </c>
    </row>
    <row r="85" spans="1:25" ht="26.4" x14ac:dyDescent="0.3">
      <c r="A85" s="341" t="s">
        <v>16</v>
      </c>
      <c r="B85" s="342" t="s">
        <v>732</v>
      </c>
      <c r="C85" s="343" t="s">
        <v>284</v>
      </c>
      <c r="D85" s="372"/>
      <c r="E85" s="372"/>
      <c r="F85" s="424"/>
      <c r="G85" s="429">
        <v>7059006</v>
      </c>
      <c r="H85" s="372"/>
      <c r="I85" s="372"/>
      <c r="J85" s="372"/>
      <c r="K85" s="424"/>
      <c r="L85" s="312"/>
      <c r="M85" s="372"/>
      <c r="N85" s="372"/>
      <c r="O85" s="372"/>
      <c r="P85" s="424"/>
      <c r="Q85" s="429">
        <v>4479000</v>
      </c>
      <c r="R85" s="424"/>
      <c r="S85" s="372"/>
      <c r="T85" s="372"/>
      <c r="U85" s="372"/>
      <c r="V85" s="312">
        <v>4100000</v>
      </c>
      <c r="W85" s="429">
        <v>3452000</v>
      </c>
      <c r="X85" s="312"/>
      <c r="Y85" s="374">
        <f t="shared" si="22"/>
        <v>19090006</v>
      </c>
    </row>
    <row r="86" spans="1:25" x14ac:dyDescent="0.3">
      <c r="A86" s="341" t="s">
        <v>19</v>
      </c>
      <c r="B86" s="342" t="s">
        <v>285</v>
      </c>
      <c r="C86" s="343" t="s">
        <v>286</v>
      </c>
      <c r="D86" s="372"/>
      <c r="E86" s="372"/>
      <c r="F86" s="424"/>
      <c r="G86" s="372"/>
      <c r="H86" s="372"/>
      <c r="I86" s="372"/>
      <c r="J86" s="372"/>
      <c r="K86" s="424"/>
      <c r="L86" s="312"/>
      <c r="M86" s="372"/>
      <c r="N86" s="372"/>
      <c r="O86" s="372"/>
      <c r="P86" s="424"/>
      <c r="Q86" s="372"/>
      <c r="R86" s="424"/>
      <c r="S86" s="429">
        <v>2270000</v>
      </c>
      <c r="T86" s="372"/>
      <c r="U86" s="372"/>
      <c r="V86" s="312"/>
      <c r="W86" s="429"/>
      <c r="X86" s="312"/>
      <c r="Y86" s="374">
        <f t="shared" si="22"/>
        <v>2270000</v>
      </c>
    </row>
    <row r="87" spans="1:25" x14ac:dyDescent="0.3">
      <c r="A87" s="341" t="s">
        <v>22</v>
      </c>
      <c r="B87" s="342" t="s">
        <v>733</v>
      </c>
      <c r="C87" s="343" t="s">
        <v>288</v>
      </c>
      <c r="D87" s="372"/>
      <c r="E87" s="372"/>
      <c r="F87" s="424"/>
      <c r="G87" s="372"/>
      <c r="H87" s="372"/>
      <c r="I87" s="372"/>
      <c r="J87" s="372"/>
      <c r="K87" s="424"/>
      <c r="L87" s="312"/>
      <c r="M87" s="372"/>
      <c r="N87" s="372"/>
      <c r="O87" s="372"/>
      <c r="P87" s="424"/>
      <c r="Q87" s="372"/>
      <c r="R87" s="424"/>
      <c r="S87" s="372"/>
      <c r="T87" s="372"/>
      <c r="U87" s="372"/>
      <c r="V87" s="312"/>
      <c r="W87" s="429"/>
      <c r="X87" s="312"/>
      <c r="Y87" s="374">
        <f t="shared" si="22"/>
        <v>0</v>
      </c>
    </row>
    <row r="88" spans="1:25" x14ac:dyDescent="0.3">
      <c r="A88" s="341" t="s">
        <v>25</v>
      </c>
      <c r="B88" s="342" t="s">
        <v>734</v>
      </c>
      <c r="C88" s="343" t="s">
        <v>290</v>
      </c>
      <c r="D88" s="372"/>
      <c r="E88" s="372"/>
      <c r="F88" s="424"/>
      <c r="G88" s="372"/>
      <c r="H88" s="372"/>
      <c r="I88" s="372"/>
      <c r="J88" s="372"/>
      <c r="K88" s="424"/>
      <c r="L88" s="312"/>
      <c r="M88" s="372"/>
      <c r="N88" s="372"/>
      <c r="O88" s="372"/>
      <c r="P88" s="424"/>
      <c r="Q88" s="372"/>
      <c r="R88" s="424"/>
      <c r="S88" s="372"/>
      <c r="T88" s="372"/>
      <c r="U88" s="372"/>
      <c r="V88" s="312"/>
      <c r="W88" s="429"/>
      <c r="X88" s="312"/>
      <c r="Y88" s="374">
        <f t="shared" si="22"/>
        <v>0</v>
      </c>
    </row>
    <row r="89" spans="1:25" s="461" customFormat="1" x14ac:dyDescent="0.3">
      <c r="A89" s="456" t="s">
        <v>28</v>
      </c>
      <c r="B89" s="457" t="s">
        <v>291</v>
      </c>
      <c r="C89" s="458" t="s">
        <v>292</v>
      </c>
      <c r="D89" s="459">
        <f>SUM(D83:D88)</f>
        <v>52742948</v>
      </c>
      <c r="E89" s="459">
        <f t="shared" ref="E89:X89" si="23">SUM(E83:E88)</f>
        <v>800745</v>
      </c>
      <c r="F89" s="459">
        <f t="shared" si="23"/>
        <v>0</v>
      </c>
      <c r="G89" s="459">
        <f t="shared" si="23"/>
        <v>29738326</v>
      </c>
      <c r="H89" s="459">
        <f t="shared" si="23"/>
        <v>0</v>
      </c>
      <c r="I89" s="459">
        <f t="shared" si="23"/>
        <v>0</v>
      </c>
      <c r="J89" s="459">
        <f t="shared" si="23"/>
        <v>1063949</v>
      </c>
      <c r="K89" s="459">
        <f t="shared" si="23"/>
        <v>0</v>
      </c>
      <c r="L89" s="459">
        <f t="shared" si="23"/>
        <v>0</v>
      </c>
      <c r="M89" s="459">
        <f t="shared" si="23"/>
        <v>3488000</v>
      </c>
      <c r="N89" s="459">
        <f t="shared" si="23"/>
        <v>3238200</v>
      </c>
      <c r="O89" s="459">
        <f t="shared" si="23"/>
        <v>17850</v>
      </c>
      <c r="P89" s="459">
        <f t="shared" si="23"/>
        <v>0</v>
      </c>
      <c r="Q89" s="459">
        <f t="shared" si="23"/>
        <v>4479000</v>
      </c>
      <c r="R89" s="459">
        <f t="shared" si="23"/>
        <v>0</v>
      </c>
      <c r="S89" s="459">
        <f t="shared" si="23"/>
        <v>2270000</v>
      </c>
      <c r="T89" s="459">
        <f t="shared" si="23"/>
        <v>0</v>
      </c>
      <c r="U89" s="459">
        <f t="shared" si="23"/>
        <v>0</v>
      </c>
      <c r="V89" s="459">
        <f t="shared" si="23"/>
        <v>4100000</v>
      </c>
      <c r="W89" s="459">
        <f t="shared" si="23"/>
        <v>3452000</v>
      </c>
      <c r="X89" s="459">
        <f t="shared" si="23"/>
        <v>0</v>
      </c>
      <c r="Y89" s="460">
        <f>SUM(Y83:Y88)</f>
        <v>105391018</v>
      </c>
    </row>
    <row r="90" spans="1:25" s="461" customFormat="1" x14ac:dyDescent="0.3">
      <c r="A90" s="456" t="s">
        <v>31</v>
      </c>
      <c r="B90" s="457" t="s">
        <v>768</v>
      </c>
      <c r="C90" s="458" t="s">
        <v>302</v>
      </c>
      <c r="D90" s="459">
        <f>SUM(D91:D100)</f>
        <v>5365678</v>
      </c>
      <c r="E90" s="459">
        <f t="shared" ref="E90:X90" si="24">SUM(E91:E100)</f>
        <v>0</v>
      </c>
      <c r="F90" s="459">
        <f t="shared" si="24"/>
        <v>0</v>
      </c>
      <c r="G90" s="459">
        <f t="shared" si="24"/>
        <v>0</v>
      </c>
      <c r="H90" s="459">
        <f t="shared" si="24"/>
        <v>1235308</v>
      </c>
      <c r="I90" s="459">
        <f t="shared" si="24"/>
        <v>0</v>
      </c>
      <c r="J90" s="459">
        <f t="shared" si="24"/>
        <v>0</v>
      </c>
      <c r="K90" s="459">
        <f t="shared" si="24"/>
        <v>0</v>
      </c>
      <c r="L90" s="459">
        <f t="shared" si="24"/>
        <v>0</v>
      </c>
      <c r="M90" s="459">
        <f t="shared" si="24"/>
        <v>0</v>
      </c>
      <c r="N90" s="459">
        <f t="shared" si="24"/>
        <v>0</v>
      </c>
      <c r="O90" s="459">
        <f t="shared" si="24"/>
        <v>0</v>
      </c>
      <c r="P90" s="459">
        <f t="shared" si="24"/>
        <v>0</v>
      </c>
      <c r="Q90" s="459">
        <f t="shared" si="24"/>
        <v>0</v>
      </c>
      <c r="R90" s="459">
        <f t="shared" si="24"/>
        <v>3126507</v>
      </c>
      <c r="S90" s="459">
        <f t="shared" si="24"/>
        <v>0</v>
      </c>
      <c r="T90" s="459">
        <f t="shared" si="24"/>
        <v>16800</v>
      </c>
      <c r="U90" s="459">
        <f t="shared" si="24"/>
        <v>0</v>
      </c>
      <c r="V90" s="459">
        <f t="shared" si="24"/>
        <v>0</v>
      </c>
      <c r="W90" s="459">
        <f t="shared" si="24"/>
        <v>0</v>
      </c>
      <c r="X90" s="459">
        <f t="shared" si="24"/>
        <v>0</v>
      </c>
      <c r="Y90" s="460">
        <f>SUM(Y91:Y100)</f>
        <v>9744293</v>
      </c>
    </row>
    <row r="91" spans="1:25" x14ac:dyDescent="0.3">
      <c r="A91" s="341" t="s">
        <v>34</v>
      </c>
      <c r="B91" s="342" t="s">
        <v>719</v>
      </c>
      <c r="C91" s="343" t="s">
        <v>302</v>
      </c>
      <c r="D91" s="372"/>
      <c r="E91" s="372"/>
      <c r="F91" s="424"/>
      <c r="G91" s="372"/>
      <c r="H91" s="372"/>
      <c r="I91" s="372"/>
      <c r="J91" s="372"/>
      <c r="K91" s="424"/>
      <c r="L91" s="312"/>
      <c r="M91" s="372"/>
      <c r="N91" s="372"/>
      <c r="O91" s="372"/>
      <c r="P91" s="424"/>
      <c r="Q91" s="372"/>
      <c r="R91" s="424"/>
      <c r="S91" s="372"/>
      <c r="T91" s="372"/>
      <c r="U91" s="372"/>
      <c r="V91" s="312"/>
      <c r="W91" s="429"/>
      <c r="X91" s="312"/>
      <c r="Y91" s="374">
        <f>SUM(D91:X91)</f>
        <v>0</v>
      </c>
    </row>
    <row r="92" spans="1:25" x14ac:dyDescent="0.3">
      <c r="A92" s="341" t="s">
        <v>37</v>
      </c>
      <c r="B92" s="342" t="s">
        <v>720</v>
      </c>
      <c r="C92" s="343" t="s">
        <v>302</v>
      </c>
      <c r="D92" s="372"/>
      <c r="E92" s="372"/>
      <c r="F92" s="424"/>
      <c r="G92" s="372"/>
      <c r="H92" s="372"/>
      <c r="I92" s="372"/>
      <c r="J92" s="372"/>
      <c r="K92" s="424"/>
      <c r="L92" s="312"/>
      <c r="M92" s="372"/>
      <c r="N92" s="372"/>
      <c r="O92" s="372"/>
      <c r="P92" s="424"/>
      <c r="Q92" s="372"/>
      <c r="R92" s="424"/>
      <c r="S92" s="372"/>
      <c r="T92" s="372"/>
      <c r="U92" s="372"/>
      <c r="V92" s="312"/>
      <c r="W92" s="429"/>
      <c r="X92" s="312"/>
      <c r="Y92" s="374">
        <f t="shared" ref="Y92:Y100" si="25">SUM(D92:X92)</f>
        <v>0</v>
      </c>
    </row>
    <row r="93" spans="1:25" x14ac:dyDescent="0.3">
      <c r="A93" s="341" t="s">
        <v>40</v>
      </c>
      <c r="B93" s="342" t="s">
        <v>721</v>
      </c>
      <c r="C93" s="343" t="s">
        <v>302</v>
      </c>
      <c r="D93" s="372"/>
      <c r="E93" s="372"/>
      <c r="F93" s="424"/>
      <c r="G93" s="372"/>
      <c r="H93" s="372"/>
      <c r="I93" s="372"/>
      <c r="J93" s="372"/>
      <c r="K93" s="424"/>
      <c r="L93" s="312"/>
      <c r="M93" s="372"/>
      <c r="N93" s="372"/>
      <c r="O93" s="372"/>
      <c r="P93" s="424"/>
      <c r="Q93" s="372"/>
      <c r="R93" s="424"/>
      <c r="S93" s="372"/>
      <c r="T93" s="372"/>
      <c r="U93" s="372"/>
      <c r="V93" s="312"/>
      <c r="W93" s="429"/>
      <c r="X93" s="312"/>
      <c r="Y93" s="374">
        <f t="shared" si="25"/>
        <v>0</v>
      </c>
    </row>
    <row r="94" spans="1:25" x14ac:dyDescent="0.3">
      <c r="A94" s="341" t="s">
        <v>43</v>
      </c>
      <c r="B94" s="342" t="s">
        <v>722</v>
      </c>
      <c r="C94" s="343" t="s">
        <v>302</v>
      </c>
      <c r="D94" s="372"/>
      <c r="E94" s="372"/>
      <c r="F94" s="424"/>
      <c r="G94" s="372"/>
      <c r="H94" s="372"/>
      <c r="I94" s="372"/>
      <c r="J94" s="372"/>
      <c r="K94" s="424"/>
      <c r="L94" s="312"/>
      <c r="M94" s="372"/>
      <c r="N94" s="372"/>
      <c r="O94" s="372"/>
      <c r="P94" s="424"/>
      <c r="Q94" s="372"/>
      <c r="R94" s="424"/>
      <c r="S94" s="372"/>
      <c r="T94" s="372"/>
      <c r="U94" s="372"/>
      <c r="V94" s="312"/>
      <c r="W94" s="429"/>
      <c r="X94" s="312"/>
      <c r="Y94" s="374">
        <f t="shared" si="25"/>
        <v>0</v>
      </c>
    </row>
    <row r="95" spans="1:25" x14ac:dyDescent="0.3">
      <c r="A95" s="341" t="s">
        <v>46</v>
      </c>
      <c r="B95" s="342" t="s">
        <v>723</v>
      </c>
      <c r="C95" s="343" t="s">
        <v>302</v>
      </c>
      <c r="D95" s="372"/>
      <c r="E95" s="372"/>
      <c r="F95" s="424"/>
      <c r="G95" s="372"/>
      <c r="H95" s="372"/>
      <c r="I95" s="372"/>
      <c r="J95" s="372"/>
      <c r="K95" s="424"/>
      <c r="L95" s="312"/>
      <c r="M95" s="372"/>
      <c r="N95" s="372"/>
      <c r="O95" s="372"/>
      <c r="P95" s="424"/>
      <c r="Q95" s="372"/>
      <c r="R95" s="429">
        <v>2611600</v>
      </c>
      <c r="S95" s="372"/>
      <c r="T95" s="429">
        <v>16800</v>
      </c>
      <c r="U95" s="372"/>
      <c r="V95" s="312"/>
      <c r="W95" s="429"/>
      <c r="X95" s="312"/>
      <c r="Y95" s="374">
        <f t="shared" si="25"/>
        <v>2628400</v>
      </c>
    </row>
    <row r="96" spans="1:25" x14ac:dyDescent="0.3">
      <c r="A96" s="341" t="s">
        <v>49</v>
      </c>
      <c r="B96" s="342" t="s">
        <v>724</v>
      </c>
      <c r="C96" s="343" t="s">
        <v>302</v>
      </c>
      <c r="D96" s="372"/>
      <c r="E96" s="372"/>
      <c r="F96" s="424"/>
      <c r="G96" s="372"/>
      <c r="H96" s="372"/>
      <c r="I96" s="372"/>
      <c r="J96" s="372"/>
      <c r="K96" s="424"/>
      <c r="L96" s="312"/>
      <c r="M96" s="372"/>
      <c r="N96" s="372"/>
      <c r="O96" s="372"/>
      <c r="P96" s="424"/>
      <c r="Q96" s="372"/>
      <c r="R96" s="424"/>
      <c r="S96" s="372"/>
      <c r="T96" s="372"/>
      <c r="U96" s="372"/>
      <c r="V96" s="312"/>
      <c r="W96" s="429"/>
      <c r="X96" s="312"/>
      <c r="Y96" s="374">
        <f t="shared" si="25"/>
        <v>0</v>
      </c>
    </row>
    <row r="97" spans="1:25" x14ac:dyDescent="0.3">
      <c r="A97" s="341" t="s">
        <v>52</v>
      </c>
      <c r="B97" s="342" t="s">
        <v>725</v>
      </c>
      <c r="C97" s="343" t="s">
        <v>302</v>
      </c>
      <c r="D97" s="429">
        <v>5365678</v>
      </c>
      <c r="E97" s="372"/>
      <c r="F97" s="424"/>
      <c r="G97" s="372"/>
      <c r="H97" s="372"/>
      <c r="I97" s="372"/>
      <c r="J97" s="372"/>
      <c r="K97" s="424"/>
      <c r="L97" s="312"/>
      <c r="M97" s="372"/>
      <c r="N97" s="372"/>
      <c r="O97" s="372"/>
      <c r="P97" s="424"/>
      <c r="Q97" s="372"/>
      <c r="R97" s="429">
        <v>514907</v>
      </c>
      <c r="S97" s="372"/>
      <c r="T97" s="372"/>
      <c r="U97" s="372"/>
      <c r="V97" s="312"/>
      <c r="W97" s="429"/>
      <c r="X97" s="312"/>
      <c r="Y97" s="374">
        <f t="shared" si="25"/>
        <v>5880585</v>
      </c>
    </row>
    <row r="98" spans="1:25" x14ac:dyDescent="0.3">
      <c r="A98" s="341" t="s">
        <v>55</v>
      </c>
      <c r="B98" s="342" t="s">
        <v>726</v>
      </c>
      <c r="C98" s="343" t="s">
        <v>302</v>
      </c>
      <c r="D98" s="372"/>
      <c r="E98" s="372"/>
      <c r="F98" s="424"/>
      <c r="G98" s="372"/>
      <c r="H98" s="429">
        <v>1235308</v>
      </c>
      <c r="I98" s="372"/>
      <c r="J98" s="372"/>
      <c r="K98" s="424"/>
      <c r="L98" s="312"/>
      <c r="M98" s="372"/>
      <c r="N98" s="372"/>
      <c r="O98" s="372"/>
      <c r="P98" s="424"/>
      <c r="Q98" s="372"/>
      <c r="R98" s="424"/>
      <c r="S98" s="372"/>
      <c r="T98" s="372">
        <v>0</v>
      </c>
      <c r="U98" s="372"/>
      <c r="V98" s="312"/>
      <c r="W98" s="429"/>
      <c r="X98" s="312"/>
      <c r="Y98" s="374">
        <f t="shared" si="25"/>
        <v>1235308</v>
      </c>
    </row>
    <row r="99" spans="1:25" x14ac:dyDescent="0.3">
      <c r="A99" s="341" t="s">
        <v>58</v>
      </c>
      <c r="B99" s="342" t="s">
        <v>727</v>
      </c>
      <c r="C99" s="343" t="s">
        <v>302</v>
      </c>
      <c r="D99" s="372"/>
      <c r="E99" s="372"/>
      <c r="F99" s="424"/>
      <c r="G99" s="372"/>
      <c r="H99" s="372"/>
      <c r="I99" s="372"/>
      <c r="J99" s="372"/>
      <c r="K99" s="424"/>
      <c r="L99" s="312"/>
      <c r="M99" s="372"/>
      <c r="N99" s="372"/>
      <c r="O99" s="372"/>
      <c r="P99" s="424"/>
      <c r="Q99" s="372"/>
      <c r="R99" s="424"/>
      <c r="S99" s="372"/>
      <c r="T99" s="372"/>
      <c r="U99" s="372"/>
      <c r="V99" s="312"/>
      <c r="W99" s="429"/>
      <c r="X99" s="312"/>
      <c r="Y99" s="374">
        <f t="shared" si="25"/>
        <v>0</v>
      </c>
    </row>
    <row r="100" spans="1:25" x14ac:dyDescent="0.3">
      <c r="A100" s="341" t="s">
        <v>61</v>
      </c>
      <c r="B100" s="342" t="s">
        <v>728</v>
      </c>
      <c r="C100" s="343" t="s">
        <v>302</v>
      </c>
      <c r="D100" s="372"/>
      <c r="E100" s="372"/>
      <c r="F100" s="424"/>
      <c r="G100" s="372"/>
      <c r="H100" s="372"/>
      <c r="I100" s="372"/>
      <c r="J100" s="372"/>
      <c r="K100" s="424"/>
      <c r="L100" s="312"/>
      <c r="M100" s="372"/>
      <c r="N100" s="372"/>
      <c r="O100" s="372"/>
      <c r="P100" s="424"/>
      <c r="Q100" s="372"/>
      <c r="R100" s="424"/>
      <c r="S100" s="372"/>
      <c r="T100" s="372"/>
      <c r="U100" s="372"/>
      <c r="V100" s="312"/>
      <c r="W100" s="429"/>
      <c r="X100" s="312"/>
      <c r="Y100" s="374">
        <f t="shared" si="25"/>
        <v>0</v>
      </c>
    </row>
    <row r="101" spans="1:25" s="384" customFormat="1" x14ac:dyDescent="0.3">
      <c r="A101" s="341" t="s">
        <v>64</v>
      </c>
      <c r="B101" s="380" t="s">
        <v>386</v>
      </c>
      <c r="C101" s="381" t="s">
        <v>304</v>
      </c>
      <c r="D101" s="382">
        <f>D89+D90</f>
        <v>58108626</v>
      </c>
      <c r="E101" s="382">
        <f>E89+E90</f>
        <v>800745</v>
      </c>
      <c r="F101" s="382"/>
      <c r="G101" s="382">
        <f>SUM(G89)</f>
        <v>29738326</v>
      </c>
      <c r="H101" s="382">
        <f>SUM(H90)</f>
        <v>1235308</v>
      </c>
      <c r="I101" s="382">
        <f>SUM(I90)</f>
        <v>0</v>
      </c>
      <c r="J101" s="382">
        <f>J89+J90</f>
        <v>1063949</v>
      </c>
      <c r="K101" s="382"/>
      <c r="L101" s="382"/>
      <c r="M101" s="382">
        <f>M89+M90</f>
        <v>3488000</v>
      </c>
      <c r="N101" s="382">
        <f>N89+N90</f>
        <v>3238200</v>
      </c>
      <c r="O101" s="382">
        <f>SUM(O89)</f>
        <v>17850</v>
      </c>
      <c r="P101" s="382"/>
      <c r="Q101" s="382">
        <f>SUM(Q89)</f>
        <v>4479000</v>
      </c>
      <c r="R101" s="382">
        <f>SUM(R95:R100)</f>
        <v>3126507</v>
      </c>
      <c r="S101" s="382">
        <f>SUM(S89)</f>
        <v>2270000</v>
      </c>
      <c r="T101" s="382">
        <f>SUM(T90)</f>
        <v>16800</v>
      </c>
      <c r="U101" s="382"/>
      <c r="V101" s="382">
        <f>SUM(V89)</f>
        <v>4100000</v>
      </c>
      <c r="W101" s="382">
        <f>W89+W90</f>
        <v>3452000</v>
      </c>
      <c r="X101" s="382"/>
      <c r="Y101" s="402">
        <f>SUM(Y89:Y90)</f>
        <v>115135311</v>
      </c>
    </row>
    <row r="102" spans="1:25" s="461" customFormat="1" x14ac:dyDescent="0.3">
      <c r="A102" s="456" t="s">
        <v>67</v>
      </c>
      <c r="B102" s="457" t="s">
        <v>305</v>
      </c>
      <c r="C102" s="458" t="s">
        <v>306</v>
      </c>
      <c r="D102" s="459"/>
      <c r="E102" s="459"/>
      <c r="F102" s="459"/>
      <c r="G102" s="459">
        <v>7166000</v>
      </c>
      <c r="H102" s="459"/>
      <c r="I102" s="459"/>
      <c r="J102" s="459"/>
      <c r="K102" s="459"/>
      <c r="L102" s="462"/>
      <c r="M102" s="459"/>
      <c r="N102" s="459"/>
      <c r="O102" s="459"/>
      <c r="P102" s="459"/>
      <c r="Q102" s="459"/>
      <c r="R102" s="459"/>
      <c r="S102" s="459"/>
      <c r="T102" s="459"/>
      <c r="U102" s="459"/>
      <c r="V102" s="462"/>
      <c r="W102" s="459"/>
      <c r="X102" s="462"/>
      <c r="Y102" s="460">
        <f>SUM(D102:X102)</f>
        <v>7166000</v>
      </c>
    </row>
    <row r="103" spans="1:25" s="461" customFormat="1" x14ac:dyDescent="0.3">
      <c r="A103" s="456" t="s">
        <v>70</v>
      </c>
      <c r="B103" s="457" t="s">
        <v>769</v>
      </c>
      <c r="C103" s="458" t="s">
        <v>314</v>
      </c>
      <c r="D103" s="459">
        <f>SUM(D104:D110)</f>
        <v>0</v>
      </c>
      <c r="E103" s="459">
        <f t="shared" ref="E103:X103" si="26">SUM(E104:E110)</f>
        <v>0</v>
      </c>
      <c r="F103" s="459">
        <f t="shared" si="26"/>
        <v>0</v>
      </c>
      <c r="G103" s="459">
        <f t="shared" si="26"/>
        <v>0</v>
      </c>
      <c r="H103" s="459">
        <f t="shared" si="26"/>
        <v>0</v>
      </c>
      <c r="I103" s="459">
        <f t="shared" si="26"/>
        <v>0</v>
      </c>
      <c r="J103" s="459">
        <f t="shared" si="26"/>
        <v>0</v>
      </c>
      <c r="K103" s="459">
        <f t="shared" si="26"/>
        <v>0</v>
      </c>
      <c r="L103" s="459">
        <f t="shared" si="26"/>
        <v>0</v>
      </c>
      <c r="M103" s="459">
        <f t="shared" si="26"/>
        <v>0</v>
      </c>
      <c r="N103" s="459">
        <f t="shared" si="26"/>
        <v>0</v>
      </c>
      <c r="O103" s="459">
        <f t="shared" si="26"/>
        <v>0</v>
      </c>
      <c r="P103" s="459">
        <f t="shared" si="26"/>
        <v>0</v>
      </c>
      <c r="Q103" s="459">
        <f t="shared" si="26"/>
        <v>0</v>
      </c>
      <c r="R103" s="459">
        <f t="shared" si="26"/>
        <v>0</v>
      </c>
      <c r="S103" s="459">
        <f t="shared" si="26"/>
        <v>0</v>
      </c>
      <c r="T103" s="459">
        <f t="shared" si="26"/>
        <v>0</v>
      </c>
      <c r="U103" s="459">
        <f t="shared" si="26"/>
        <v>0</v>
      </c>
      <c r="V103" s="459">
        <f t="shared" si="26"/>
        <v>0</v>
      </c>
      <c r="W103" s="459">
        <f t="shared" si="26"/>
        <v>0</v>
      </c>
      <c r="X103" s="459">
        <f t="shared" si="26"/>
        <v>0</v>
      </c>
      <c r="Y103" s="460">
        <f>SUM(Y104:Y110)</f>
        <v>0</v>
      </c>
    </row>
    <row r="104" spans="1:25" x14ac:dyDescent="0.3">
      <c r="A104" s="341" t="s">
        <v>73</v>
      </c>
      <c r="B104" s="342" t="s">
        <v>719</v>
      </c>
      <c r="C104" s="343" t="s">
        <v>314</v>
      </c>
      <c r="D104" s="372"/>
      <c r="E104" s="372"/>
      <c r="F104" s="424"/>
      <c r="G104" s="372"/>
      <c r="H104" s="372"/>
      <c r="I104" s="372"/>
      <c r="J104" s="372"/>
      <c r="K104" s="424"/>
      <c r="L104" s="312"/>
      <c r="M104" s="372"/>
      <c r="N104" s="372"/>
      <c r="O104" s="372"/>
      <c r="P104" s="424"/>
      <c r="Q104" s="372"/>
      <c r="R104" s="424"/>
      <c r="S104" s="372"/>
      <c r="T104" s="372"/>
      <c r="U104" s="372"/>
      <c r="V104" s="312"/>
      <c r="W104" s="429"/>
      <c r="X104" s="312"/>
      <c r="Y104" s="374">
        <f>SUM(D104:X104)</f>
        <v>0</v>
      </c>
    </row>
    <row r="105" spans="1:25" x14ac:dyDescent="0.3">
      <c r="A105" s="341" t="s">
        <v>76</v>
      </c>
      <c r="B105" s="342" t="s">
        <v>720</v>
      </c>
      <c r="C105" s="343" t="s">
        <v>314</v>
      </c>
      <c r="D105" s="372"/>
      <c r="E105" s="372"/>
      <c r="F105" s="424"/>
      <c r="G105" s="372"/>
      <c r="H105" s="372"/>
      <c r="I105" s="372"/>
      <c r="J105" s="372"/>
      <c r="K105" s="424"/>
      <c r="L105" s="312"/>
      <c r="M105" s="372"/>
      <c r="N105" s="372"/>
      <c r="O105" s="372"/>
      <c r="P105" s="424"/>
      <c r="Q105" s="372"/>
      <c r="R105" s="424"/>
      <c r="S105" s="372"/>
      <c r="T105" s="372"/>
      <c r="U105" s="372"/>
      <c r="V105" s="312"/>
      <c r="W105" s="429"/>
      <c r="X105" s="312"/>
      <c r="Y105" s="374">
        <f t="shared" ref="Y105:Y110" si="27">SUM(D105:X105)</f>
        <v>0</v>
      </c>
    </row>
    <row r="106" spans="1:25" x14ac:dyDescent="0.3">
      <c r="A106" s="341" t="s">
        <v>79</v>
      </c>
      <c r="B106" s="342" t="s">
        <v>721</v>
      </c>
      <c r="C106" s="343" t="s">
        <v>314</v>
      </c>
      <c r="D106" s="372"/>
      <c r="E106" s="372"/>
      <c r="F106" s="424"/>
      <c r="G106" s="372"/>
      <c r="H106" s="372"/>
      <c r="I106" s="372"/>
      <c r="J106" s="372"/>
      <c r="K106" s="424"/>
      <c r="L106" s="427"/>
      <c r="M106" s="372"/>
      <c r="N106" s="372"/>
      <c r="O106" s="372"/>
      <c r="P106" s="424"/>
      <c r="Q106" s="372"/>
      <c r="R106" s="424"/>
      <c r="S106" s="372"/>
      <c r="T106" s="372"/>
      <c r="U106" s="372"/>
      <c r="V106" s="312"/>
      <c r="W106" s="429"/>
      <c r="X106" s="312"/>
      <c r="Y106" s="374">
        <f t="shared" si="27"/>
        <v>0</v>
      </c>
    </row>
    <row r="107" spans="1:25" x14ac:dyDescent="0.3">
      <c r="A107" s="341" t="s">
        <v>82</v>
      </c>
      <c r="B107" s="342" t="s">
        <v>722</v>
      </c>
      <c r="C107" s="343" t="s">
        <v>314</v>
      </c>
      <c r="D107" s="372"/>
      <c r="E107" s="372"/>
      <c r="F107" s="424"/>
      <c r="G107" s="372"/>
      <c r="H107" s="372"/>
      <c r="I107" s="372"/>
      <c r="J107" s="372"/>
      <c r="K107" s="424"/>
      <c r="L107" s="312"/>
      <c r="M107" s="372"/>
      <c r="N107" s="372"/>
      <c r="O107" s="372"/>
      <c r="P107" s="424"/>
      <c r="Q107" s="372"/>
      <c r="R107" s="424"/>
      <c r="S107" s="372"/>
      <c r="T107" s="372"/>
      <c r="U107" s="372"/>
      <c r="V107" s="312"/>
      <c r="W107" s="429"/>
      <c r="X107" s="312"/>
      <c r="Y107" s="374">
        <f t="shared" si="27"/>
        <v>0</v>
      </c>
    </row>
    <row r="108" spans="1:25" x14ac:dyDescent="0.3">
      <c r="A108" s="341" t="s">
        <v>85</v>
      </c>
      <c r="B108" s="342" t="s">
        <v>723</v>
      </c>
      <c r="C108" s="343" t="s">
        <v>314</v>
      </c>
      <c r="D108" s="372"/>
      <c r="E108" s="372"/>
      <c r="F108" s="424"/>
      <c r="G108" s="372"/>
      <c r="H108" s="372"/>
      <c r="I108" s="372"/>
      <c r="J108" s="372"/>
      <c r="K108" s="424"/>
      <c r="L108" s="312"/>
      <c r="M108" s="372"/>
      <c r="N108" s="372"/>
      <c r="O108" s="372"/>
      <c r="P108" s="424"/>
      <c r="Q108" s="372"/>
      <c r="R108" s="424"/>
      <c r="S108" s="372"/>
      <c r="T108" s="372"/>
      <c r="U108" s="372"/>
      <c r="V108" s="312"/>
      <c r="W108" s="429"/>
      <c r="X108" s="312"/>
      <c r="Y108" s="374">
        <f t="shared" si="27"/>
        <v>0</v>
      </c>
    </row>
    <row r="109" spans="1:25" x14ac:dyDescent="0.3">
      <c r="A109" s="341" t="s">
        <v>88</v>
      </c>
      <c r="B109" s="342" t="s">
        <v>724</v>
      </c>
      <c r="C109" s="343" t="s">
        <v>314</v>
      </c>
      <c r="D109" s="372"/>
      <c r="E109" s="372"/>
      <c r="F109" s="424"/>
      <c r="G109" s="372"/>
      <c r="H109" s="372"/>
      <c r="I109" s="372"/>
      <c r="J109" s="372"/>
      <c r="K109" s="424"/>
      <c r="L109" s="312"/>
      <c r="M109" s="372"/>
      <c r="N109" s="372"/>
      <c r="O109" s="372"/>
      <c r="P109" s="424"/>
      <c r="Q109" s="372"/>
      <c r="R109" s="424"/>
      <c r="S109" s="372"/>
      <c r="T109" s="372"/>
      <c r="U109" s="372"/>
      <c r="V109" s="312"/>
      <c r="W109" s="429"/>
      <c r="X109" s="312"/>
      <c r="Y109" s="374">
        <f t="shared" si="27"/>
        <v>0</v>
      </c>
    </row>
    <row r="110" spans="1:25" x14ac:dyDescent="0.3">
      <c r="A110" s="341" t="s">
        <v>91</v>
      </c>
      <c r="B110" s="342" t="s">
        <v>725</v>
      </c>
      <c r="C110" s="343" t="s">
        <v>314</v>
      </c>
      <c r="D110" s="372"/>
      <c r="E110" s="372"/>
      <c r="F110" s="424"/>
      <c r="G110" s="372"/>
      <c r="H110" s="372"/>
      <c r="I110" s="372"/>
      <c r="J110" s="372"/>
      <c r="K110" s="424"/>
      <c r="L110" s="312"/>
      <c r="M110" s="372"/>
      <c r="N110" s="372"/>
      <c r="O110" s="372"/>
      <c r="P110" s="424"/>
      <c r="Q110" s="372"/>
      <c r="R110" s="424"/>
      <c r="S110" s="372"/>
      <c r="T110" s="372"/>
      <c r="U110" s="372"/>
      <c r="V110" s="312"/>
      <c r="W110" s="429"/>
      <c r="X110" s="312"/>
      <c r="Y110" s="374">
        <f t="shared" si="27"/>
        <v>0</v>
      </c>
    </row>
    <row r="111" spans="1:25" s="384" customFormat="1" x14ac:dyDescent="0.3">
      <c r="A111" s="341" t="s">
        <v>94</v>
      </c>
      <c r="B111" s="380" t="s">
        <v>387</v>
      </c>
      <c r="C111" s="381" t="s">
        <v>316</v>
      </c>
      <c r="D111" s="382">
        <f>SUM(D102+D103)</f>
        <v>0</v>
      </c>
      <c r="E111" s="382">
        <f t="shared" ref="E111:X111" si="28">SUM(E102+E103)</f>
        <v>0</v>
      </c>
      <c r="F111" s="382">
        <f t="shared" si="28"/>
        <v>0</v>
      </c>
      <c r="G111" s="382">
        <f t="shared" si="28"/>
        <v>7166000</v>
      </c>
      <c r="H111" s="382">
        <f t="shared" si="28"/>
        <v>0</v>
      </c>
      <c r="I111" s="382">
        <f t="shared" si="28"/>
        <v>0</v>
      </c>
      <c r="J111" s="382">
        <f t="shared" si="28"/>
        <v>0</v>
      </c>
      <c r="K111" s="382">
        <f t="shared" si="28"/>
        <v>0</v>
      </c>
      <c r="L111" s="382">
        <f t="shared" si="28"/>
        <v>0</v>
      </c>
      <c r="M111" s="382">
        <f t="shared" si="28"/>
        <v>0</v>
      </c>
      <c r="N111" s="382">
        <f t="shared" si="28"/>
        <v>0</v>
      </c>
      <c r="O111" s="382">
        <f t="shared" si="28"/>
        <v>0</v>
      </c>
      <c r="P111" s="382">
        <f t="shared" si="28"/>
        <v>0</v>
      </c>
      <c r="Q111" s="382">
        <f t="shared" si="28"/>
        <v>0</v>
      </c>
      <c r="R111" s="382">
        <f t="shared" si="28"/>
        <v>0</v>
      </c>
      <c r="S111" s="382">
        <f t="shared" si="28"/>
        <v>0</v>
      </c>
      <c r="T111" s="382">
        <f t="shared" si="28"/>
        <v>0</v>
      </c>
      <c r="U111" s="382">
        <f t="shared" si="28"/>
        <v>0</v>
      </c>
      <c r="V111" s="382">
        <f t="shared" si="28"/>
        <v>0</v>
      </c>
      <c r="W111" s="382">
        <f t="shared" si="28"/>
        <v>0</v>
      </c>
      <c r="X111" s="382">
        <f t="shared" si="28"/>
        <v>0</v>
      </c>
      <c r="Y111" s="402">
        <f>SUM(Y102+Y103)</f>
        <v>7166000</v>
      </c>
    </row>
    <row r="112" spans="1:25" s="461" customFormat="1" x14ac:dyDescent="0.3">
      <c r="A112" s="456" t="s">
        <v>97</v>
      </c>
      <c r="B112" s="457" t="s">
        <v>760</v>
      </c>
      <c r="C112" s="458" t="s">
        <v>319</v>
      </c>
      <c r="D112" s="459">
        <f>SUM(D113)</f>
        <v>0</v>
      </c>
      <c r="E112" s="459">
        <f t="shared" ref="E112:X112" si="29">SUM(E113)</f>
        <v>0</v>
      </c>
      <c r="F112" s="459">
        <f t="shared" si="29"/>
        <v>0</v>
      </c>
      <c r="G112" s="459">
        <f t="shared" si="29"/>
        <v>0</v>
      </c>
      <c r="H112" s="459">
        <f t="shared" si="29"/>
        <v>0</v>
      </c>
      <c r="I112" s="459">
        <f t="shared" si="29"/>
        <v>0</v>
      </c>
      <c r="J112" s="459">
        <f t="shared" si="29"/>
        <v>0</v>
      </c>
      <c r="K112" s="459">
        <f t="shared" si="29"/>
        <v>0</v>
      </c>
      <c r="L112" s="459">
        <f t="shared" si="29"/>
        <v>0</v>
      </c>
      <c r="M112" s="459">
        <f t="shared" si="29"/>
        <v>0</v>
      </c>
      <c r="N112" s="459">
        <f t="shared" si="29"/>
        <v>0</v>
      </c>
      <c r="O112" s="459">
        <f t="shared" si="29"/>
        <v>0</v>
      </c>
      <c r="P112" s="459">
        <f t="shared" si="29"/>
        <v>0</v>
      </c>
      <c r="Q112" s="459">
        <f t="shared" si="29"/>
        <v>0</v>
      </c>
      <c r="R112" s="459">
        <f t="shared" si="29"/>
        <v>0</v>
      </c>
      <c r="S112" s="459">
        <f t="shared" si="29"/>
        <v>0</v>
      </c>
      <c r="T112" s="459">
        <f t="shared" si="29"/>
        <v>0</v>
      </c>
      <c r="U112" s="459">
        <f t="shared" si="29"/>
        <v>0</v>
      </c>
      <c r="V112" s="459">
        <f t="shared" si="29"/>
        <v>0</v>
      </c>
      <c r="W112" s="459">
        <f t="shared" si="29"/>
        <v>0</v>
      </c>
      <c r="X112" s="459">
        <f t="shared" si="29"/>
        <v>35000</v>
      </c>
      <c r="Y112" s="459">
        <f>SUM(Y113)</f>
        <v>35000</v>
      </c>
    </row>
    <row r="113" spans="1:25" x14ac:dyDescent="0.3">
      <c r="A113" s="341" t="s">
        <v>100</v>
      </c>
      <c r="B113" s="342" t="s">
        <v>761</v>
      </c>
      <c r="C113" s="342" t="s">
        <v>318</v>
      </c>
      <c r="D113" s="372"/>
      <c r="E113" s="372"/>
      <c r="F113" s="424"/>
      <c r="G113" s="372"/>
      <c r="H113" s="372"/>
      <c r="I113" s="372"/>
      <c r="J113" s="372"/>
      <c r="K113" s="424"/>
      <c r="L113" s="312"/>
      <c r="M113" s="372"/>
      <c r="N113" s="372"/>
      <c r="O113" s="372"/>
      <c r="P113" s="424"/>
      <c r="Q113" s="372"/>
      <c r="R113" s="424"/>
      <c r="S113" s="372"/>
      <c r="T113" s="372"/>
      <c r="U113" s="372"/>
      <c r="V113" s="312"/>
      <c r="W113" s="429"/>
      <c r="X113" s="759">
        <v>35000</v>
      </c>
      <c r="Y113" s="374">
        <f>SUM(D113:X113)</f>
        <v>35000</v>
      </c>
    </row>
    <row r="114" spans="1:25" s="461" customFormat="1" x14ac:dyDescent="0.3">
      <c r="A114" s="456" t="s">
        <v>103</v>
      </c>
      <c r="B114" s="457" t="s">
        <v>762</v>
      </c>
      <c r="C114" s="457" t="s">
        <v>320</v>
      </c>
      <c r="D114" s="459">
        <f>SUM(D115)</f>
        <v>0</v>
      </c>
      <c r="E114" s="459">
        <f t="shared" ref="E114:X114" si="30">SUM(E115)</f>
        <v>0</v>
      </c>
      <c r="F114" s="459">
        <f t="shared" si="30"/>
        <v>0</v>
      </c>
      <c r="G114" s="459">
        <f t="shared" si="30"/>
        <v>0</v>
      </c>
      <c r="H114" s="459">
        <f t="shared" si="30"/>
        <v>0</v>
      </c>
      <c r="I114" s="459">
        <f t="shared" si="30"/>
        <v>0</v>
      </c>
      <c r="J114" s="459">
        <f t="shared" si="30"/>
        <v>0</v>
      </c>
      <c r="K114" s="459">
        <f t="shared" si="30"/>
        <v>0</v>
      </c>
      <c r="L114" s="459">
        <f t="shared" si="30"/>
        <v>0</v>
      </c>
      <c r="M114" s="459">
        <f t="shared" si="30"/>
        <v>0</v>
      </c>
      <c r="N114" s="459">
        <f t="shared" si="30"/>
        <v>0</v>
      </c>
      <c r="O114" s="459">
        <f t="shared" si="30"/>
        <v>0</v>
      </c>
      <c r="P114" s="459">
        <f t="shared" si="30"/>
        <v>0</v>
      </c>
      <c r="Q114" s="459">
        <f t="shared" si="30"/>
        <v>0</v>
      </c>
      <c r="R114" s="459">
        <f t="shared" si="30"/>
        <v>0</v>
      </c>
      <c r="S114" s="459">
        <f t="shared" si="30"/>
        <v>0</v>
      </c>
      <c r="T114" s="459">
        <f t="shared" si="30"/>
        <v>0</v>
      </c>
      <c r="U114" s="459">
        <f t="shared" si="30"/>
        <v>0</v>
      </c>
      <c r="V114" s="459">
        <f t="shared" si="30"/>
        <v>0</v>
      </c>
      <c r="W114" s="459">
        <f t="shared" si="30"/>
        <v>0</v>
      </c>
      <c r="X114" s="459">
        <f t="shared" si="30"/>
        <v>3500000</v>
      </c>
      <c r="Y114" s="459">
        <f>SUM(Y115)</f>
        <v>3500000</v>
      </c>
    </row>
    <row r="115" spans="1:25" x14ac:dyDescent="0.3">
      <c r="A115" s="341" t="s">
        <v>106</v>
      </c>
      <c r="B115" s="342" t="s">
        <v>735</v>
      </c>
      <c r="C115" s="342" t="s">
        <v>763</v>
      </c>
      <c r="D115" s="372"/>
      <c r="E115" s="372"/>
      <c r="F115" s="424"/>
      <c r="G115" s="372"/>
      <c r="H115" s="372"/>
      <c r="I115" s="372"/>
      <c r="J115" s="372"/>
      <c r="K115" s="424"/>
      <c r="L115" s="312"/>
      <c r="M115" s="372"/>
      <c r="N115" s="372"/>
      <c r="O115" s="372"/>
      <c r="P115" s="424"/>
      <c r="Q115" s="372"/>
      <c r="R115" s="424"/>
      <c r="S115" s="372"/>
      <c r="T115" s="372"/>
      <c r="U115" s="372"/>
      <c r="V115" s="312"/>
      <c r="W115" s="429"/>
      <c r="X115" s="759">
        <v>3500000</v>
      </c>
      <c r="Y115" s="374">
        <f>SUM(D115:X115)</f>
        <v>3500000</v>
      </c>
    </row>
    <row r="116" spans="1:25" s="461" customFormat="1" x14ac:dyDescent="0.3">
      <c r="A116" s="456" t="s">
        <v>109</v>
      </c>
      <c r="B116" s="457" t="s">
        <v>322</v>
      </c>
      <c r="C116" s="457" t="s">
        <v>323</v>
      </c>
      <c r="D116" s="459">
        <f>SUM(D117)</f>
        <v>0</v>
      </c>
      <c r="E116" s="459">
        <f t="shared" ref="E116:X116" si="31">SUM(E117)</f>
        <v>0</v>
      </c>
      <c r="F116" s="459">
        <f t="shared" si="31"/>
        <v>0</v>
      </c>
      <c r="G116" s="459">
        <f t="shared" si="31"/>
        <v>0</v>
      </c>
      <c r="H116" s="459">
        <f t="shared" si="31"/>
        <v>0</v>
      </c>
      <c r="I116" s="459">
        <f t="shared" si="31"/>
        <v>0</v>
      </c>
      <c r="J116" s="459">
        <f t="shared" si="31"/>
        <v>0</v>
      </c>
      <c r="K116" s="459">
        <f t="shared" si="31"/>
        <v>0</v>
      </c>
      <c r="L116" s="459">
        <f t="shared" si="31"/>
        <v>0</v>
      </c>
      <c r="M116" s="459">
        <f t="shared" si="31"/>
        <v>0</v>
      </c>
      <c r="N116" s="459">
        <f t="shared" si="31"/>
        <v>0</v>
      </c>
      <c r="O116" s="459">
        <f t="shared" si="31"/>
        <v>0</v>
      </c>
      <c r="P116" s="459">
        <f t="shared" si="31"/>
        <v>0</v>
      </c>
      <c r="Q116" s="459">
        <f t="shared" si="31"/>
        <v>0</v>
      </c>
      <c r="R116" s="459">
        <f t="shared" si="31"/>
        <v>0</v>
      </c>
      <c r="S116" s="459">
        <f t="shared" si="31"/>
        <v>0</v>
      </c>
      <c r="T116" s="459">
        <f t="shared" si="31"/>
        <v>0</v>
      </c>
      <c r="U116" s="459">
        <f t="shared" si="31"/>
        <v>0</v>
      </c>
      <c r="V116" s="459">
        <f t="shared" si="31"/>
        <v>0</v>
      </c>
      <c r="W116" s="459">
        <f t="shared" si="31"/>
        <v>0</v>
      </c>
      <c r="X116" s="459">
        <f t="shared" si="31"/>
        <v>0</v>
      </c>
      <c r="Y116" s="459">
        <f>SUM(Y117)</f>
        <v>0</v>
      </c>
    </row>
    <row r="117" spans="1:25" x14ac:dyDescent="0.3">
      <c r="A117" s="341" t="s">
        <v>112</v>
      </c>
      <c r="B117" s="342" t="s">
        <v>764</v>
      </c>
      <c r="C117" s="343" t="s">
        <v>321</v>
      </c>
      <c r="D117" s="372"/>
      <c r="E117" s="372"/>
      <c r="F117" s="424"/>
      <c r="G117" s="372"/>
      <c r="H117" s="372"/>
      <c r="I117" s="372"/>
      <c r="J117" s="372"/>
      <c r="K117" s="424"/>
      <c r="L117" s="312"/>
      <c r="M117" s="372"/>
      <c r="N117" s="372"/>
      <c r="O117" s="372"/>
      <c r="P117" s="424"/>
      <c r="Q117" s="372"/>
      <c r="R117" s="424"/>
      <c r="S117" s="372"/>
      <c r="T117" s="372"/>
      <c r="U117" s="372"/>
      <c r="V117" s="312"/>
      <c r="W117" s="429"/>
      <c r="X117" s="410">
        <v>0</v>
      </c>
      <c r="Y117" s="374">
        <f>SUM(D117:X117)</f>
        <v>0</v>
      </c>
    </row>
    <row r="118" spans="1:25" s="461" customFormat="1" x14ac:dyDescent="0.3">
      <c r="A118" s="456" t="s">
        <v>115</v>
      </c>
      <c r="B118" s="457" t="s">
        <v>765</v>
      </c>
      <c r="C118" s="457" t="s">
        <v>325</v>
      </c>
      <c r="D118" s="459">
        <f>SUM(D119)</f>
        <v>0</v>
      </c>
      <c r="E118" s="459">
        <f t="shared" ref="E118:X118" si="32">SUM(E119)</f>
        <v>0</v>
      </c>
      <c r="F118" s="459">
        <f t="shared" si="32"/>
        <v>0</v>
      </c>
      <c r="G118" s="459">
        <f t="shared" si="32"/>
        <v>0</v>
      </c>
      <c r="H118" s="459">
        <f t="shared" si="32"/>
        <v>0</v>
      </c>
      <c r="I118" s="459">
        <f t="shared" si="32"/>
        <v>0</v>
      </c>
      <c r="J118" s="459">
        <f t="shared" si="32"/>
        <v>0</v>
      </c>
      <c r="K118" s="459">
        <f t="shared" si="32"/>
        <v>0</v>
      </c>
      <c r="L118" s="459">
        <f t="shared" si="32"/>
        <v>0</v>
      </c>
      <c r="M118" s="459">
        <f t="shared" si="32"/>
        <v>0</v>
      </c>
      <c r="N118" s="459">
        <f t="shared" si="32"/>
        <v>0</v>
      </c>
      <c r="O118" s="459">
        <f t="shared" si="32"/>
        <v>0</v>
      </c>
      <c r="P118" s="459">
        <f t="shared" si="32"/>
        <v>0</v>
      </c>
      <c r="Q118" s="459">
        <f t="shared" si="32"/>
        <v>0</v>
      </c>
      <c r="R118" s="459">
        <f t="shared" si="32"/>
        <v>0</v>
      </c>
      <c r="S118" s="459">
        <f t="shared" si="32"/>
        <v>0</v>
      </c>
      <c r="T118" s="459">
        <f t="shared" si="32"/>
        <v>0</v>
      </c>
      <c r="U118" s="459">
        <f t="shared" si="32"/>
        <v>0</v>
      </c>
      <c r="V118" s="459">
        <f t="shared" si="32"/>
        <v>0</v>
      </c>
      <c r="W118" s="459">
        <f t="shared" si="32"/>
        <v>0</v>
      </c>
      <c r="X118" s="459">
        <f t="shared" si="32"/>
        <v>20000</v>
      </c>
      <c r="Y118" s="459">
        <f>SUM(Y119)</f>
        <v>20000</v>
      </c>
    </row>
    <row r="119" spans="1:25" x14ac:dyDescent="0.3">
      <c r="A119" s="341" t="s">
        <v>118</v>
      </c>
      <c r="B119" s="342" t="s">
        <v>766</v>
      </c>
      <c r="C119" s="342" t="s">
        <v>767</v>
      </c>
      <c r="D119" s="372"/>
      <c r="E119" s="372"/>
      <c r="F119" s="424"/>
      <c r="G119" s="372"/>
      <c r="H119" s="372"/>
      <c r="I119" s="372"/>
      <c r="J119" s="372"/>
      <c r="K119" s="424"/>
      <c r="L119" s="312"/>
      <c r="M119" s="372"/>
      <c r="N119" s="372"/>
      <c r="O119" s="372"/>
      <c r="P119" s="424"/>
      <c r="Q119" s="372"/>
      <c r="R119" s="424"/>
      <c r="S119" s="372"/>
      <c r="T119" s="372"/>
      <c r="U119" s="372"/>
      <c r="V119" s="312"/>
      <c r="W119" s="429"/>
      <c r="X119" s="759">
        <v>20000</v>
      </c>
      <c r="Y119" s="374">
        <f>SUM(D119:X119)</f>
        <v>20000</v>
      </c>
    </row>
    <row r="120" spans="1:25" s="384" customFormat="1" x14ac:dyDescent="0.3">
      <c r="A120" s="341" t="s">
        <v>121</v>
      </c>
      <c r="B120" s="380" t="s">
        <v>388</v>
      </c>
      <c r="C120" s="381" t="s">
        <v>327</v>
      </c>
      <c r="D120" s="382">
        <f>SUM(D112+D114+D116+D118)</f>
        <v>0</v>
      </c>
      <c r="E120" s="382">
        <f t="shared" ref="E120:X120" si="33">SUM(E112+E114+E116+E118)</f>
        <v>0</v>
      </c>
      <c r="F120" s="382">
        <f t="shared" si="33"/>
        <v>0</v>
      </c>
      <c r="G120" s="382">
        <f t="shared" si="33"/>
        <v>0</v>
      </c>
      <c r="H120" s="382">
        <f t="shared" si="33"/>
        <v>0</v>
      </c>
      <c r="I120" s="382">
        <f t="shared" si="33"/>
        <v>0</v>
      </c>
      <c r="J120" s="382">
        <f t="shared" si="33"/>
        <v>0</v>
      </c>
      <c r="K120" s="382">
        <f t="shared" si="33"/>
        <v>0</v>
      </c>
      <c r="L120" s="382">
        <f t="shared" si="33"/>
        <v>0</v>
      </c>
      <c r="M120" s="382">
        <f t="shared" si="33"/>
        <v>0</v>
      </c>
      <c r="N120" s="382">
        <f t="shared" si="33"/>
        <v>0</v>
      </c>
      <c r="O120" s="382">
        <f t="shared" si="33"/>
        <v>0</v>
      </c>
      <c r="P120" s="382">
        <f t="shared" si="33"/>
        <v>0</v>
      </c>
      <c r="Q120" s="382">
        <f t="shared" si="33"/>
        <v>0</v>
      </c>
      <c r="R120" s="382">
        <f t="shared" si="33"/>
        <v>0</v>
      </c>
      <c r="S120" s="382">
        <f t="shared" si="33"/>
        <v>0</v>
      </c>
      <c r="T120" s="382">
        <f t="shared" si="33"/>
        <v>0</v>
      </c>
      <c r="U120" s="382">
        <f t="shared" si="33"/>
        <v>0</v>
      </c>
      <c r="V120" s="382">
        <f t="shared" si="33"/>
        <v>0</v>
      </c>
      <c r="W120" s="382">
        <f t="shared" si="33"/>
        <v>0</v>
      </c>
      <c r="X120" s="382">
        <f t="shared" si="33"/>
        <v>3555000</v>
      </c>
      <c r="Y120" s="402">
        <f>SUM(Y112+Y114+Y116+Y118)</f>
        <v>3555000</v>
      </c>
    </row>
    <row r="121" spans="1:25" x14ac:dyDescent="0.3">
      <c r="A121" s="341" t="s">
        <v>124</v>
      </c>
      <c r="B121" s="342" t="s">
        <v>328</v>
      </c>
      <c r="C121" s="343" t="s">
        <v>329</v>
      </c>
      <c r="D121" s="372"/>
      <c r="E121" s="372"/>
      <c r="F121" s="424"/>
      <c r="G121" s="372"/>
      <c r="H121" s="372"/>
      <c r="I121" s="372"/>
      <c r="J121" s="372"/>
      <c r="K121" s="424"/>
      <c r="L121" s="312"/>
      <c r="M121" s="372"/>
      <c r="N121" s="372"/>
      <c r="O121" s="372"/>
      <c r="P121" s="424"/>
      <c r="Q121" s="372"/>
      <c r="R121" s="424"/>
      <c r="S121" s="372"/>
      <c r="T121" s="372"/>
      <c r="U121" s="372"/>
      <c r="V121" s="312"/>
      <c r="W121" s="429"/>
      <c r="X121" s="312"/>
      <c r="Y121" s="374">
        <f>SUM(D121:X121)</f>
        <v>0</v>
      </c>
    </row>
    <row r="122" spans="1:25" x14ac:dyDescent="0.3">
      <c r="A122" s="341" t="s">
        <v>127</v>
      </c>
      <c r="B122" s="342" t="s">
        <v>330</v>
      </c>
      <c r="C122" s="343" t="s">
        <v>331</v>
      </c>
      <c r="D122" s="372"/>
      <c r="E122" s="372"/>
      <c r="F122" s="424"/>
      <c r="G122" s="372"/>
      <c r="H122" s="372"/>
      <c r="I122" s="372"/>
      <c r="J122" s="372"/>
      <c r="K122" s="424"/>
      <c r="L122" s="312"/>
      <c r="M122" s="372"/>
      <c r="N122" s="372"/>
      <c r="O122" s="372">
        <v>0</v>
      </c>
      <c r="P122" s="424"/>
      <c r="Q122" s="372"/>
      <c r="R122" s="424"/>
      <c r="S122" s="372">
        <v>0</v>
      </c>
      <c r="T122" s="372"/>
      <c r="U122" s="372"/>
      <c r="V122" s="312"/>
      <c r="W122" s="429"/>
      <c r="X122" s="312"/>
      <c r="Y122" s="374">
        <f t="shared" ref="Y122:Y130" si="34">SUM(D122:X122)</f>
        <v>0</v>
      </c>
    </row>
    <row r="123" spans="1:25" x14ac:dyDescent="0.3">
      <c r="A123" s="341" t="s">
        <v>130</v>
      </c>
      <c r="B123" s="343" t="s">
        <v>770</v>
      </c>
      <c r="C123" s="343" t="s">
        <v>333</v>
      </c>
      <c r="D123" s="372"/>
      <c r="E123" s="372"/>
      <c r="F123" s="424"/>
      <c r="G123" s="372"/>
      <c r="H123" s="372"/>
      <c r="I123" s="372"/>
      <c r="J123" s="372"/>
      <c r="K123" s="424"/>
      <c r="L123" s="312"/>
      <c r="M123" s="372"/>
      <c r="N123" s="372"/>
      <c r="O123" s="372"/>
      <c r="P123" s="424"/>
      <c r="Q123" s="372"/>
      <c r="R123" s="424"/>
      <c r="S123" s="372"/>
      <c r="T123" s="372"/>
      <c r="U123" s="372"/>
      <c r="V123" s="312"/>
      <c r="W123" s="429"/>
      <c r="X123" s="312"/>
      <c r="Y123" s="374">
        <f t="shared" si="34"/>
        <v>0</v>
      </c>
    </row>
    <row r="124" spans="1:25" x14ac:dyDescent="0.3">
      <c r="A124" s="341" t="s">
        <v>133</v>
      </c>
      <c r="B124" s="343" t="s">
        <v>771</v>
      </c>
      <c r="C124" s="343" t="s">
        <v>335</v>
      </c>
      <c r="D124" s="429">
        <v>15000</v>
      </c>
      <c r="E124" s="372"/>
      <c r="F124" s="429">
        <v>1153140</v>
      </c>
      <c r="G124" s="372"/>
      <c r="H124" s="372"/>
      <c r="I124" s="372"/>
      <c r="J124" s="372"/>
      <c r="K124" s="424"/>
      <c r="L124" s="312"/>
      <c r="M124" s="372"/>
      <c r="N124" s="372"/>
      <c r="O124" s="372"/>
      <c r="P124" s="424"/>
      <c r="Q124" s="372"/>
      <c r="R124" s="424"/>
      <c r="S124" s="372">
        <v>0</v>
      </c>
      <c r="T124" s="372"/>
      <c r="U124" s="372"/>
      <c r="V124" s="312"/>
      <c r="W124" s="429"/>
      <c r="X124" s="312"/>
      <c r="Y124" s="374">
        <f t="shared" si="34"/>
        <v>1168140</v>
      </c>
    </row>
    <row r="125" spans="1:25" x14ac:dyDescent="0.3">
      <c r="A125" s="341" t="s">
        <v>136</v>
      </c>
      <c r="B125" s="343" t="s">
        <v>336</v>
      </c>
      <c r="C125" s="343" t="s">
        <v>337</v>
      </c>
      <c r="D125" s="372"/>
      <c r="E125" s="372"/>
      <c r="F125" s="424"/>
      <c r="G125" s="372"/>
      <c r="H125" s="372"/>
      <c r="I125" s="372"/>
      <c r="J125" s="372"/>
      <c r="K125" s="424"/>
      <c r="L125" s="312"/>
      <c r="M125" s="372"/>
      <c r="N125" s="372"/>
      <c r="O125" s="372"/>
      <c r="P125" s="424"/>
      <c r="Q125" s="372"/>
      <c r="R125" s="424"/>
      <c r="S125" s="372"/>
      <c r="T125" s="372"/>
      <c r="U125" s="372"/>
      <c r="V125" s="312"/>
      <c r="W125" s="429"/>
      <c r="X125" s="312"/>
      <c r="Y125" s="374">
        <f t="shared" si="34"/>
        <v>0</v>
      </c>
    </row>
    <row r="126" spans="1:25" x14ac:dyDescent="0.3">
      <c r="A126" s="341" t="s">
        <v>139</v>
      </c>
      <c r="B126" s="343" t="s">
        <v>338</v>
      </c>
      <c r="C126" s="343" t="s">
        <v>339</v>
      </c>
      <c r="D126" s="372"/>
      <c r="E126" s="372"/>
      <c r="F126" s="424"/>
      <c r="G126" s="372"/>
      <c r="H126" s="372"/>
      <c r="I126" s="372"/>
      <c r="J126" s="372"/>
      <c r="K126" s="424"/>
      <c r="L126" s="312"/>
      <c r="M126" s="372"/>
      <c r="N126" s="372"/>
      <c r="O126" s="372"/>
      <c r="P126" s="424"/>
      <c r="Q126" s="372"/>
      <c r="R126" s="424"/>
      <c r="S126" s="372"/>
      <c r="T126" s="372"/>
      <c r="U126" s="372"/>
      <c r="V126" s="312"/>
      <c r="W126" s="429"/>
      <c r="X126" s="312"/>
      <c r="Y126" s="374">
        <f t="shared" si="34"/>
        <v>0</v>
      </c>
    </row>
    <row r="127" spans="1:25" x14ac:dyDescent="0.3">
      <c r="A127" s="341" t="s">
        <v>142</v>
      </c>
      <c r="B127" s="343" t="s">
        <v>340</v>
      </c>
      <c r="C127" s="343" t="s">
        <v>341</v>
      </c>
      <c r="D127" s="372"/>
      <c r="E127" s="372"/>
      <c r="F127" s="424"/>
      <c r="G127" s="372"/>
      <c r="H127" s="372"/>
      <c r="I127" s="372"/>
      <c r="J127" s="372"/>
      <c r="K127" s="424"/>
      <c r="L127" s="312"/>
      <c r="M127" s="372"/>
      <c r="N127" s="372"/>
      <c r="O127" s="372"/>
      <c r="P127" s="424"/>
      <c r="Q127" s="372"/>
      <c r="R127" s="424"/>
      <c r="S127" s="372"/>
      <c r="T127" s="372"/>
      <c r="U127" s="372"/>
      <c r="V127" s="312"/>
      <c r="W127" s="429"/>
      <c r="X127" s="312"/>
      <c r="Y127" s="374">
        <f t="shared" si="34"/>
        <v>0</v>
      </c>
    </row>
    <row r="128" spans="1:25" x14ac:dyDescent="0.3">
      <c r="A128" s="341" t="s">
        <v>145</v>
      </c>
      <c r="B128" s="342" t="s">
        <v>772</v>
      </c>
      <c r="C128" s="343" t="s">
        <v>736</v>
      </c>
      <c r="D128" s="429">
        <v>1000</v>
      </c>
      <c r="E128" s="372"/>
      <c r="F128" s="424"/>
      <c r="G128" s="372"/>
      <c r="H128" s="372"/>
      <c r="I128" s="372"/>
      <c r="J128" s="372"/>
      <c r="K128" s="424"/>
      <c r="L128" s="312"/>
      <c r="M128" s="372"/>
      <c r="N128" s="372"/>
      <c r="O128" s="372"/>
      <c r="P128" s="424"/>
      <c r="Q128" s="372"/>
      <c r="R128" s="424"/>
      <c r="S128" s="372"/>
      <c r="T128" s="372"/>
      <c r="U128" s="372"/>
      <c r="V128" s="312"/>
      <c r="W128" s="429"/>
      <c r="X128" s="312"/>
      <c r="Y128" s="374">
        <f t="shared" si="34"/>
        <v>1000</v>
      </c>
    </row>
    <row r="129" spans="1:26" x14ac:dyDescent="0.3">
      <c r="A129" s="341" t="s">
        <v>148</v>
      </c>
      <c r="B129" s="342" t="s">
        <v>737</v>
      </c>
      <c r="C129" s="343" t="s">
        <v>738</v>
      </c>
      <c r="D129" s="372"/>
      <c r="E129" s="372"/>
      <c r="F129" s="424"/>
      <c r="G129" s="372"/>
      <c r="H129" s="372"/>
      <c r="I129" s="372"/>
      <c r="J129" s="372"/>
      <c r="K129" s="424"/>
      <c r="L129" s="312"/>
      <c r="M129" s="372"/>
      <c r="N129" s="372"/>
      <c r="O129" s="429">
        <v>375165</v>
      </c>
      <c r="P129" s="424"/>
      <c r="Q129" s="372"/>
      <c r="R129" s="424"/>
      <c r="S129" s="372"/>
      <c r="T129" s="372"/>
      <c r="U129" s="372"/>
      <c r="V129" s="312"/>
      <c r="W129" s="429"/>
      <c r="X129" s="312"/>
      <c r="Y129" s="374">
        <f t="shared" si="34"/>
        <v>375165</v>
      </c>
    </row>
    <row r="130" spans="1:26" x14ac:dyDescent="0.3">
      <c r="A130" s="341" t="s">
        <v>151</v>
      </c>
      <c r="B130" s="342" t="s">
        <v>773</v>
      </c>
      <c r="C130" s="343" t="s">
        <v>713</v>
      </c>
      <c r="D130" s="372"/>
      <c r="E130" s="372"/>
      <c r="F130" s="424"/>
      <c r="G130" s="372"/>
      <c r="H130" s="372"/>
      <c r="I130" s="372"/>
      <c r="J130" s="372"/>
      <c r="K130" s="424"/>
      <c r="L130" s="312"/>
      <c r="M130" s="372"/>
      <c r="N130" s="372"/>
      <c r="O130" s="372"/>
      <c r="P130" s="424"/>
      <c r="Q130" s="372"/>
      <c r="R130" s="424"/>
      <c r="S130" s="372"/>
      <c r="T130" s="372"/>
      <c r="U130" s="372"/>
      <c r="V130" s="312"/>
      <c r="W130" s="429"/>
      <c r="X130" s="312"/>
      <c r="Y130" s="374">
        <f t="shared" si="34"/>
        <v>0</v>
      </c>
    </row>
    <row r="131" spans="1:26" s="384" customFormat="1" x14ac:dyDescent="0.3">
      <c r="A131" s="341" t="s">
        <v>154</v>
      </c>
      <c r="B131" s="380" t="s">
        <v>685</v>
      </c>
      <c r="C131" s="381" t="s">
        <v>347</v>
      </c>
      <c r="D131" s="382">
        <f>SUM(D121:D130)</f>
        <v>16000</v>
      </c>
      <c r="E131" s="382">
        <f t="shared" ref="E131:X131" si="35">SUM(E121:E130)</f>
        <v>0</v>
      </c>
      <c r="F131" s="382">
        <f t="shared" si="35"/>
        <v>1153140</v>
      </c>
      <c r="G131" s="382">
        <f t="shared" si="35"/>
        <v>0</v>
      </c>
      <c r="H131" s="382">
        <f t="shared" si="35"/>
        <v>0</v>
      </c>
      <c r="I131" s="382">
        <f t="shared" si="35"/>
        <v>0</v>
      </c>
      <c r="J131" s="382">
        <f t="shared" si="35"/>
        <v>0</v>
      </c>
      <c r="K131" s="382">
        <f t="shared" si="35"/>
        <v>0</v>
      </c>
      <c r="L131" s="382">
        <f t="shared" si="35"/>
        <v>0</v>
      </c>
      <c r="M131" s="382">
        <f t="shared" si="35"/>
        <v>0</v>
      </c>
      <c r="N131" s="382">
        <f t="shared" si="35"/>
        <v>0</v>
      </c>
      <c r="O131" s="382">
        <f t="shared" si="35"/>
        <v>375165</v>
      </c>
      <c r="P131" s="382">
        <f t="shared" si="35"/>
        <v>0</v>
      </c>
      <c r="Q131" s="382">
        <f t="shared" si="35"/>
        <v>0</v>
      </c>
      <c r="R131" s="382">
        <f t="shared" si="35"/>
        <v>0</v>
      </c>
      <c r="S131" s="382">
        <f t="shared" si="35"/>
        <v>0</v>
      </c>
      <c r="T131" s="382">
        <f t="shared" si="35"/>
        <v>0</v>
      </c>
      <c r="U131" s="382">
        <f t="shared" si="35"/>
        <v>0</v>
      </c>
      <c r="V131" s="382">
        <f t="shared" si="35"/>
        <v>0</v>
      </c>
      <c r="W131" s="382">
        <f t="shared" si="35"/>
        <v>0</v>
      </c>
      <c r="X131" s="382">
        <f t="shared" si="35"/>
        <v>0</v>
      </c>
      <c r="Y131" s="402">
        <f>SUM(Y121:Y130)</f>
        <v>1544305</v>
      </c>
    </row>
    <row r="132" spans="1:26" s="384" customFormat="1" x14ac:dyDescent="0.3">
      <c r="A132" s="341" t="s">
        <v>157</v>
      </c>
      <c r="B132" s="380" t="s">
        <v>390</v>
      </c>
      <c r="C132" s="381" t="s">
        <v>359</v>
      </c>
      <c r="D132" s="388"/>
      <c r="E132" s="388"/>
      <c r="F132" s="434">
        <v>2000000</v>
      </c>
      <c r="G132" s="388"/>
      <c r="H132" s="388"/>
      <c r="I132" s="388"/>
      <c r="J132" s="388"/>
      <c r="K132" s="388"/>
      <c r="L132" s="389"/>
      <c r="M132" s="388"/>
      <c r="N132" s="388"/>
      <c r="O132" s="388"/>
      <c r="P132" s="388"/>
      <c r="Q132" s="388"/>
      <c r="R132" s="388"/>
      <c r="S132" s="388"/>
      <c r="T132" s="388"/>
      <c r="U132" s="388"/>
      <c r="V132" s="389"/>
      <c r="W132" s="434"/>
      <c r="X132" s="389"/>
      <c r="Y132" s="403">
        <f>SUM(D132:X132)</f>
        <v>2000000</v>
      </c>
    </row>
    <row r="133" spans="1:26" s="384" customFormat="1" x14ac:dyDescent="0.3">
      <c r="A133" s="341" t="s">
        <v>160</v>
      </c>
      <c r="B133" s="380" t="s">
        <v>391</v>
      </c>
      <c r="C133" s="381" t="s">
        <v>366</v>
      </c>
      <c r="D133" s="388"/>
      <c r="E133" s="388"/>
      <c r="F133" s="388"/>
      <c r="G133" s="388"/>
      <c r="H133" s="388"/>
      <c r="I133" s="388"/>
      <c r="J133" s="388"/>
      <c r="K133" s="388"/>
      <c r="L133" s="389"/>
      <c r="M133" s="388"/>
      <c r="N133" s="388"/>
      <c r="O133" s="388"/>
      <c r="P133" s="388"/>
      <c r="Q133" s="388"/>
      <c r="R133" s="388"/>
      <c r="S133" s="388">
        <v>0</v>
      </c>
      <c r="T133" s="388"/>
      <c r="U133" s="388"/>
      <c r="V133" s="389"/>
      <c r="W133" s="434"/>
      <c r="X133" s="389"/>
      <c r="Y133" s="403">
        <f>SUM(D133:X133)</f>
        <v>0</v>
      </c>
    </row>
    <row r="134" spans="1:26" s="384" customFormat="1" x14ac:dyDescent="0.3">
      <c r="A134" s="341" t="s">
        <v>163</v>
      </c>
      <c r="B134" s="380" t="s">
        <v>774</v>
      </c>
      <c r="C134" s="381" t="s">
        <v>374</v>
      </c>
      <c r="D134" s="388"/>
      <c r="E134" s="388"/>
      <c r="F134" s="388"/>
      <c r="G134" s="388"/>
      <c r="H134" s="388"/>
      <c r="I134" s="388"/>
      <c r="J134" s="388"/>
      <c r="K134" s="388"/>
      <c r="L134" s="389"/>
      <c r="M134" s="388"/>
      <c r="N134" s="388"/>
      <c r="O134" s="388"/>
      <c r="P134" s="388"/>
      <c r="Q134" s="388"/>
      <c r="R134" s="388"/>
      <c r="S134" s="388"/>
      <c r="T134" s="388"/>
      <c r="U134" s="388"/>
      <c r="V134" s="389"/>
      <c r="W134" s="434"/>
      <c r="X134" s="389"/>
      <c r="Y134" s="403">
        <f>SUM(D134:X134)</f>
        <v>0</v>
      </c>
    </row>
    <row r="135" spans="1:26" s="392" customFormat="1" x14ac:dyDescent="0.3">
      <c r="A135" s="341" t="s">
        <v>166</v>
      </c>
      <c r="B135" s="390" t="s">
        <v>775</v>
      </c>
      <c r="C135" s="404" t="s">
        <v>376</v>
      </c>
      <c r="D135" s="391">
        <f>SUM(D101+D111+D120+D131+D132+D133+D134)</f>
        <v>58124626</v>
      </c>
      <c r="E135" s="391">
        <f t="shared" ref="E135:X135" si="36">SUM(E101+E111+E120+E131+E132+E133+E134)</f>
        <v>800745</v>
      </c>
      <c r="F135" s="391">
        <f t="shared" si="36"/>
        <v>3153140</v>
      </c>
      <c r="G135" s="391">
        <f t="shared" si="36"/>
        <v>36904326</v>
      </c>
      <c r="H135" s="391">
        <f t="shared" si="36"/>
        <v>1235308</v>
      </c>
      <c r="I135" s="391">
        <f t="shared" si="36"/>
        <v>0</v>
      </c>
      <c r="J135" s="391">
        <f t="shared" si="36"/>
        <v>1063949</v>
      </c>
      <c r="K135" s="391">
        <f t="shared" si="36"/>
        <v>0</v>
      </c>
      <c r="L135" s="391">
        <f t="shared" si="36"/>
        <v>0</v>
      </c>
      <c r="M135" s="391">
        <f t="shared" si="36"/>
        <v>3488000</v>
      </c>
      <c r="N135" s="391">
        <f t="shared" si="36"/>
        <v>3238200</v>
      </c>
      <c r="O135" s="391">
        <f t="shared" si="36"/>
        <v>393015</v>
      </c>
      <c r="P135" s="391">
        <f t="shared" si="36"/>
        <v>0</v>
      </c>
      <c r="Q135" s="391">
        <f t="shared" si="36"/>
        <v>4479000</v>
      </c>
      <c r="R135" s="391">
        <f t="shared" si="36"/>
        <v>3126507</v>
      </c>
      <c r="S135" s="391">
        <f t="shared" si="36"/>
        <v>2270000</v>
      </c>
      <c r="T135" s="391">
        <f t="shared" si="36"/>
        <v>16800</v>
      </c>
      <c r="U135" s="391">
        <f t="shared" si="36"/>
        <v>0</v>
      </c>
      <c r="V135" s="391">
        <f t="shared" si="36"/>
        <v>4100000</v>
      </c>
      <c r="W135" s="391">
        <f t="shared" si="36"/>
        <v>3452000</v>
      </c>
      <c r="X135" s="391">
        <f t="shared" si="36"/>
        <v>3555000</v>
      </c>
      <c r="Y135" s="405">
        <f>SUM(Y101+Y111+Y120+Y131+Y132+Y133+Y134)</f>
        <v>129400616</v>
      </c>
      <c r="Z135" s="411"/>
    </row>
    <row r="136" spans="1:26" ht="26.4" x14ac:dyDescent="0.3">
      <c r="A136" s="341" t="s">
        <v>169</v>
      </c>
      <c r="B136" s="342" t="s">
        <v>457</v>
      </c>
      <c r="C136" s="342" t="s">
        <v>458</v>
      </c>
      <c r="D136" s="372"/>
      <c r="E136" s="372"/>
      <c r="F136" s="424"/>
      <c r="G136" s="372"/>
      <c r="H136" s="429">
        <v>62598671</v>
      </c>
      <c r="I136" s="372"/>
      <c r="J136" s="372"/>
      <c r="K136" s="424"/>
      <c r="L136" s="312">
        <v>0</v>
      </c>
      <c r="M136" s="372"/>
      <c r="N136" s="372"/>
      <c r="O136" s="372"/>
      <c r="P136" s="424"/>
      <c r="Q136" s="372"/>
      <c r="R136" s="424"/>
      <c r="S136" s="372"/>
      <c r="T136" s="372"/>
      <c r="U136" s="372"/>
      <c r="V136" s="312"/>
      <c r="W136" s="429"/>
      <c r="X136" s="312"/>
      <c r="Y136" s="374">
        <f>SUM(D136:X136)</f>
        <v>62598671</v>
      </c>
    </row>
    <row r="137" spans="1:26" x14ac:dyDescent="0.3">
      <c r="A137" s="341" t="s">
        <v>172</v>
      </c>
      <c r="B137" s="348" t="s">
        <v>463</v>
      </c>
      <c r="C137" s="342" t="s">
        <v>464</v>
      </c>
      <c r="D137" s="372"/>
      <c r="E137" s="372"/>
      <c r="F137" s="424"/>
      <c r="G137" s="429">
        <v>4230697</v>
      </c>
      <c r="H137" s="372"/>
      <c r="I137" s="372"/>
      <c r="J137" s="372"/>
      <c r="K137" s="424"/>
      <c r="L137" s="312"/>
      <c r="M137" s="372"/>
      <c r="N137" s="372"/>
      <c r="O137" s="372"/>
      <c r="P137" s="424"/>
      <c r="Q137" s="372"/>
      <c r="R137" s="424"/>
      <c r="S137" s="372"/>
      <c r="T137" s="372"/>
      <c r="U137" s="372"/>
      <c r="V137" s="312"/>
      <c r="W137" s="429"/>
      <c r="X137" s="312"/>
      <c r="Y137" s="374">
        <f>SUM(D137:X137)</f>
        <v>4230697</v>
      </c>
    </row>
    <row r="138" spans="1:26" x14ac:dyDescent="0.3">
      <c r="A138" s="341" t="s">
        <v>175</v>
      </c>
      <c r="B138" s="348" t="s">
        <v>465</v>
      </c>
      <c r="C138" s="342" t="s">
        <v>466</v>
      </c>
      <c r="D138" s="372"/>
      <c r="E138" s="372"/>
      <c r="F138" s="424"/>
      <c r="G138" s="372"/>
      <c r="H138" s="372"/>
      <c r="I138" s="372"/>
      <c r="J138" s="372"/>
      <c r="K138" s="424"/>
      <c r="L138" s="312"/>
      <c r="M138" s="372"/>
      <c r="N138" s="372"/>
      <c r="O138" s="372"/>
      <c r="P138" s="424"/>
      <c r="Q138" s="372"/>
      <c r="R138" s="424"/>
      <c r="S138" s="372"/>
      <c r="T138" s="372"/>
      <c r="U138" s="372"/>
      <c r="V138" s="312"/>
      <c r="W138" s="429"/>
      <c r="X138" s="312"/>
      <c r="Y138" s="374">
        <f>SUM(D138:X138)</f>
        <v>0</v>
      </c>
    </row>
    <row r="139" spans="1:26" x14ac:dyDescent="0.3">
      <c r="A139" s="341">
        <v>57</v>
      </c>
      <c r="B139" s="348" t="s">
        <v>828</v>
      </c>
      <c r="C139" s="342" t="s">
        <v>468</v>
      </c>
      <c r="D139" s="372"/>
      <c r="E139" s="372"/>
      <c r="F139" s="424"/>
      <c r="G139" s="372"/>
      <c r="H139" s="372"/>
      <c r="I139" s="372"/>
      <c r="J139" s="372"/>
      <c r="K139" s="424"/>
      <c r="L139" s="312"/>
      <c r="M139" s="372"/>
      <c r="N139" s="372"/>
      <c r="O139" s="372"/>
      <c r="P139" s="424"/>
      <c r="Q139" s="372"/>
      <c r="R139" s="424"/>
      <c r="S139" s="372"/>
      <c r="T139" s="372"/>
      <c r="U139" s="372"/>
      <c r="V139" s="312"/>
      <c r="W139" s="429"/>
      <c r="X139" s="312"/>
      <c r="Y139" s="374">
        <f>SUM(D139:X139)</f>
        <v>0</v>
      </c>
    </row>
    <row r="140" spans="1:26" s="392" customFormat="1" x14ac:dyDescent="0.3">
      <c r="A140" s="341">
        <v>58</v>
      </c>
      <c r="B140" s="393" t="s">
        <v>499</v>
      </c>
      <c r="C140" s="394" t="s">
        <v>488</v>
      </c>
      <c r="D140" s="406">
        <f>SUM(D136:D139)</f>
        <v>0</v>
      </c>
      <c r="E140" s="406">
        <f t="shared" ref="E140:X140" si="37">SUM(E136:E139)</f>
        <v>0</v>
      </c>
      <c r="F140" s="406">
        <f t="shared" si="37"/>
        <v>0</v>
      </c>
      <c r="G140" s="406">
        <f t="shared" si="37"/>
        <v>4230697</v>
      </c>
      <c r="H140" s="406">
        <f t="shared" si="37"/>
        <v>62598671</v>
      </c>
      <c r="I140" s="406">
        <f t="shared" si="37"/>
        <v>0</v>
      </c>
      <c r="J140" s="406">
        <f t="shared" si="37"/>
        <v>0</v>
      </c>
      <c r="K140" s="406">
        <f t="shared" si="37"/>
        <v>0</v>
      </c>
      <c r="L140" s="406">
        <f t="shared" si="37"/>
        <v>0</v>
      </c>
      <c r="M140" s="406">
        <f t="shared" si="37"/>
        <v>0</v>
      </c>
      <c r="N140" s="406">
        <f t="shared" si="37"/>
        <v>0</v>
      </c>
      <c r="O140" s="406">
        <f t="shared" si="37"/>
        <v>0</v>
      </c>
      <c r="P140" s="406">
        <f t="shared" si="37"/>
        <v>0</v>
      </c>
      <c r="Q140" s="406">
        <f t="shared" si="37"/>
        <v>0</v>
      </c>
      <c r="R140" s="406">
        <f t="shared" si="37"/>
        <v>0</v>
      </c>
      <c r="S140" s="406">
        <f t="shared" si="37"/>
        <v>0</v>
      </c>
      <c r="T140" s="406">
        <f t="shared" si="37"/>
        <v>0</v>
      </c>
      <c r="U140" s="406">
        <f t="shared" si="37"/>
        <v>0</v>
      </c>
      <c r="V140" s="406">
        <f t="shared" si="37"/>
        <v>0</v>
      </c>
      <c r="W140" s="406">
        <f t="shared" si="37"/>
        <v>0</v>
      </c>
      <c r="X140" s="406">
        <f t="shared" si="37"/>
        <v>0</v>
      </c>
      <c r="Y140" s="407">
        <f>SUM(Y136:Y139)</f>
        <v>66829368</v>
      </c>
      <c r="Z140" s="411"/>
    </row>
    <row r="141" spans="1:26" s="400" customFormat="1" x14ac:dyDescent="0.3">
      <c r="A141" s="408"/>
      <c r="B141" s="408" t="s">
        <v>739</v>
      </c>
      <c r="C141" s="408"/>
      <c r="D141" s="398">
        <f>SUM(D140,D135)</f>
        <v>58124626</v>
      </c>
      <c r="E141" s="398">
        <f t="shared" ref="E141:X141" si="38">SUM(E140,E135)</f>
        <v>800745</v>
      </c>
      <c r="F141" s="398">
        <f t="shared" si="38"/>
        <v>3153140</v>
      </c>
      <c r="G141" s="398">
        <f t="shared" si="38"/>
        <v>41135023</v>
      </c>
      <c r="H141" s="398">
        <f t="shared" si="38"/>
        <v>63833979</v>
      </c>
      <c r="I141" s="398">
        <f t="shared" si="38"/>
        <v>0</v>
      </c>
      <c r="J141" s="398">
        <f t="shared" si="38"/>
        <v>1063949</v>
      </c>
      <c r="K141" s="398">
        <f t="shared" si="38"/>
        <v>0</v>
      </c>
      <c r="L141" s="398">
        <f t="shared" si="38"/>
        <v>0</v>
      </c>
      <c r="M141" s="398">
        <f t="shared" si="38"/>
        <v>3488000</v>
      </c>
      <c r="N141" s="398">
        <f t="shared" si="38"/>
        <v>3238200</v>
      </c>
      <c r="O141" s="398">
        <f t="shared" si="38"/>
        <v>393015</v>
      </c>
      <c r="P141" s="398">
        <f t="shared" si="38"/>
        <v>0</v>
      </c>
      <c r="Q141" s="398">
        <f t="shared" si="38"/>
        <v>4479000</v>
      </c>
      <c r="R141" s="398">
        <f t="shared" si="38"/>
        <v>3126507</v>
      </c>
      <c r="S141" s="398">
        <f t="shared" si="38"/>
        <v>2270000</v>
      </c>
      <c r="T141" s="398">
        <f t="shared" si="38"/>
        <v>16800</v>
      </c>
      <c r="U141" s="398">
        <f t="shared" si="38"/>
        <v>0</v>
      </c>
      <c r="V141" s="398">
        <f t="shared" si="38"/>
        <v>4100000</v>
      </c>
      <c r="W141" s="398">
        <f t="shared" si="38"/>
        <v>3452000</v>
      </c>
      <c r="X141" s="398">
        <f t="shared" si="38"/>
        <v>3555000</v>
      </c>
      <c r="Y141" s="409">
        <f>SUM(Y135+Y140)</f>
        <v>196229984</v>
      </c>
    </row>
  </sheetData>
  <mergeCells count="1">
    <mergeCell ref="A2:Y2"/>
  </mergeCells>
  <pageMargins left="0.25" right="0.25" top="0.75" bottom="0.75" header="0.3" footer="0.3"/>
  <pageSetup paperSize="8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opLeftCell="A4" workbookViewId="0">
      <selection activeCell="A4" sqref="A4:D20"/>
    </sheetView>
  </sheetViews>
  <sheetFormatPr defaultRowHeight="14.4" x14ac:dyDescent="0.3"/>
  <cols>
    <col min="1" max="1" width="14.33203125" customWidth="1"/>
    <col min="2" max="2" width="9.88671875" customWidth="1"/>
    <col min="3" max="3" width="34.109375" customWidth="1"/>
    <col min="4" max="4" width="17.88671875" customWidth="1"/>
  </cols>
  <sheetData>
    <row r="1" spans="1:4" x14ac:dyDescent="0.3">
      <c r="A1" s="589"/>
      <c r="B1" s="589"/>
      <c r="C1" s="589"/>
      <c r="D1" s="590" t="s">
        <v>955</v>
      </c>
    </row>
    <row r="2" spans="1:4" x14ac:dyDescent="0.3">
      <c r="A2" s="589"/>
      <c r="B2" s="589"/>
      <c r="C2" s="589"/>
      <c r="D2" s="589"/>
    </row>
    <row r="3" spans="1:4" x14ac:dyDescent="0.3">
      <c r="A3" s="589"/>
      <c r="B3" s="589"/>
      <c r="C3" s="589"/>
      <c r="D3" s="589"/>
    </row>
    <row r="4" spans="1:4" x14ac:dyDescent="0.3">
      <c r="A4" s="589"/>
      <c r="B4" s="589"/>
      <c r="C4" s="890" t="s">
        <v>875</v>
      </c>
      <c r="D4" s="890"/>
    </row>
    <row r="5" spans="1:4" ht="18" x14ac:dyDescent="0.3">
      <c r="A5" s="891" t="s">
        <v>1052</v>
      </c>
      <c r="B5" s="892"/>
      <c r="C5" s="892"/>
      <c r="D5" s="893"/>
    </row>
    <row r="6" spans="1:4" x14ac:dyDescent="0.3">
      <c r="A6" s="603" t="s">
        <v>912</v>
      </c>
      <c r="B6" s="604" t="s">
        <v>913</v>
      </c>
      <c r="C6" s="605" t="s">
        <v>1</v>
      </c>
      <c r="D6" s="606" t="s">
        <v>914</v>
      </c>
    </row>
    <row r="7" spans="1:4" ht="15.6" x14ac:dyDescent="0.3">
      <c r="A7" s="612"/>
      <c r="B7" s="613"/>
      <c r="C7" s="614"/>
      <c r="D7" s="615"/>
    </row>
    <row r="8" spans="1:4" x14ac:dyDescent="0.3">
      <c r="A8" s="616"/>
      <c r="B8" s="888" t="s">
        <v>905</v>
      </c>
      <c r="C8" s="889"/>
      <c r="D8" s="617">
        <f>SUM(D12+D15)</f>
        <v>47977122</v>
      </c>
    </row>
    <row r="9" spans="1:4" x14ac:dyDescent="0.3">
      <c r="A9" s="609" t="s">
        <v>513</v>
      </c>
      <c r="B9" s="607" t="s">
        <v>66</v>
      </c>
      <c r="C9" s="312" t="s">
        <v>379</v>
      </c>
      <c r="D9" s="618">
        <v>37864522</v>
      </c>
    </row>
    <row r="10" spans="1:4" ht="28.8" x14ac:dyDescent="0.3">
      <c r="A10" s="609" t="s">
        <v>516</v>
      </c>
      <c r="B10" s="607" t="s">
        <v>69</v>
      </c>
      <c r="C10" s="619" t="s">
        <v>915</v>
      </c>
      <c r="D10" s="697">
        <v>5799060</v>
      </c>
    </row>
    <row r="11" spans="1:4" ht="18" customHeight="1" x14ac:dyDescent="0.3">
      <c r="A11" s="609" t="s">
        <v>518</v>
      </c>
      <c r="B11" s="607" t="s">
        <v>144</v>
      </c>
      <c r="C11" s="312" t="s">
        <v>594</v>
      </c>
      <c r="D11" s="697">
        <v>4091000</v>
      </c>
    </row>
    <row r="12" spans="1:4" ht="21" customHeight="1" x14ac:dyDescent="0.3">
      <c r="A12" s="886" t="s">
        <v>919</v>
      </c>
      <c r="B12" s="887"/>
      <c r="C12" s="610" t="s">
        <v>916</v>
      </c>
      <c r="D12" s="788">
        <f>SUM(D9:D11)</f>
        <v>47754582</v>
      </c>
    </row>
    <row r="13" spans="1:4" x14ac:dyDescent="0.3">
      <c r="A13" s="609" t="s">
        <v>519</v>
      </c>
      <c r="B13" s="611" t="s">
        <v>233</v>
      </c>
      <c r="C13" s="620" t="s">
        <v>920</v>
      </c>
      <c r="D13" s="697">
        <v>222540</v>
      </c>
    </row>
    <row r="14" spans="1:4" x14ac:dyDescent="0.3">
      <c r="A14" s="609" t="s">
        <v>520</v>
      </c>
      <c r="B14" s="607" t="s">
        <v>917</v>
      </c>
      <c r="C14" s="312" t="s">
        <v>621</v>
      </c>
      <c r="D14" s="699">
        <v>0</v>
      </c>
    </row>
    <row r="15" spans="1:4" ht="15.6" x14ac:dyDescent="0.3">
      <c r="A15" s="886" t="s">
        <v>921</v>
      </c>
      <c r="B15" s="887"/>
      <c r="C15" s="610" t="s">
        <v>918</v>
      </c>
      <c r="D15" s="617">
        <f>SUM(D13:D14)</f>
        <v>222540</v>
      </c>
    </row>
    <row r="16" spans="1:4" ht="15.6" x14ac:dyDescent="0.3">
      <c r="A16" s="608"/>
      <c r="B16" s="621"/>
      <c r="C16" s="622"/>
      <c r="D16" s="623"/>
    </row>
    <row r="17" spans="1:4" ht="18" x14ac:dyDescent="0.35">
      <c r="A17" s="620"/>
      <c r="B17" s="624"/>
      <c r="C17" s="700" t="s">
        <v>922</v>
      </c>
      <c r="D17" s="698">
        <f>SUM(D8)</f>
        <v>47977122</v>
      </c>
    </row>
    <row r="18" spans="1:4" ht="18" x14ac:dyDescent="0.35">
      <c r="A18" s="312"/>
      <c r="B18" s="625"/>
      <c r="C18" s="626"/>
      <c r="D18" s="312"/>
    </row>
    <row r="19" spans="1:4" ht="18" x14ac:dyDescent="0.35">
      <c r="A19" s="312"/>
      <c r="B19" s="625"/>
      <c r="C19" s="626"/>
      <c r="D19" s="627"/>
    </row>
    <row r="20" spans="1:4" x14ac:dyDescent="0.3">
      <c r="A20" s="312"/>
      <c r="B20" s="628"/>
      <c r="C20" s="312" t="s">
        <v>923</v>
      </c>
      <c r="D20" s="312">
        <v>10</v>
      </c>
    </row>
  </sheetData>
  <mergeCells count="5">
    <mergeCell ref="A12:B12"/>
    <mergeCell ref="A15:B15"/>
    <mergeCell ref="B8:C8"/>
    <mergeCell ref="C4:D4"/>
    <mergeCell ref="A5:D5"/>
  </mergeCells>
  <pageMargins left="0.7" right="0.7" top="0.75" bottom="0.75" header="0.3" footer="0.3"/>
  <pageSetup paperSize="9" fitToWidth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sqref="A1:G12"/>
    </sheetView>
  </sheetViews>
  <sheetFormatPr defaultRowHeight="14.4" x14ac:dyDescent="0.3"/>
  <cols>
    <col min="1" max="1" width="8.6640625" style="602" customWidth="1"/>
    <col min="2" max="2" width="13" customWidth="1"/>
    <col min="3" max="3" width="36.5546875" customWidth="1"/>
    <col min="4" max="4" width="21.6640625" style="601" customWidth="1"/>
  </cols>
  <sheetData>
    <row r="1" spans="1:7" ht="18" x14ac:dyDescent="0.35">
      <c r="A1" s="653" t="s">
        <v>976</v>
      </c>
      <c r="B1" s="653"/>
      <c r="C1" s="653"/>
      <c r="D1" s="653"/>
      <c r="E1" s="653"/>
      <c r="F1" s="601"/>
      <c r="G1" s="601"/>
    </row>
    <row r="2" spans="1:7" ht="15" thickBot="1" x14ac:dyDescent="0.35"/>
    <row r="3" spans="1:7" ht="46.5" customHeight="1" thickBot="1" x14ac:dyDescent="0.35">
      <c r="A3" s="669" t="s">
        <v>926</v>
      </c>
      <c r="B3" s="898" t="s">
        <v>927</v>
      </c>
      <c r="C3" s="899"/>
      <c r="D3" s="789" t="s">
        <v>1053</v>
      </c>
    </row>
    <row r="4" spans="1:7" ht="30" customHeight="1" thickBot="1" x14ac:dyDescent="0.35">
      <c r="A4" s="672" t="s">
        <v>6</v>
      </c>
      <c r="B4" s="900" t="s">
        <v>928</v>
      </c>
      <c r="C4" s="901"/>
      <c r="D4" s="701">
        <f>SUM(D5:D6)</f>
        <v>1990000</v>
      </c>
    </row>
    <row r="5" spans="1:7" ht="30" customHeight="1" x14ac:dyDescent="0.3">
      <c r="A5" s="673"/>
      <c r="B5" s="902" t="s">
        <v>929</v>
      </c>
      <c r="C5" s="903"/>
      <c r="D5" s="702">
        <v>1890000</v>
      </c>
    </row>
    <row r="6" spans="1:7" ht="30" customHeight="1" thickBot="1" x14ac:dyDescent="0.35">
      <c r="A6" s="674"/>
      <c r="B6" s="906" t="s">
        <v>930</v>
      </c>
      <c r="C6" s="907"/>
      <c r="D6" s="702">
        <v>100000</v>
      </c>
    </row>
    <row r="7" spans="1:7" ht="30" customHeight="1" thickBot="1" x14ac:dyDescent="0.35">
      <c r="A7" s="675" t="s">
        <v>7</v>
      </c>
      <c r="B7" s="900" t="s">
        <v>931</v>
      </c>
      <c r="C7" s="901"/>
      <c r="D7" s="701">
        <f>D8+D9+D10</f>
        <v>30502858</v>
      </c>
    </row>
    <row r="8" spans="1:7" ht="30" customHeight="1" x14ac:dyDescent="0.3">
      <c r="A8" s="676"/>
      <c r="B8" s="670" t="s">
        <v>932</v>
      </c>
      <c r="C8" s="671"/>
      <c r="D8" s="680">
        <v>19477720</v>
      </c>
    </row>
    <row r="9" spans="1:7" ht="30" customHeight="1" x14ac:dyDescent="0.3">
      <c r="A9" s="677"/>
      <c r="B9" s="904" t="s">
        <v>933</v>
      </c>
      <c r="C9" s="905"/>
      <c r="D9" s="680">
        <v>3371318</v>
      </c>
    </row>
    <row r="10" spans="1:7" ht="30" customHeight="1" thickBot="1" x14ac:dyDescent="0.35">
      <c r="A10" s="678"/>
      <c r="B10" s="894" t="s">
        <v>934</v>
      </c>
      <c r="C10" s="895"/>
      <c r="D10" s="680">
        <v>7653820</v>
      </c>
    </row>
    <row r="11" spans="1:7" ht="30" customHeight="1" thickBot="1" x14ac:dyDescent="0.35">
      <c r="A11" s="679" t="s">
        <v>935</v>
      </c>
      <c r="B11" s="896" t="s">
        <v>936</v>
      </c>
      <c r="C11" s="897"/>
      <c r="D11" s="790">
        <f>SUM(D4+D7)</f>
        <v>32492858</v>
      </c>
    </row>
    <row r="12" spans="1:7" ht="30" customHeight="1" thickBot="1" x14ac:dyDescent="0.35">
      <c r="A12" s="540"/>
      <c r="B12" s="814"/>
      <c r="C12" s="815" t="s">
        <v>977</v>
      </c>
      <c r="D12" s="816">
        <v>5</v>
      </c>
    </row>
  </sheetData>
  <mergeCells count="8">
    <mergeCell ref="B10:C10"/>
    <mergeCell ref="B11:C11"/>
    <mergeCell ref="B3:C3"/>
    <mergeCell ref="B4:C4"/>
    <mergeCell ref="B5:C5"/>
    <mergeCell ref="B7:C7"/>
    <mergeCell ref="B9:C9"/>
    <mergeCell ref="B6:C6"/>
  </mergeCells>
  <pageMargins left="0.7" right="0.7" top="0.75" bottom="0.75" header="0.3" footer="0.3"/>
  <pageSetup paperSize="9" scale="88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D30"/>
  <sheetViews>
    <sheetView workbookViewId="0">
      <selection sqref="A1:B12"/>
    </sheetView>
  </sheetViews>
  <sheetFormatPr defaultRowHeight="14.4" x14ac:dyDescent="0.3"/>
  <cols>
    <col min="1" max="1" width="63.109375" customWidth="1"/>
    <col min="2" max="2" width="19" customWidth="1"/>
    <col min="3" max="3" width="18" customWidth="1"/>
  </cols>
  <sheetData>
    <row r="1" spans="1:4" x14ac:dyDescent="0.3">
      <c r="A1" s="908" t="s">
        <v>937</v>
      </c>
      <c r="B1" s="909"/>
    </row>
    <row r="2" spans="1:4" ht="41.25" customHeight="1" x14ac:dyDescent="0.3">
      <c r="A2" s="910" t="s">
        <v>1061</v>
      </c>
      <c r="B2" s="910"/>
      <c r="C2" s="156"/>
    </row>
    <row r="3" spans="1:4" ht="17.399999999999999" x14ac:dyDescent="0.3">
      <c r="A3" s="159"/>
      <c r="B3" s="159"/>
      <c r="C3" s="159"/>
    </row>
    <row r="4" spans="1:4" ht="17.399999999999999" x14ac:dyDescent="0.3">
      <c r="A4" s="159"/>
      <c r="B4" s="159"/>
      <c r="C4" s="159"/>
    </row>
    <row r="5" spans="1:4" ht="17.399999999999999" x14ac:dyDescent="0.3">
      <c r="A5" s="159"/>
      <c r="B5" s="159"/>
      <c r="C5" s="159"/>
    </row>
    <row r="6" spans="1:4" ht="17.399999999999999" x14ac:dyDescent="0.3">
      <c r="A6" s="160"/>
      <c r="B6" s="161" t="s">
        <v>710</v>
      </c>
    </row>
    <row r="7" spans="1:4" ht="45.75" customHeight="1" x14ac:dyDescent="0.3">
      <c r="A7" s="162" t="s">
        <v>645</v>
      </c>
      <c r="B7" s="177" t="s">
        <v>646</v>
      </c>
    </row>
    <row r="8" spans="1:4" ht="17.399999999999999" x14ac:dyDescent="0.3">
      <c r="A8" s="178"/>
      <c r="B8" s="179"/>
    </row>
    <row r="9" spans="1:4" ht="17.399999999999999" x14ac:dyDescent="0.3">
      <c r="A9" s="178" t="s">
        <v>749</v>
      </c>
      <c r="B9" s="167"/>
      <c r="D9" s="180"/>
    </row>
    <row r="10" spans="1:4" ht="17.25" customHeight="1" x14ac:dyDescent="0.3">
      <c r="A10" s="182" t="s">
        <v>149</v>
      </c>
      <c r="B10" s="333"/>
    </row>
    <row r="11" spans="1:4" s="183" customFormat="1" ht="17.399999999999999" x14ac:dyDescent="0.3">
      <c r="A11" s="182" t="s">
        <v>647</v>
      </c>
      <c r="B11" s="167">
        <v>3452000</v>
      </c>
      <c r="D11" s="184"/>
    </row>
    <row r="12" spans="1:4" ht="32.25" customHeight="1" x14ac:dyDescent="0.3">
      <c r="A12" s="178" t="s">
        <v>535</v>
      </c>
      <c r="B12" s="353">
        <f>SUM(B8:B11)</f>
        <v>3452000</v>
      </c>
    </row>
    <row r="13" spans="1:4" ht="17.399999999999999" x14ac:dyDescent="0.3">
      <c r="A13" s="173"/>
      <c r="B13" s="170"/>
    </row>
    <row r="14" spans="1:4" ht="17.399999999999999" x14ac:dyDescent="0.3">
      <c r="A14" s="173"/>
      <c r="B14" s="170"/>
    </row>
    <row r="15" spans="1:4" ht="17.399999999999999" x14ac:dyDescent="0.3">
      <c r="A15" s="173"/>
      <c r="B15" s="170"/>
    </row>
    <row r="16" spans="1:4" ht="17.399999999999999" x14ac:dyDescent="0.3">
      <c r="A16" s="197"/>
      <c r="B16" s="284"/>
    </row>
    <row r="17" spans="1:4" ht="18" customHeight="1" x14ac:dyDescent="0.3">
      <c r="A17" s="173"/>
      <c r="B17" s="351"/>
    </row>
    <row r="18" spans="1:4" ht="17.399999999999999" x14ac:dyDescent="0.3">
      <c r="A18" s="173"/>
      <c r="B18" s="170"/>
    </row>
    <row r="19" spans="1:4" ht="17.399999999999999" x14ac:dyDescent="0.3">
      <c r="A19" s="197"/>
      <c r="B19" s="284"/>
      <c r="D19" s="180"/>
    </row>
    <row r="20" spans="1:4" ht="18" customHeight="1" x14ac:dyDescent="0.3">
      <c r="A20" s="173"/>
      <c r="B20" s="351"/>
    </row>
    <row r="21" spans="1:4" ht="17.399999999999999" x14ac:dyDescent="0.3">
      <c r="A21" s="165"/>
      <c r="B21" s="284"/>
    </row>
    <row r="22" spans="1:4" ht="17.399999999999999" x14ac:dyDescent="0.3">
      <c r="A22" s="185"/>
      <c r="B22" s="352"/>
    </row>
    <row r="23" spans="1:4" x14ac:dyDescent="0.3">
      <c r="A23" s="185"/>
      <c r="B23" s="185"/>
    </row>
    <row r="28" spans="1:4" ht="15.6" x14ac:dyDescent="0.3">
      <c r="A28" s="165"/>
      <c r="B28" s="165"/>
      <c r="C28" s="176"/>
    </row>
    <row r="29" spans="1:4" x14ac:dyDescent="0.3">
      <c r="A29" s="185"/>
      <c r="B29" s="185"/>
      <c r="C29" s="185"/>
    </row>
    <row r="30" spans="1:4" x14ac:dyDescent="0.3">
      <c r="A30" s="185"/>
      <c r="B30" s="185"/>
      <c r="C30" s="185"/>
    </row>
  </sheetData>
  <mergeCells count="2">
    <mergeCell ref="A1:B1"/>
    <mergeCell ref="A2:B2"/>
  </mergeCells>
  <phoneticPr fontId="35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IV82"/>
  <sheetViews>
    <sheetView topLeftCell="A10" zoomScaleNormal="100" workbookViewId="0">
      <selection sqref="A1:B25"/>
    </sheetView>
  </sheetViews>
  <sheetFormatPr defaultRowHeight="14.4" x14ac:dyDescent="0.3"/>
  <cols>
    <col min="1" max="1" width="59.109375" customWidth="1"/>
    <col min="2" max="2" width="20.109375" customWidth="1"/>
    <col min="3" max="3" width="16.33203125" customWidth="1"/>
  </cols>
  <sheetData>
    <row r="1" spans="1:4" ht="17.399999999999999" x14ac:dyDescent="0.3">
      <c r="A1" s="911" t="s">
        <v>925</v>
      </c>
      <c r="B1" s="911"/>
      <c r="C1" s="154"/>
      <c r="D1" s="155"/>
    </row>
    <row r="2" spans="1:4" ht="41.25" customHeight="1" x14ac:dyDescent="0.3">
      <c r="A2" s="910" t="s">
        <v>1059</v>
      </c>
      <c r="B2" s="910"/>
      <c r="C2" s="157"/>
      <c r="D2" s="158"/>
    </row>
    <row r="3" spans="1:4" ht="17.399999999999999" x14ac:dyDescent="0.3">
      <c r="A3" s="159"/>
      <c r="B3" s="159"/>
      <c r="C3" s="159"/>
      <c r="D3" s="155"/>
    </row>
    <row r="4" spans="1:4" ht="17.399999999999999" x14ac:dyDescent="0.3">
      <c r="A4" s="159"/>
      <c r="B4" s="159"/>
      <c r="C4" s="159"/>
      <c r="D4" s="155"/>
    </row>
    <row r="5" spans="1:4" ht="17.399999999999999" x14ac:dyDescent="0.3">
      <c r="A5" s="160"/>
      <c r="B5" s="161" t="s">
        <v>711</v>
      </c>
      <c r="C5" s="159"/>
      <c r="D5" s="155"/>
    </row>
    <row r="6" spans="1:4" ht="17.399999999999999" x14ac:dyDescent="0.3">
      <c r="A6" s="162" t="s">
        <v>643</v>
      </c>
      <c r="B6" s="282" t="s">
        <v>1060</v>
      </c>
      <c r="D6" s="155"/>
    </row>
    <row r="7" spans="1:4" ht="17.399999999999999" x14ac:dyDescent="0.3">
      <c r="A7" s="188" t="s">
        <v>821</v>
      </c>
      <c r="B7" s="332">
        <v>29738326</v>
      </c>
      <c r="D7" s="155"/>
    </row>
    <row r="8" spans="1:4" ht="17.399999999999999" x14ac:dyDescent="0.3">
      <c r="A8" s="188" t="s">
        <v>868</v>
      </c>
      <c r="B8" s="332">
        <v>65000</v>
      </c>
      <c r="D8" s="155"/>
    </row>
    <row r="9" spans="1:4" s="707" customFormat="1" ht="17.399999999999999" x14ac:dyDescent="0.3">
      <c r="A9" s="188" t="s">
        <v>966</v>
      </c>
      <c r="B9" s="332">
        <v>1100000</v>
      </c>
      <c r="D9" s="155"/>
    </row>
    <row r="10" spans="1:4" s="707" customFormat="1" ht="17.399999999999999" x14ac:dyDescent="0.3">
      <c r="A10" s="188" t="s">
        <v>967</v>
      </c>
      <c r="B10" s="332">
        <v>2200000</v>
      </c>
      <c r="D10" s="155"/>
    </row>
    <row r="11" spans="1:4" s="707" customFormat="1" ht="17.399999999999999" x14ac:dyDescent="0.3">
      <c r="A11" s="188" t="s">
        <v>970</v>
      </c>
      <c r="B11" s="332">
        <v>180000</v>
      </c>
      <c r="D11" s="155"/>
    </row>
    <row r="12" spans="1:4" s="707" customFormat="1" ht="17.399999999999999" x14ac:dyDescent="0.3">
      <c r="A12" s="188" t="s">
        <v>968</v>
      </c>
      <c r="B12" s="332">
        <v>190000</v>
      </c>
      <c r="D12" s="155"/>
    </row>
    <row r="13" spans="1:4" s="707" customFormat="1" ht="17.399999999999999" x14ac:dyDescent="0.3">
      <c r="A13" s="188" t="s">
        <v>969</v>
      </c>
      <c r="B13" s="332">
        <v>2666135</v>
      </c>
      <c r="D13" s="155"/>
    </row>
    <row r="14" spans="1:4" s="786" customFormat="1" ht="17.399999999999999" x14ac:dyDescent="0.3">
      <c r="A14" s="188" t="s">
        <v>1054</v>
      </c>
      <c r="B14" s="332">
        <v>1059225</v>
      </c>
      <c r="D14" s="155"/>
    </row>
    <row r="15" spans="1:4" s="786" customFormat="1" ht="17.399999999999999" x14ac:dyDescent="0.3">
      <c r="A15" s="188" t="s">
        <v>1055</v>
      </c>
      <c r="B15" s="332">
        <v>205963</v>
      </c>
      <c r="D15" s="155"/>
    </row>
    <row r="16" spans="1:4" s="786" customFormat="1" ht="17.399999999999999" x14ac:dyDescent="0.3">
      <c r="A16" s="188" t="s">
        <v>1056</v>
      </c>
      <c r="B16" s="332">
        <v>14418</v>
      </c>
      <c r="D16" s="155"/>
    </row>
    <row r="17" spans="1:256" s="422" customFormat="1" ht="17.399999999999999" x14ac:dyDescent="0.3">
      <c r="A17" s="420" t="s">
        <v>822</v>
      </c>
      <c r="B17" s="421">
        <f>SUM(B7:B16)</f>
        <v>37419067</v>
      </c>
      <c r="D17" s="423"/>
    </row>
    <row r="18" spans="1:256" ht="17.399999999999999" x14ac:dyDescent="0.3">
      <c r="A18" s="188" t="s">
        <v>971</v>
      </c>
      <c r="B18" s="332">
        <v>100000</v>
      </c>
      <c r="D18" s="155"/>
    </row>
    <row r="19" spans="1:256" s="786" customFormat="1" ht="17.399999999999999" x14ac:dyDescent="0.3">
      <c r="A19" s="188" t="s">
        <v>1057</v>
      </c>
      <c r="B19" s="332">
        <v>100000</v>
      </c>
      <c r="D19" s="155"/>
    </row>
    <row r="20" spans="1:256" s="786" customFormat="1" ht="17.399999999999999" x14ac:dyDescent="0.3">
      <c r="A20" s="188" t="s">
        <v>1058</v>
      </c>
      <c r="B20" s="332">
        <v>100000</v>
      </c>
      <c r="D20" s="155"/>
    </row>
    <row r="21" spans="1:256" s="707" customFormat="1" ht="17.399999999999999" x14ac:dyDescent="0.3">
      <c r="A21" s="543" t="s">
        <v>972</v>
      </c>
      <c r="B21" s="544">
        <v>200000</v>
      </c>
      <c r="D21" s="155"/>
    </row>
    <row r="22" spans="1:256" s="422" customFormat="1" ht="17.399999999999999" x14ac:dyDescent="0.3">
      <c r="A22" s="420" t="s">
        <v>823</v>
      </c>
      <c r="B22" s="421">
        <f>SUM(B18:B21)</f>
        <v>500000</v>
      </c>
      <c r="D22" s="423"/>
    </row>
    <row r="23" spans="1:256" s="422" customFormat="1" ht="17.399999999999999" x14ac:dyDescent="0.3">
      <c r="A23" s="543" t="s">
        <v>895</v>
      </c>
      <c r="B23" s="544">
        <v>43309449</v>
      </c>
      <c r="D23" s="423"/>
    </row>
    <row r="24" spans="1:256" s="422" customFormat="1" ht="17.399999999999999" x14ac:dyDescent="0.3">
      <c r="A24" s="420" t="s">
        <v>869</v>
      </c>
      <c r="B24" s="421">
        <f>SUM(B23)</f>
        <v>43309449</v>
      </c>
      <c r="D24" s="423"/>
    </row>
    <row r="25" spans="1:256" ht="29.25" customHeight="1" x14ac:dyDescent="0.3">
      <c r="A25" s="182" t="s">
        <v>644</v>
      </c>
      <c r="B25" s="163">
        <f>SUM(B24,B22,B17)</f>
        <v>81228516</v>
      </c>
      <c r="D25" s="164"/>
      <c r="E25" s="165"/>
      <c r="IV25" s="191">
        <f>SUM(B25:IU25)</f>
        <v>81228516</v>
      </c>
    </row>
    <row r="30" spans="1:256" s="185" customFormat="1" ht="17.399999999999999" x14ac:dyDescent="0.3">
      <c r="A30" s="159"/>
      <c r="B30" s="169"/>
      <c r="D30" s="175"/>
    </row>
    <row r="31" spans="1:256" s="185" customFormat="1" ht="17.399999999999999" x14ac:dyDescent="0.3">
      <c r="A31" s="159"/>
      <c r="B31" s="169"/>
      <c r="D31" s="175"/>
      <c r="E31" s="175"/>
    </row>
    <row r="32" spans="1:256" s="185" customFormat="1" x14ac:dyDescent="0.3"/>
    <row r="33" spans="1:5" s="185" customFormat="1" ht="17.399999999999999" x14ac:dyDescent="0.3">
      <c r="A33" s="159"/>
      <c r="B33" s="169"/>
      <c r="D33" s="175"/>
      <c r="E33" s="175"/>
    </row>
    <row r="34" spans="1:5" x14ac:dyDescent="0.3">
      <c r="A34" s="185"/>
      <c r="B34" s="185"/>
      <c r="C34" s="185"/>
    </row>
    <row r="35" spans="1:5" s="185" customFormat="1" ht="15.6" x14ac:dyDescent="0.3">
      <c r="C35" s="165"/>
      <c r="D35" s="165"/>
      <c r="E35" s="165"/>
    </row>
    <row r="36" spans="1:5" s="185" customFormat="1" ht="17.399999999999999" x14ac:dyDescent="0.3">
      <c r="A36" s="283"/>
      <c r="B36" s="284"/>
      <c r="C36" s="168"/>
      <c r="D36" s="169"/>
      <c r="E36" s="165"/>
    </row>
    <row r="37" spans="1:5" ht="15.6" x14ac:dyDescent="0.3">
      <c r="A37" s="165"/>
      <c r="B37" s="165"/>
      <c r="C37" s="165"/>
      <c r="D37" s="165"/>
      <c r="E37" s="165"/>
    </row>
    <row r="38" spans="1:5" ht="15.6" x14ac:dyDescent="0.3">
      <c r="A38" s="165"/>
      <c r="B38" s="165"/>
      <c r="C38" s="165"/>
      <c r="D38" s="165"/>
      <c r="E38" s="165"/>
    </row>
    <row r="39" spans="1:5" ht="17.399999999999999" x14ac:dyDescent="0.3">
      <c r="A39" s="159"/>
      <c r="B39" s="170"/>
      <c r="C39" s="168"/>
      <c r="D39" s="169"/>
      <c r="E39" s="165"/>
    </row>
    <row r="40" spans="1:5" ht="17.399999999999999" x14ac:dyDescent="0.3">
      <c r="A40" s="159"/>
      <c r="B40" s="170"/>
      <c r="C40" s="168"/>
      <c r="D40" s="169"/>
      <c r="E40" s="165"/>
    </row>
    <row r="41" spans="1:5" ht="15.6" x14ac:dyDescent="0.3">
      <c r="A41" s="165"/>
      <c r="B41" s="165"/>
      <c r="C41" s="165"/>
      <c r="D41" s="165"/>
      <c r="E41" s="165"/>
    </row>
    <row r="42" spans="1:5" ht="17.399999999999999" x14ac:dyDescent="0.3">
      <c r="A42" s="165"/>
      <c r="B42" s="165"/>
      <c r="C42" s="165"/>
      <c r="D42" s="164"/>
      <c r="E42" s="165"/>
    </row>
    <row r="43" spans="1:5" ht="17.399999999999999" x14ac:dyDescent="0.3">
      <c r="A43" s="165"/>
      <c r="B43" s="165"/>
      <c r="C43" s="165"/>
      <c r="D43" s="164"/>
      <c r="E43" s="165"/>
    </row>
    <row r="44" spans="1:5" ht="17.399999999999999" x14ac:dyDescent="0.3">
      <c r="A44" s="165"/>
      <c r="B44" s="165"/>
      <c r="C44" s="165"/>
      <c r="D44" s="164"/>
      <c r="E44" s="165"/>
    </row>
    <row r="45" spans="1:5" ht="17.399999999999999" x14ac:dyDescent="0.3">
      <c r="A45" s="165"/>
      <c r="B45" s="165"/>
      <c r="C45" s="165"/>
      <c r="D45" s="164"/>
      <c r="E45" s="165"/>
    </row>
    <row r="46" spans="1:5" ht="17.399999999999999" x14ac:dyDescent="0.3">
      <c r="A46" s="165"/>
      <c r="B46" s="165"/>
      <c r="C46" s="165"/>
      <c r="D46" s="164"/>
      <c r="E46" s="165"/>
    </row>
    <row r="47" spans="1:5" x14ac:dyDescent="0.3">
      <c r="A47" s="185"/>
      <c r="B47" s="185"/>
      <c r="C47" s="185"/>
    </row>
    <row r="48" spans="1:5" x14ac:dyDescent="0.3">
      <c r="A48" s="185"/>
      <c r="B48" s="185"/>
      <c r="C48" s="185"/>
    </row>
    <row r="49" spans="1:3" x14ac:dyDescent="0.3">
      <c r="A49" s="185"/>
      <c r="B49" s="185"/>
      <c r="C49" s="185"/>
    </row>
    <row r="50" spans="1:3" x14ac:dyDescent="0.3">
      <c r="A50" s="185"/>
      <c r="B50" s="185"/>
      <c r="C50" s="185"/>
    </row>
    <row r="51" spans="1:3" x14ac:dyDescent="0.3">
      <c r="A51" s="185"/>
      <c r="B51" s="185"/>
      <c r="C51" s="185"/>
    </row>
    <row r="52" spans="1:3" x14ac:dyDescent="0.3">
      <c r="A52" s="185"/>
      <c r="B52" s="185"/>
      <c r="C52" s="185"/>
    </row>
    <row r="53" spans="1:3" x14ac:dyDescent="0.3">
      <c r="A53" s="185"/>
      <c r="B53" s="185"/>
      <c r="C53" s="185"/>
    </row>
    <row r="54" spans="1:3" x14ac:dyDescent="0.3">
      <c r="A54" s="185"/>
      <c r="B54" s="185"/>
      <c r="C54" s="185"/>
    </row>
    <row r="55" spans="1:3" x14ac:dyDescent="0.3">
      <c r="A55" s="185"/>
      <c r="B55" s="185"/>
      <c r="C55" s="185"/>
    </row>
    <row r="56" spans="1:3" x14ac:dyDescent="0.3">
      <c r="A56" s="185"/>
      <c r="B56" s="185"/>
      <c r="C56" s="185"/>
    </row>
    <row r="57" spans="1:3" x14ac:dyDescent="0.3">
      <c r="A57" s="185"/>
      <c r="B57" s="185"/>
      <c r="C57" s="185"/>
    </row>
    <row r="58" spans="1:3" x14ac:dyDescent="0.3">
      <c r="A58" s="185"/>
      <c r="B58" s="185"/>
      <c r="C58" s="185"/>
    </row>
    <row r="59" spans="1:3" x14ac:dyDescent="0.3">
      <c r="A59" s="185"/>
      <c r="B59" s="185"/>
      <c r="C59" s="185"/>
    </row>
    <row r="60" spans="1:3" x14ac:dyDescent="0.3">
      <c r="A60" s="185"/>
      <c r="B60" s="185"/>
      <c r="C60" s="185"/>
    </row>
    <row r="61" spans="1:3" x14ac:dyDescent="0.3">
      <c r="A61" s="185"/>
      <c r="B61" s="185"/>
      <c r="C61" s="185"/>
    </row>
    <row r="62" spans="1:3" x14ac:dyDescent="0.3">
      <c r="A62" s="185"/>
      <c r="B62" s="185"/>
      <c r="C62" s="185"/>
    </row>
    <row r="63" spans="1:3" x14ac:dyDescent="0.3">
      <c r="A63" s="185"/>
      <c r="B63" s="185"/>
      <c r="C63" s="190"/>
    </row>
    <row r="64" spans="1:3" ht="17.399999999999999" x14ac:dyDescent="0.3">
      <c r="A64" s="185"/>
      <c r="B64" s="910"/>
      <c r="C64" s="910"/>
    </row>
    <row r="67" spans="2:3" ht="17.399999999999999" x14ac:dyDescent="0.3">
      <c r="B67" s="160"/>
      <c r="C67" s="171"/>
    </row>
    <row r="68" spans="2:3" ht="15.6" x14ac:dyDescent="0.3">
      <c r="B68" s="172"/>
      <c r="C68" s="172"/>
    </row>
    <row r="69" spans="2:3" ht="15.6" x14ac:dyDescent="0.3">
      <c r="B69" s="173"/>
      <c r="C69" s="174"/>
    </row>
    <row r="70" spans="2:3" ht="15.6" x14ac:dyDescent="0.3">
      <c r="B70" s="173"/>
      <c r="C70" s="174"/>
    </row>
    <row r="71" spans="2:3" ht="15.6" x14ac:dyDescent="0.3">
      <c r="B71" s="173"/>
      <c r="C71" s="174"/>
    </row>
    <row r="72" spans="2:3" ht="15.6" x14ac:dyDescent="0.3">
      <c r="B72" s="173"/>
      <c r="C72" s="174"/>
    </row>
    <row r="73" spans="2:3" ht="15.6" x14ac:dyDescent="0.3">
      <c r="B73" s="173"/>
      <c r="C73" s="174"/>
    </row>
    <row r="74" spans="2:3" ht="15.6" x14ac:dyDescent="0.3">
      <c r="B74" s="173"/>
      <c r="C74" s="174"/>
    </row>
    <row r="75" spans="2:3" ht="15.6" x14ac:dyDescent="0.3">
      <c r="B75" s="173"/>
      <c r="C75" s="174"/>
    </row>
    <row r="76" spans="2:3" ht="15.6" x14ac:dyDescent="0.3">
      <c r="B76" s="173"/>
      <c r="C76" s="174"/>
    </row>
    <row r="77" spans="2:3" ht="15.6" x14ac:dyDescent="0.3">
      <c r="B77" s="173"/>
      <c r="C77" s="174"/>
    </row>
    <row r="78" spans="2:3" x14ac:dyDescent="0.3">
      <c r="B78" s="175"/>
      <c r="C78" s="175"/>
    </row>
    <row r="79" spans="2:3" x14ac:dyDescent="0.3">
      <c r="B79" s="175"/>
      <c r="C79" s="175"/>
    </row>
    <row r="80" spans="2:3" x14ac:dyDescent="0.3">
      <c r="B80" s="175"/>
      <c r="C80" s="175"/>
    </row>
    <row r="81" spans="2:3" x14ac:dyDescent="0.3">
      <c r="B81" s="175"/>
      <c r="C81" s="175"/>
    </row>
    <row r="82" spans="2:3" ht="15.6" x14ac:dyDescent="0.3">
      <c r="B82" s="165"/>
      <c r="C82" s="176"/>
    </row>
  </sheetData>
  <mergeCells count="3">
    <mergeCell ref="B64:C64"/>
    <mergeCell ref="A2:B2"/>
    <mergeCell ref="A1:B1"/>
  </mergeCells>
  <phoneticPr fontId="35" type="noConversion"/>
  <pageMargins left="0.75" right="0.75" top="1" bottom="1" header="0.5" footer="0.5"/>
  <pageSetup paperSize="9" scale="1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defaultRowHeight="14.4" x14ac:dyDescent="0.3"/>
  <cols>
    <col min="1" max="1" width="56.5546875" customWidth="1"/>
    <col min="2" max="2" width="25.33203125" customWidth="1"/>
  </cols>
  <sheetData>
    <row r="1" spans="1:2" x14ac:dyDescent="0.3">
      <c r="A1" s="911" t="s">
        <v>938</v>
      </c>
      <c r="B1" s="912"/>
    </row>
    <row r="2" spans="1:2" ht="48" customHeight="1" x14ac:dyDescent="0.3">
      <c r="A2" s="910" t="s">
        <v>1062</v>
      </c>
      <c r="B2" s="913"/>
    </row>
    <row r="3" spans="1:2" ht="17.399999999999999" x14ac:dyDescent="0.3">
      <c r="A3" s="159"/>
      <c r="B3" s="159"/>
    </row>
    <row r="4" spans="1:2" ht="17.399999999999999" x14ac:dyDescent="0.3">
      <c r="A4" s="159"/>
      <c r="B4" s="159"/>
    </row>
    <row r="5" spans="1:2" ht="17.399999999999999" x14ac:dyDescent="0.3">
      <c r="A5" s="160"/>
      <c r="B5" s="161" t="s">
        <v>711</v>
      </c>
    </row>
    <row r="6" spans="1:2" ht="17.399999999999999" x14ac:dyDescent="0.3">
      <c r="A6" s="162" t="s">
        <v>643</v>
      </c>
      <c r="B6" s="282" t="s">
        <v>957</v>
      </c>
    </row>
    <row r="7" spans="1:2" ht="18.75" customHeight="1" x14ac:dyDescent="0.3">
      <c r="A7" s="330" t="s">
        <v>819</v>
      </c>
      <c r="B7" s="331">
        <v>50000</v>
      </c>
    </row>
    <row r="8" spans="1:2" ht="15.6" x14ac:dyDescent="0.3">
      <c r="A8" s="188" t="s">
        <v>820</v>
      </c>
      <c r="B8" s="188">
        <v>500000</v>
      </c>
    </row>
    <row r="9" spans="1:2" ht="15.6" x14ac:dyDescent="0.3">
      <c r="A9" s="188"/>
      <c r="B9" s="188"/>
    </row>
    <row r="10" spans="1:2" ht="15.6" x14ac:dyDescent="0.3">
      <c r="A10" s="188"/>
      <c r="B10" s="188"/>
    </row>
    <row r="11" spans="1:2" ht="32.25" customHeight="1" x14ac:dyDescent="0.3">
      <c r="A11" s="182" t="s">
        <v>704</v>
      </c>
      <c r="B11" s="163">
        <f>SUM(B7:B10)</f>
        <v>550000</v>
      </c>
    </row>
  </sheetData>
  <mergeCells count="2">
    <mergeCell ref="A1:B1"/>
    <mergeCell ref="A2:B2"/>
  </mergeCells>
  <phoneticPr fontId="3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G13"/>
    </sheetView>
  </sheetViews>
  <sheetFormatPr defaultRowHeight="14.4" x14ac:dyDescent="0.3"/>
  <cols>
    <col min="1" max="1" width="9.88671875" customWidth="1"/>
    <col min="5" max="5" width="33.6640625" customWidth="1"/>
    <col min="6" max="6" width="14.5546875" customWidth="1"/>
  </cols>
  <sheetData>
    <row r="1" spans="1:6" x14ac:dyDescent="0.3">
      <c r="A1" s="710"/>
      <c r="F1" t="s">
        <v>992</v>
      </c>
    </row>
    <row r="3" spans="1:6" ht="24.9" customHeight="1" x14ac:dyDescent="0.35">
      <c r="A3" s="713" t="s">
        <v>978</v>
      </c>
      <c r="B3" s="712"/>
      <c r="C3" s="713" t="s">
        <v>990</v>
      </c>
      <c r="D3" s="712"/>
      <c r="E3" s="713" t="s">
        <v>1045</v>
      </c>
      <c r="F3" s="712"/>
    </row>
    <row r="4" spans="1:6" ht="24.9" customHeight="1" x14ac:dyDescent="0.3">
      <c r="A4" s="715" t="s">
        <v>979</v>
      </c>
      <c r="B4" s="920" t="s">
        <v>980</v>
      </c>
      <c r="C4" s="920"/>
      <c r="D4" s="920"/>
      <c r="E4" s="920"/>
      <c r="F4" s="715" t="s">
        <v>981</v>
      </c>
    </row>
    <row r="5" spans="1:6" ht="24.9" customHeight="1" x14ac:dyDescent="0.3">
      <c r="A5" s="716" t="s">
        <v>57</v>
      </c>
      <c r="B5" s="914" t="s">
        <v>982</v>
      </c>
      <c r="C5" s="915"/>
      <c r="D5" s="915"/>
      <c r="E5" s="916"/>
      <c r="F5" s="717">
        <v>2343540</v>
      </c>
    </row>
    <row r="6" spans="1:6" ht="24.9" customHeight="1" x14ac:dyDescent="0.3">
      <c r="A6" s="716" t="s">
        <v>60</v>
      </c>
      <c r="B6" s="921" t="s">
        <v>983</v>
      </c>
      <c r="C6" s="922"/>
      <c r="D6" s="922"/>
      <c r="E6" s="923"/>
      <c r="F6" s="717">
        <v>30000</v>
      </c>
    </row>
    <row r="7" spans="1:6" ht="24.9" customHeight="1" x14ac:dyDescent="0.3">
      <c r="A7" s="716" t="s">
        <v>69</v>
      </c>
      <c r="B7" s="914" t="s">
        <v>984</v>
      </c>
      <c r="C7" s="915"/>
      <c r="D7" s="915"/>
      <c r="E7" s="916"/>
      <c r="F7" s="717">
        <v>374967</v>
      </c>
    </row>
    <row r="8" spans="1:6" ht="24.9" customHeight="1" x14ac:dyDescent="0.3">
      <c r="A8" s="716" t="s">
        <v>75</v>
      </c>
      <c r="B8" s="914" t="s">
        <v>985</v>
      </c>
      <c r="C8" s="915"/>
      <c r="D8" s="915"/>
      <c r="E8" s="916"/>
      <c r="F8" s="717">
        <v>50000</v>
      </c>
    </row>
    <row r="9" spans="1:6" ht="24.9" customHeight="1" x14ac:dyDescent="0.3">
      <c r="A9" s="716" t="s">
        <v>84</v>
      </c>
      <c r="B9" s="914" t="s">
        <v>986</v>
      </c>
      <c r="C9" s="915"/>
      <c r="D9" s="915"/>
      <c r="E9" s="916"/>
      <c r="F9" s="717">
        <v>88000</v>
      </c>
    </row>
    <row r="10" spans="1:6" ht="24.9" customHeight="1" x14ac:dyDescent="0.3">
      <c r="A10" s="716" t="s">
        <v>93</v>
      </c>
      <c r="B10" s="914" t="s">
        <v>987</v>
      </c>
      <c r="C10" s="915"/>
      <c r="D10" s="915"/>
      <c r="E10" s="916"/>
      <c r="F10" s="717">
        <v>110000</v>
      </c>
    </row>
    <row r="11" spans="1:6" ht="24.9" customHeight="1" x14ac:dyDescent="0.3">
      <c r="A11" s="716" t="s">
        <v>111</v>
      </c>
      <c r="B11" s="914" t="s">
        <v>988</v>
      </c>
      <c r="C11" s="915"/>
      <c r="D11" s="915"/>
      <c r="E11" s="916"/>
      <c r="F11" s="717">
        <v>40000</v>
      </c>
    </row>
    <row r="12" spans="1:6" ht="24.9" customHeight="1" x14ac:dyDescent="0.3">
      <c r="A12" s="716" t="s">
        <v>126</v>
      </c>
      <c r="B12" s="914" t="s">
        <v>989</v>
      </c>
      <c r="C12" s="915"/>
      <c r="D12" s="915"/>
      <c r="E12" s="916"/>
      <c r="F12" s="717">
        <v>90000</v>
      </c>
    </row>
    <row r="13" spans="1:6" ht="24.9" customHeight="1" x14ac:dyDescent="0.3">
      <c r="A13" s="917" t="s">
        <v>922</v>
      </c>
      <c r="B13" s="918"/>
      <c r="C13" s="918"/>
      <c r="D13" s="918"/>
      <c r="E13" s="919"/>
      <c r="F13" s="718">
        <f>SUM(F5:F12)</f>
        <v>3126507</v>
      </c>
    </row>
  </sheetData>
  <mergeCells count="10">
    <mergeCell ref="B10:E10"/>
    <mergeCell ref="B11:E11"/>
    <mergeCell ref="B12:E12"/>
    <mergeCell ref="A13:E13"/>
    <mergeCell ref="B4:E4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AX60"/>
  <sheetViews>
    <sheetView topLeftCell="A39" zoomScaleNormal="100" zoomScaleSheetLayoutView="100" workbookViewId="0">
      <selection sqref="A1:AJ60"/>
    </sheetView>
  </sheetViews>
  <sheetFormatPr defaultColWidth="9.109375" defaultRowHeight="13.2" x14ac:dyDescent="0.25"/>
  <cols>
    <col min="1" max="1" width="2.6640625" style="1" customWidth="1"/>
    <col min="2" max="2" width="3.44140625" style="1" customWidth="1"/>
    <col min="3" max="28" width="2.6640625" style="1" customWidth="1"/>
    <col min="29" max="29" width="2.6640625" style="5" customWidth="1"/>
    <col min="30" max="35" width="2.6640625" style="1" customWidth="1"/>
    <col min="36" max="36" width="11.33203125" style="1" customWidth="1"/>
    <col min="37" max="37" width="3.44140625" style="1" customWidth="1"/>
    <col min="38" max="38" width="3.5546875" style="1" customWidth="1"/>
    <col min="39" max="46" width="2.6640625" style="1" customWidth="1"/>
    <col min="47" max="48" width="6" style="1" bestFit="1" customWidth="1"/>
    <col min="49" max="49" width="56" style="1" bestFit="1" customWidth="1"/>
    <col min="50" max="50" width="18.109375" style="1" bestFit="1" customWidth="1"/>
    <col min="51" max="16384" width="9.109375" style="1"/>
  </cols>
  <sheetData>
    <row r="1" spans="1:50" ht="21.75" customHeight="1" x14ac:dyDescent="0.25">
      <c r="AJ1" s="262" t="s">
        <v>679</v>
      </c>
    </row>
    <row r="2" spans="1:50" ht="31.5" customHeight="1" x14ac:dyDescent="0.5">
      <c r="A2" s="817" t="s">
        <v>866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7"/>
      <c r="AF2" s="817"/>
      <c r="AG2" s="817"/>
      <c r="AH2" s="817"/>
      <c r="AI2" s="817"/>
      <c r="AJ2" s="817"/>
      <c r="AK2" s="275"/>
      <c r="AL2" s="275"/>
    </row>
    <row r="3" spans="1:50" ht="31.5" customHeight="1" x14ac:dyDescent="0.5">
      <c r="A3" s="817" t="s">
        <v>1036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17"/>
      <c r="AK3" s="275"/>
      <c r="AL3" s="275"/>
    </row>
    <row r="4" spans="1:50" ht="25.5" customHeight="1" x14ac:dyDescent="0.3">
      <c r="A4" s="924" t="s">
        <v>279</v>
      </c>
      <c r="B4" s="925"/>
      <c r="C4" s="925"/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5"/>
      <c r="AB4" s="925"/>
      <c r="AC4" s="925"/>
      <c r="AD4" s="925"/>
      <c r="AE4" s="925"/>
      <c r="AF4" s="925"/>
      <c r="AG4" s="925"/>
      <c r="AH4" s="925"/>
      <c r="AI4" s="925"/>
      <c r="AJ4" s="925"/>
      <c r="AK4" s="275"/>
      <c r="AL4" s="275"/>
    </row>
    <row r="5" spans="1:50" ht="40.5" customHeight="1" x14ac:dyDescent="0.25">
      <c r="A5" s="933" t="s">
        <v>712</v>
      </c>
      <c r="B5" s="933"/>
      <c r="C5" s="933"/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  <c r="Y5" s="933"/>
      <c r="Z5" s="933"/>
      <c r="AA5" s="933"/>
      <c r="AB5" s="933"/>
      <c r="AC5" s="933"/>
      <c r="AD5" s="933"/>
      <c r="AE5" s="933"/>
      <c r="AF5" s="933"/>
      <c r="AG5" s="933"/>
      <c r="AH5" s="933"/>
      <c r="AI5" s="933"/>
      <c r="AJ5" s="933"/>
      <c r="AK5" s="125"/>
      <c r="AL5" s="125"/>
    </row>
    <row r="6" spans="1:50" ht="35.1" customHeight="1" x14ac:dyDescent="0.3">
      <c r="A6" s="884" t="s">
        <v>2</v>
      </c>
      <c r="B6" s="875"/>
      <c r="C6" s="885" t="s">
        <v>3</v>
      </c>
      <c r="D6" s="874"/>
      <c r="E6" s="874"/>
      <c r="F6" s="874"/>
      <c r="G6" s="874"/>
      <c r="H6" s="874"/>
      <c r="I6" s="874"/>
      <c r="J6" s="874"/>
      <c r="K6" s="874"/>
      <c r="L6" s="874"/>
      <c r="M6" s="874"/>
      <c r="N6" s="874"/>
      <c r="O6" s="874"/>
      <c r="P6" s="874"/>
      <c r="Q6" s="874"/>
      <c r="R6" s="874"/>
      <c r="S6" s="874"/>
      <c r="T6" s="874"/>
      <c r="U6" s="874"/>
      <c r="V6" s="874"/>
      <c r="W6" s="874"/>
      <c r="X6" s="874"/>
      <c r="Y6" s="874"/>
      <c r="Z6" s="874"/>
      <c r="AA6" s="874"/>
      <c r="AB6" s="874"/>
      <c r="AC6" s="873" t="s">
        <v>4</v>
      </c>
      <c r="AD6" s="874"/>
      <c r="AE6" s="874"/>
      <c r="AF6" s="874"/>
      <c r="AG6" s="875" t="s">
        <v>5</v>
      </c>
      <c r="AH6" s="934"/>
      <c r="AI6" s="934"/>
      <c r="AJ6" s="934"/>
      <c r="AK6" s="278"/>
      <c r="AL6" s="278"/>
      <c r="AM6" s="124"/>
      <c r="AN6" s="124"/>
      <c r="AU6" s="589"/>
      <c r="AV6" s="589"/>
      <c r="AW6" s="589"/>
      <c r="AX6" s="590"/>
    </row>
    <row r="7" spans="1:50" ht="14.4" x14ac:dyDescent="0.3">
      <c r="A7" s="876" t="s">
        <v>6</v>
      </c>
      <c r="B7" s="876"/>
      <c r="C7" s="877" t="s">
        <v>7</v>
      </c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7"/>
      <c r="Z7" s="877"/>
      <c r="AA7" s="877"/>
      <c r="AB7" s="877"/>
      <c r="AC7" s="877" t="s">
        <v>8</v>
      </c>
      <c r="AD7" s="934"/>
      <c r="AE7" s="934"/>
      <c r="AF7" s="934"/>
      <c r="AG7" s="877" t="s">
        <v>9</v>
      </c>
      <c r="AH7" s="877"/>
      <c r="AI7" s="877"/>
      <c r="AJ7" s="877"/>
      <c r="AK7" s="125"/>
      <c r="AL7" s="125"/>
      <c r="AM7" s="125"/>
      <c r="AN7" s="125"/>
      <c r="AU7" s="589"/>
      <c r="AV7" s="589"/>
      <c r="AW7" s="589"/>
      <c r="AX7" s="589"/>
    </row>
    <row r="8" spans="1:50" s="2" customFormat="1" ht="19.5" customHeight="1" x14ac:dyDescent="0.3">
      <c r="A8" s="926" t="s">
        <v>10</v>
      </c>
      <c r="B8" s="877"/>
      <c r="C8" s="871" t="s">
        <v>280</v>
      </c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59" t="s">
        <v>281</v>
      </c>
      <c r="AD8" s="859"/>
      <c r="AE8" s="859"/>
      <c r="AF8" s="859"/>
      <c r="AG8" s="851">
        <v>61351692</v>
      </c>
      <c r="AH8" s="851"/>
      <c r="AI8" s="851"/>
      <c r="AJ8" s="851"/>
      <c r="AK8" s="285"/>
      <c r="AL8" s="286"/>
      <c r="AU8" s="589"/>
      <c r="AV8" s="589"/>
      <c r="AW8" s="589"/>
      <c r="AX8" s="589"/>
    </row>
    <row r="9" spans="1:50" s="2" customFormat="1" ht="19.5" customHeight="1" x14ac:dyDescent="0.3">
      <c r="A9" s="926" t="s">
        <v>13</v>
      </c>
      <c r="B9" s="877"/>
      <c r="C9" s="867" t="s">
        <v>282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59" t="s">
        <v>283</v>
      </c>
      <c r="AD9" s="859"/>
      <c r="AE9" s="859"/>
      <c r="AF9" s="859"/>
      <c r="AG9" s="851">
        <v>22679320</v>
      </c>
      <c r="AH9" s="851"/>
      <c r="AI9" s="851"/>
      <c r="AJ9" s="851"/>
      <c r="AK9" s="285"/>
      <c r="AL9" s="286"/>
      <c r="AU9" s="589"/>
      <c r="AV9" s="589"/>
      <c r="AW9" s="912"/>
      <c r="AX9" s="912"/>
    </row>
    <row r="10" spans="1:50" s="2" customFormat="1" ht="30.75" customHeight="1" x14ac:dyDescent="0.25">
      <c r="A10" s="926" t="s">
        <v>16</v>
      </c>
      <c r="B10" s="877"/>
      <c r="C10" s="867" t="s">
        <v>705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7"/>
      <c r="Q10" s="867"/>
      <c r="R10" s="867"/>
      <c r="S10" s="867"/>
      <c r="T10" s="867"/>
      <c r="U10" s="867"/>
      <c r="V10" s="867"/>
      <c r="W10" s="867"/>
      <c r="X10" s="867"/>
      <c r="Y10" s="867"/>
      <c r="Z10" s="867"/>
      <c r="AA10" s="867"/>
      <c r="AB10" s="867"/>
      <c r="AC10" s="859" t="s">
        <v>284</v>
      </c>
      <c r="AD10" s="859"/>
      <c r="AE10" s="859"/>
      <c r="AF10" s="859"/>
      <c r="AG10" s="851">
        <v>19090006</v>
      </c>
      <c r="AH10" s="851"/>
      <c r="AI10" s="851"/>
      <c r="AJ10" s="851"/>
      <c r="AK10" s="285"/>
      <c r="AL10" s="286"/>
      <c r="AU10" s="936"/>
      <c r="AV10" s="936"/>
      <c r="AW10" s="936"/>
      <c r="AX10" s="936"/>
    </row>
    <row r="11" spans="1:50" ht="19.5" customHeight="1" x14ac:dyDescent="0.25">
      <c r="A11" s="926" t="s">
        <v>19</v>
      </c>
      <c r="B11" s="877"/>
      <c r="C11" s="867" t="s">
        <v>285</v>
      </c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867"/>
      <c r="S11" s="867"/>
      <c r="T11" s="867"/>
      <c r="U11" s="867"/>
      <c r="V11" s="867"/>
      <c r="W11" s="867"/>
      <c r="X11" s="867"/>
      <c r="Y11" s="867"/>
      <c r="Z11" s="867"/>
      <c r="AA11" s="867"/>
      <c r="AB11" s="867"/>
      <c r="AC11" s="859" t="s">
        <v>286</v>
      </c>
      <c r="AD11" s="859"/>
      <c r="AE11" s="859"/>
      <c r="AF11" s="859"/>
      <c r="AG11" s="851">
        <v>2270000</v>
      </c>
      <c r="AH11" s="851"/>
      <c r="AI11" s="851"/>
      <c r="AJ11" s="851"/>
      <c r="AK11" s="285"/>
      <c r="AL11" s="285"/>
      <c r="AU11" s="639"/>
      <c r="AV11" s="639"/>
      <c r="AW11" s="640"/>
      <c r="AX11" s="641"/>
    </row>
    <row r="12" spans="1:50" ht="19.5" customHeight="1" x14ac:dyDescent="0.25">
      <c r="A12" s="926" t="s">
        <v>22</v>
      </c>
      <c r="B12" s="877"/>
      <c r="C12" s="867" t="s">
        <v>287</v>
      </c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867"/>
      <c r="Q12" s="867"/>
      <c r="R12" s="867"/>
      <c r="S12" s="867"/>
      <c r="T12" s="867"/>
      <c r="U12" s="867"/>
      <c r="V12" s="867"/>
      <c r="W12" s="867"/>
      <c r="X12" s="867"/>
      <c r="Y12" s="867"/>
      <c r="Z12" s="867"/>
      <c r="AA12" s="867"/>
      <c r="AB12" s="867"/>
      <c r="AC12" s="859" t="s">
        <v>288</v>
      </c>
      <c r="AD12" s="859"/>
      <c r="AE12" s="859"/>
      <c r="AF12" s="859"/>
      <c r="AG12" s="851"/>
      <c r="AH12" s="851"/>
      <c r="AI12" s="851"/>
      <c r="AJ12" s="851"/>
      <c r="AK12" s="285"/>
      <c r="AL12" s="285"/>
      <c r="AU12" s="642"/>
      <c r="AV12" s="937"/>
      <c r="AW12" s="937"/>
      <c r="AX12" s="643"/>
    </row>
    <row r="13" spans="1:50" ht="19.5" customHeight="1" x14ac:dyDescent="0.3">
      <c r="A13" s="926" t="s">
        <v>25</v>
      </c>
      <c r="B13" s="877"/>
      <c r="C13" s="867" t="s">
        <v>289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67"/>
      <c r="Y13" s="867"/>
      <c r="Z13" s="867"/>
      <c r="AA13" s="867"/>
      <c r="AB13" s="867"/>
      <c r="AC13" s="859" t="s">
        <v>290</v>
      </c>
      <c r="AD13" s="859"/>
      <c r="AE13" s="859"/>
      <c r="AF13" s="859"/>
      <c r="AG13" s="851"/>
      <c r="AH13" s="851"/>
      <c r="AI13" s="851"/>
      <c r="AJ13" s="851"/>
      <c r="AK13" s="285"/>
      <c r="AL13" s="285"/>
      <c r="AU13" s="589"/>
      <c r="AV13" s="589"/>
      <c r="AW13" s="644"/>
      <c r="AX13" s="645"/>
    </row>
    <row r="14" spans="1:50" ht="19.5" customHeight="1" x14ac:dyDescent="0.3">
      <c r="A14" s="927" t="s">
        <v>28</v>
      </c>
      <c r="B14" s="885"/>
      <c r="C14" s="866" t="s">
        <v>291</v>
      </c>
      <c r="D14" s="866"/>
      <c r="E14" s="866"/>
      <c r="F14" s="866"/>
      <c r="G14" s="866"/>
      <c r="H14" s="866"/>
      <c r="I14" s="866"/>
      <c r="J14" s="866"/>
      <c r="K14" s="866"/>
      <c r="L14" s="866"/>
      <c r="M14" s="866"/>
      <c r="N14" s="866"/>
      <c r="O14" s="866"/>
      <c r="P14" s="866"/>
      <c r="Q14" s="866"/>
      <c r="R14" s="866"/>
      <c r="S14" s="866"/>
      <c r="T14" s="866"/>
      <c r="U14" s="866"/>
      <c r="V14" s="866"/>
      <c r="W14" s="866"/>
      <c r="X14" s="866"/>
      <c r="Y14" s="866"/>
      <c r="Z14" s="866"/>
      <c r="AA14" s="866"/>
      <c r="AB14" s="866"/>
      <c r="AC14" s="860" t="s">
        <v>292</v>
      </c>
      <c r="AD14" s="860"/>
      <c r="AE14" s="860"/>
      <c r="AF14" s="860"/>
      <c r="AG14" s="858">
        <f>SUM(AG8:AJ13)</f>
        <v>105391018</v>
      </c>
      <c r="AH14" s="858"/>
      <c r="AI14" s="858"/>
      <c r="AJ14" s="858"/>
      <c r="AK14" s="285"/>
      <c r="AL14" s="285"/>
      <c r="AU14" s="589"/>
      <c r="AV14" s="589"/>
      <c r="AW14" s="646"/>
      <c r="AX14" s="647"/>
    </row>
    <row r="15" spans="1:50" ht="19.5" customHeight="1" x14ac:dyDescent="0.3">
      <c r="A15" s="926" t="s">
        <v>31</v>
      </c>
      <c r="B15" s="877"/>
      <c r="C15" s="867" t="s">
        <v>293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7"/>
      <c r="Q15" s="867"/>
      <c r="R15" s="867"/>
      <c r="S15" s="867"/>
      <c r="T15" s="867"/>
      <c r="U15" s="867"/>
      <c r="V15" s="867"/>
      <c r="W15" s="867"/>
      <c r="X15" s="867"/>
      <c r="Y15" s="867"/>
      <c r="Z15" s="867"/>
      <c r="AA15" s="867"/>
      <c r="AB15" s="867"/>
      <c r="AC15" s="859" t="s">
        <v>294</v>
      </c>
      <c r="AD15" s="859"/>
      <c r="AE15" s="859"/>
      <c r="AF15" s="859"/>
      <c r="AG15" s="851"/>
      <c r="AH15" s="851"/>
      <c r="AI15" s="851"/>
      <c r="AJ15" s="851"/>
      <c r="AK15" s="285"/>
      <c r="AL15" s="285"/>
      <c r="AU15" s="589"/>
      <c r="AV15" s="589"/>
      <c r="AW15" s="644"/>
      <c r="AX15" s="647"/>
    </row>
    <row r="16" spans="1:50" ht="29.25" customHeight="1" x14ac:dyDescent="0.3">
      <c r="A16" s="926" t="s">
        <v>34</v>
      </c>
      <c r="B16" s="877"/>
      <c r="C16" s="867" t="s">
        <v>295</v>
      </c>
      <c r="D16" s="867"/>
      <c r="E16" s="867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59" t="s">
        <v>296</v>
      </c>
      <c r="AD16" s="859"/>
      <c r="AE16" s="859"/>
      <c r="AF16" s="859"/>
      <c r="AG16" s="851"/>
      <c r="AH16" s="851"/>
      <c r="AI16" s="851"/>
      <c r="AJ16" s="851"/>
      <c r="AK16" s="285"/>
      <c r="AL16" s="285"/>
      <c r="AU16" s="589"/>
      <c r="AV16" s="589"/>
      <c r="AW16" s="644"/>
      <c r="AX16" s="647"/>
    </row>
    <row r="17" spans="1:50" ht="29.25" customHeight="1" x14ac:dyDescent="0.3">
      <c r="A17" s="926" t="s">
        <v>37</v>
      </c>
      <c r="B17" s="877"/>
      <c r="C17" s="867" t="s">
        <v>297</v>
      </c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867"/>
      <c r="S17" s="867"/>
      <c r="T17" s="867"/>
      <c r="U17" s="867"/>
      <c r="V17" s="867"/>
      <c r="W17" s="867"/>
      <c r="X17" s="867"/>
      <c r="Y17" s="867"/>
      <c r="Z17" s="867"/>
      <c r="AA17" s="867"/>
      <c r="AB17" s="867"/>
      <c r="AC17" s="859" t="s">
        <v>298</v>
      </c>
      <c r="AD17" s="859"/>
      <c r="AE17" s="859"/>
      <c r="AF17" s="859"/>
      <c r="AG17" s="851"/>
      <c r="AH17" s="851"/>
      <c r="AI17" s="851"/>
      <c r="AJ17" s="851"/>
      <c r="AK17" s="285"/>
      <c r="AL17" s="285"/>
      <c r="AU17" s="648"/>
      <c r="AV17" s="589"/>
      <c r="AW17" s="644"/>
      <c r="AX17" s="647"/>
    </row>
    <row r="18" spans="1:50" ht="29.25" customHeight="1" x14ac:dyDescent="0.3">
      <c r="A18" s="926" t="s">
        <v>40</v>
      </c>
      <c r="B18" s="877"/>
      <c r="C18" s="867" t="s">
        <v>299</v>
      </c>
      <c r="D18" s="867"/>
      <c r="E18" s="867"/>
      <c r="F18" s="867"/>
      <c r="G18" s="867"/>
      <c r="H18" s="867"/>
      <c r="I18" s="867"/>
      <c r="J18" s="867"/>
      <c r="K18" s="867"/>
      <c r="L18" s="867"/>
      <c r="M18" s="867"/>
      <c r="N18" s="867"/>
      <c r="O18" s="867"/>
      <c r="P18" s="867"/>
      <c r="Q18" s="867"/>
      <c r="R18" s="867"/>
      <c r="S18" s="867"/>
      <c r="T18" s="867"/>
      <c r="U18" s="867"/>
      <c r="V18" s="867"/>
      <c r="W18" s="867"/>
      <c r="X18" s="867"/>
      <c r="Y18" s="867"/>
      <c r="Z18" s="867"/>
      <c r="AA18" s="867"/>
      <c r="AB18" s="867"/>
      <c r="AC18" s="859" t="s">
        <v>300</v>
      </c>
      <c r="AD18" s="859"/>
      <c r="AE18" s="859"/>
      <c r="AF18" s="859"/>
      <c r="AG18" s="851"/>
      <c r="AH18" s="851"/>
      <c r="AI18" s="851"/>
      <c r="AJ18" s="851"/>
      <c r="AK18" s="285"/>
      <c r="AL18" s="285"/>
      <c r="AU18" s="935"/>
      <c r="AV18" s="909"/>
      <c r="AW18" s="649"/>
      <c r="AX18" s="650"/>
    </row>
    <row r="19" spans="1:50" ht="19.5" customHeight="1" x14ac:dyDescent="0.3">
      <c r="A19" s="926" t="s">
        <v>43</v>
      </c>
      <c r="B19" s="877"/>
      <c r="C19" s="867" t="s">
        <v>301</v>
      </c>
      <c r="D19" s="867"/>
      <c r="E19" s="867"/>
      <c r="F19" s="867"/>
      <c r="G19" s="867"/>
      <c r="H19" s="867"/>
      <c r="I19" s="867"/>
      <c r="J19" s="867"/>
      <c r="K19" s="867"/>
      <c r="L19" s="867"/>
      <c r="M19" s="867"/>
      <c r="N19" s="867"/>
      <c r="O19" s="867"/>
      <c r="P19" s="867"/>
      <c r="Q19" s="867"/>
      <c r="R19" s="867"/>
      <c r="S19" s="867"/>
      <c r="T19" s="867"/>
      <c r="U19" s="867"/>
      <c r="V19" s="867"/>
      <c r="W19" s="867"/>
      <c r="X19" s="867"/>
      <c r="Y19" s="867"/>
      <c r="Z19" s="867"/>
      <c r="AA19" s="867"/>
      <c r="AB19" s="867"/>
      <c r="AC19" s="859" t="s">
        <v>302</v>
      </c>
      <c r="AD19" s="859"/>
      <c r="AE19" s="859"/>
      <c r="AF19" s="859"/>
      <c r="AG19" s="851">
        <v>9744293</v>
      </c>
      <c r="AH19" s="851"/>
      <c r="AI19" s="851"/>
      <c r="AJ19" s="851"/>
      <c r="AK19" s="285"/>
      <c r="AL19" s="285"/>
      <c r="AU19" s="651"/>
      <c r="AV19" s="589"/>
      <c r="AW19" s="589"/>
      <c r="AX19" s="652"/>
    </row>
    <row r="20" spans="1:50" ht="19.5" customHeight="1" x14ac:dyDescent="0.3">
      <c r="A20" s="927" t="s">
        <v>46</v>
      </c>
      <c r="B20" s="885"/>
      <c r="C20" s="866" t="s">
        <v>303</v>
      </c>
      <c r="D20" s="866"/>
      <c r="E20" s="866"/>
      <c r="F20" s="866"/>
      <c r="G20" s="866"/>
      <c r="H20" s="866"/>
      <c r="I20" s="866"/>
      <c r="J20" s="866"/>
      <c r="K20" s="866"/>
      <c r="L20" s="866"/>
      <c r="M20" s="866"/>
      <c r="N20" s="866"/>
      <c r="O20" s="866"/>
      <c r="P20" s="866"/>
      <c r="Q20" s="866"/>
      <c r="R20" s="866"/>
      <c r="S20" s="866"/>
      <c r="T20" s="866"/>
      <c r="U20" s="866"/>
      <c r="V20" s="866"/>
      <c r="W20" s="866"/>
      <c r="X20" s="866"/>
      <c r="Y20" s="866"/>
      <c r="Z20" s="866"/>
      <c r="AA20" s="866"/>
      <c r="AB20" s="866"/>
      <c r="AC20" s="860" t="s">
        <v>304</v>
      </c>
      <c r="AD20" s="860"/>
      <c r="AE20" s="860"/>
      <c r="AF20" s="860"/>
      <c r="AG20" s="858">
        <f>SUM(AG14:AJ19)</f>
        <v>115135311</v>
      </c>
      <c r="AH20" s="858"/>
      <c r="AI20" s="858"/>
      <c r="AJ20" s="858"/>
      <c r="AK20" s="285"/>
      <c r="AL20" s="285"/>
      <c r="AU20" s="651"/>
      <c r="AV20" s="589"/>
      <c r="AW20" s="589"/>
      <c r="AX20" s="652"/>
    </row>
    <row r="21" spans="1:50" ht="19.5" customHeight="1" x14ac:dyDescent="0.3">
      <c r="A21" s="926" t="s">
        <v>49</v>
      </c>
      <c r="B21" s="877"/>
      <c r="C21" s="867" t="s">
        <v>305</v>
      </c>
      <c r="D21" s="867"/>
      <c r="E21" s="867"/>
      <c r="F21" s="867"/>
      <c r="G21" s="867"/>
      <c r="H21" s="867"/>
      <c r="I21" s="867"/>
      <c r="J21" s="867"/>
      <c r="K21" s="867"/>
      <c r="L21" s="867"/>
      <c r="M21" s="867"/>
      <c r="N21" s="867"/>
      <c r="O21" s="867"/>
      <c r="P21" s="867"/>
      <c r="Q21" s="867"/>
      <c r="R21" s="867"/>
      <c r="S21" s="867"/>
      <c r="T21" s="867"/>
      <c r="U21" s="867"/>
      <c r="V21" s="867"/>
      <c r="W21" s="867"/>
      <c r="X21" s="867"/>
      <c r="Y21" s="867"/>
      <c r="Z21" s="867"/>
      <c r="AA21" s="867"/>
      <c r="AB21" s="867"/>
      <c r="AC21" s="859" t="s">
        <v>306</v>
      </c>
      <c r="AD21" s="859"/>
      <c r="AE21" s="859"/>
      <c r="AF21" s="859"/>
      <c r="AG21" s="851">
        <v>7166000</v>
      </c>
      <c r="AH21" s="851"/>
      <c r="AI21" s="851"/>
      <c r="AJ21" s="851"/>
      <c r="AK21" s="285"/>
      <c r="AL21" s="285"/>
      <c r="AU21" s="935"/>
      <c r="AV21" s="909"/>
      <c r="AW21" s="653"/>
      <c r="AX21" s="654"/>
    </row>
    <row r="22" spans="1:50" ht="29.25" customHeight="1" x14ac:dyDescent="0.25">
      <c r="A22" s="926" t="s">
        <v>52</v>
      </c>
      <c r="B22" s="877"/>
      <c r="C22" s="867" t="s">
        <v>307</v>
      </c>
      <c r="D22" s="867"/>
      <c r="E22" s="867"/>
      <c r="F22" s="867"/>
      <c r="G22" s="867"/>
      <c r="H22" s="867"/>
      <c r="I22" s="867"/>
      <c r="J22" s="867"/>
      <c r="K22" s="867"/>
      <c r="L22" s="867"/>
      <c r="M22" s="867"/>
      <c r="N22" s="867"/>
      <c r="O22" s="867"/>
      <c r="P22" s="867"/>
      <c r="Q22" s="867"/>
      <c r="R22" s="867"/>
      <c r="S22" s="867"/>
      <c r="T22" s="867"/>
      <c r="U22" s="867"/>
      <c r="V22" s="867"/>
      <c r="W22" s="867"/>
      <c r="X22" s="867"/>
      <c r="Y22" s="867"/>
      <c r="Z22" s="867"/>
      <c r="AA22" s="867"/>
      <c r="AB22" s="867"/>
      <c r="AC22" s="859" t="s">
        <v>308</v>
      </c>
      <c r="AD22" s="859"/>
      <c r="AE22" s="859"/>
      <c r="AF22" s="859"/>
      <c r="AG22" s="851"/>
      <c r="AH22" s="851"/>
      <c r="AI22" s="851"/>
      <c r="AJ22" s="851"/>
      <c r="AK22" s="285"/>
      <c r="AL22" s="285"/>
      <c r="AU22" s="651"/>
      <c r="AV22" s="655"/>
      <c r="AW22" s="644"/>
      <c r="AX22" s="647"/>
    </row>
    <row r="23" spans="1:50" ht="29.25" customHeight="1" x14ac:dyDescent="0.3">
      <c r="A23" s="926" t="s">
        <v>55</v>
      </c>
      <c r="B23" s="877"/>
      <c r="C23" s="867" t="s">
        <v>309</v>
      </c>
      <c r="D23" s="867"/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867"/>
      <c r="S23" s="867"/>
      <c r="T23" s="867"/>
      <c r="U23" s="867"/>
      <c r="V23" s="867"/>
      <c r="W23" s="867"/>
      <c r="X23" s="867"/>
      <c r="Y23" s="867"/>
      <c r="Z23" s="867"/>
      <c r="AA23" s="867"/>
      <c r="AB23" s="867"/>
      <c r="AC23" s="859" t="s">
        <v>310</v>
      </c>
      <c r="AD23" s="859"/>
      <c r="AE23" s="859"/>
      <c r="AF23" s="859"/>
      <c r="AG23" s="851"/>
      <c r="AH23" s="851"/>
      <c r="AI23" s="851"/>
      <c r="AJ23" s="851"/>
      <c r="AK23" s="285"/>
      <c r="AL23" s="285"/>
      <c r="AU23" s="656"/>
      <c r="AV23" s="653"/>
      <c r="AW23" s="653"/>
      <c r="AX23" s="657"/>
    </row>
    <row r="24" spans="1:50" ht="29.25" customHeight="1" x14ac:dyDescent="0.25">
      <c r="A24" s="926" t="s">
        <v>58</v>
      </c>
      <c r="B24" s="877"/>
      <c r="C24" s="867" t="s">
        <v>311</v>
      </c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  <c r="O24" s="867"/>
      <c r="P24" s="867"/>
      <c r="Q24" s="867"/>
      <c r="R24" s="867"/>
      <c r="S24" s="867"/>
      <c r="T24" s="867"/>
      <c r="U24" s="867"/>
      <c r="V24" s="867"/>
      <c r="W24" s="867"/>
      <c r="X24" s="867"/>
      <c r="Y24" s="867"/>
      <c r="Z24" s="867"/>
      <c r="AA24" s="867"/>
      <c r="AB24" s="867"/>
      <c r="AC24" s="859" t="s">
        <v>312</v>
      </c>
      <c r="AD24" s="859"/>
      <c r="AE24" s="859"/>
      <c r="AF24" s="859"/>
      <c r="AG24" s="851"/>
      <c r="AH24" s="851"/>
      <c r="AI24" s="851"/>
      <c r="AJ24" s="851"/>
      <c r="AK24" s="285"/>
      <c r="AL24" s="285"/>
      <c r="AU24" s="658"/>
      <c r="AV24" s="937"/>
      <c r="AW24" s="937"/>
      <c r="AX24" s="659"/>
    </row>
    <row r="25" spans="1:50" ht="19.5" customHeight="1" x14ac:dyDescent="0.3">
      <c r="A25" s="926" t="s">
        <v>61</v>
      </c>
      <c r="B25" s="877"/>
      <c r="C25" s="867" t="s">
        <v>313</v>
      </c>
      <c r="D25" s="867"/>
      <c r="E25" s="867"/>
      <c r="F25" s="867"/>
      <c r="G25" s="867"/>
      <c r="H25" s="867"/>
      <c r="I25" s="867"/>
      <c r="J25" s="867"/>
      <c r="K25" s="867"/>
      <c r="L25" s="867"/>
      <c r="M25" s="867"/>
      <c r="N25" s="867"/>
      <c r="O25" s="867"/>
      <c r="P25" s="867"/>
      <c r="Q25" s="867"/>
      <c r="R25" s="867"/>
      <c r="S25" s="867"/>
      <c r="T25" s="867"/>
      <c r="U25" s="867"/>
      <c r="V25" s="867"/>
      <c r="W25" s="867"/>
      <c r="X25" s="867"/>
      <c r="Y25" s="867"/>
      <c r="Z25" s="867"/>
      <c r="AA25" s="867"/>
      <c r="AB25" s="867"/>
      <c r="AC25" s="859" t="s">
        <v>314</v>
      </c>
      <c r="AD25" s="859"/>
      <c r="AE25" s="859"/>
      <c r="AF25" s="859"/>
      <c r="AG25" s="851"/>
      <c r="AH25" s="851"/>
      <c r="AI25" s="851"/>
      <c r="AJ25" s="851"/>
      <c r="AK25" s="285"/>
      <c r="AL25" s="285"/>
      <c r="AU25" s="651"/>
      <c r="AV25" s="589"/>
      <c r="AW25" s="589"/>
      <c r="AX25" s="660"/>
    </row>
    <row r="26" spans="1:50" ht="19.5" customHeight="1" x14ac:dyDescent="0.3">
      <c r="A26" s="927" t="s">
        <v>64</v>
      </c>
      <c r="B26" s="885"/>
      <c r="C26" s="866" t="s">
        <v>315</v>
      </c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66"/>
      <c r="U26" s="866"/>
      <c r="V26" s="866"/>
      <c r="W26" s="866"/>
      <c r="X26" s="866"/>
      <c r="Y26" s="866"/>
      <c r="Z26" s="866"/>
      <c r="AA26" s="866"/>
      <c r="AB26" s="866"/>
      <c r="AC26" s="860" t="s">
        <v>316</v>
      </c>
      <c r="AD26" s="860"/>
      <c r="AE26" s="860"/>
      <c r="AF26" s="860"/>
      <c r="AG26" s="932">
        <f>SUM(AG21:AJ25)</f>
        <v>7166000</v>
      </c>
      <c r="AH26" s="932"/>
      <c r="AI26" s="932"/>
      <c r="AJ26" s="932"/>
      <c r="AK26" s="285"/>
      <c r="AL26" s="285"/>
      <c r="AU26" s="651"/>
      <c r="AV26" s="589"/>
      <c r="AW26" s="591"/>
      <c r="AX26" s="661"/>
    </row>
    <row r="27" spans="1:50" ht="19.5" customHeight="1" x14ac:dyDescent="0.3">
      <c r="A27" s="926" t="s">
        <v>67</v>
      </c>
      <c r="B27" s="877"/>
      <c r="C27" s="867" t="s">
        <v>815</v>
      </c>
      <c r="D27" s="867"/>
      <c r="E27" s="867"/>
      <c r="F27" s="867"/>
      <c r="G27" s="867"/>
      <c r="H27" s="867"/>
      <c r="I27" s="867"/>
      <c r="J27" s="867"/>
      <c r="K27" s="867"/>
      <c r="L27" s="867"/>
      <c r="M27" s="867"/>
      <c r="N27" s="867"/>
      <c r="O27" s="867"/>
      <c r="P27" s="867"/>
      <c r="Q27" s="867"/>
      <c r="R27" s="867"/>
      <c r="S27" s="867"/>
      <c r="T27" s="867"/>
      <c r="U27" s="867"/>
      <c r="V27" s="867"/>
      <c r="W27" s="867"/>
      <c r="X27" s="867"/>
      <c r="Y27" s="867"/>
      <c r="Z27" s="867"/>
      <c r="AA27" s="867"/>
      <c r="AB27" s="867"/>
      <c r="AC27" s="859" t="s">
        <v>318</v>
      </c>
      <c r="AD27" s="859"/>
      <c r="AE27" s="859"/>
      <c r="AF27" s="859"/>
      <c r="AG27" s="851">
        <v>35000</v>
      </c>
      <c r="AH27" s="851"/>
      <c r="AI27" s="851"/>
      <c r="AJ27" s="851"/>
      <c r="AK27" s="286"/>
      <c r="AL27" s="285"/>
      <c r="AU27" s="651"/>
      <c r="AV27" s="589"/>
      <c r="AW27" s="589"/>
      <c r="AX27" s="661"/>
    </row>
    <row r="28" spans="1:50" s="5" customFormat="1" ht="19.5" customHeight="1" x14ac:dyDescent="0.3">
      <c r="A28" s="927" t="s">
        <v>73</v>
      </c>
      <c r="B28" s="885"/>
      <c r="C28" s="865" t="s">
        <v>317</v>
      </c>
      <c r="D28" s="865"/>
      <c r="E28" s="865"/>
      <c r="F28" s="865"/>
      <c r="G28" s="865"/>
      <c r="H28" s="865"/>
      <c r="I28" s="865"/>
      <c r="J28" s="865"/>
      <c r="K28" s="865"/>
      <c r="L28" s="865"/>
      <c r="M28" s="865"/>
      <c r="N28" s="865"/>
      <c r="O28" s="865"/>
      <c r="P28" s="865"/>
      <c r="Q28" s="865"/>
      <c r="R28" s="865"/>
      <c r="S28" s="865"/>
      <c r="T28" s="865"/>
      <c r="U28" s="865"/>
      <c r="V28" s="865"/>
      <c r="W28" s="865"/>
      <c r="X28" s="865"/>
      <c r="Y28" s="865"/>
      <c r="Z28" s="865"/>
      <c r="AA28" s="865"/>
      <c r="AB28" s="865"/>
      <c r="AC28" s="853" t="s">
        <v>319</v>
      </c>
      <c r="AD28" s="853"/>
      <c r="AE28" s="853"/>
      <c r="AF28" s="853"/>
      <c r="AG28" s="855">
        <f>SUM(AG27:AJ27)</f>
        <v>35000</v>
      </c>
      <c r="AH28" s="855"/>
      <c r="AI28" s="855"/>
      <c r="AJ28" s="855"/>
      <c r="AK28" s="285"/>
      <c r="AL28" s="285"/>
      <c r="AU28" s="935"/>
      <c r="AV28" s="909"/>
      <c r="AW28" s="649"/>
      <c r="AX28" s="654"/>
    </row>
    <row r="29" spans="1:50" ht="19.5" customHeight="1" x14ac:dyDescent="0.3">
      <c r="A29" s="926" t="s">
        <v>79</v>
      </c>
      <c r="B29" s="877"/>
      <c r="C29" s="867" t="s">
        <v>562</v>
      </c>
      <c r="D29" s="867"/>
      <c r="E29" s="867"/>
      <c r="F29" s="867"/>
      <c r="G29" s="867"/>
      <c r="H29" s="867"/>
      <c r="I29" s="867"/>
      <c r="J29" s="867"/>
      <c r="K29" s="867"/>
      <c r="L29" s="867"/>
      <c r="M29" s="867"/>
      <c r="N29" s="867"/>
      <c r="O29" s="867"/>
      <c r="P29" s="867"/>
      <c r="Q29" s="867"/>
      <c r="R29" s="867"/>
      <c r="S29" s="867"/>
      <c r="T29" s="867"/>
      <c r="U29" s="867"/>
      <c r="V29" s="867"/>
      <c r="W29" s="867"/>
      <c r="X29" s="867"/>
      <c r="Y29" s="867"/>
      <c r="Z29" s="867"/>
      <c r="AA29" s="867"/>
      <c r="AB29" s="867"/>
      <c r="AC29" s="859" t="s">
        <v>763</v>
      </c>
      <c r="AD29" s="859"/>
      <c r="AE29" s="859"/>
      <c r="AF29" s="859"/>
      <c r="AG29" s="851">
        <v>3500000</v>
      </c>
      <c r="AH29" s="851"/>
      <c r="AI29" s="851"/>
      <c r="AJ29" s="851"/>
      <c r="AK29" s="285"/>
      <c r="AL29" s="285"/>
      <c r="AU29" s="651"/>
      <c r="AV29" s="655"/>
      <c r="AW29" s="655"/>
      <c r="AX29" s="661"/>
    </row>
    <row r="30" spans="1:50" ht="19.5" customHeight="1" x14ac:dyDescent="0.3">
      <c r="A30" s="926" t="s">
        <v>85</v>
      </c>
      <c r="B30" s="877"/>
      <c r="C30" s="865" t="s">
        <v>816</v>
      </c>
      <c r="D30" s="865"/>
      <c r="E30" s="865"/>
      <c r="F30" s="865"/>
      <c r="G30" s="865"/>
      <c r="H30" s="865"/>
      <c r="I30" s="865"/>
      <c r="J30" s="865"/>
      <c r="K30" s="865"/>
      <c r="L30" s="865"/>
      <c r="M30" s="865"/>
      <c r="N30" s="865"/>
      <c r="O30" s="865"/>
      <c r="P30" s="865"/>
      <c r="Q30" s="865"/>
      <c r="R30" s="865"/>
      <c r="S30" s="865"/>
      <c r="T30" s="865"/>
      <c r="U30" s="865"/>
      <c r="V30" s="865"/>
      <c r="W30" s="865"/>
      <c r="X30" s="865"/>
      <c r="Y30" s="865"/>
      <c r="Z30" s="865"/>
      <c r="AA30" s="865"/>
      <c r="AB30" s="865"/>
      <c r="AC30" s="853" t="s">
        <v>320</v>
      </c>
      <c r="AD30" s="853"/>
      <c r="AE30" s="853"/>
      <c r="AF30" s="853"/>
      <c r="AG30" s="855">
        <f>SUM(AG29:AJ29)</f>
        <v>3500000</v>
      </c>
      <c r="AH30" s="855"/>
      <c r="AI30" s="855"/>
      <c r="AJ30" s="855"/>
      <c r="AK30" s="285"/>
      <c r="AL30" s="285"/>
      <c r="AU30" s="651"/>
      <c r="AV30" s="589"/>
      <c r="AW30" s="589"/>
      <c r="AX30" s="652"/>
    </row>
    <row r="31" spans="1:50" ht="19.5" customHeight="1" x14ac:dyDescent="0.3">
      <c r="A31" s="926" t="s">
        <v>88</v>
      </c>
      <c r="B31" s="877"/>
      <c r="C31" s="867" t="s">
        <v>818</v>
      </c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59" t="s">
        <v>321</v>
      </c>
      <c r="AD31" s="859"/>
      <c r="AE31" s="859"/>
      <c r="AF31" s="859"/>
      <c r="AG31" s="851">
        <v>0</v>
      </c>
      <c r="AH31" s="851"/>
      <c r="AI31" s="851"/>
      <c r="AJ31" s="851"/>
      <c r="AK31" s="285"/>
      <c r="AL31" s="285"/>
      <c r="AU31" s="935"/>
      <c r="AV31" s="909"/>
      <c r="AW31" s="653"/>
      <c r="AX31" s="662"/>
    </row>
    <row r="32" spans="1:50" s="2" customFormat="1" ht="19.5" customHeight="1" x14ac:dyDescent="0.3">
      <c r="A32" s="927" t="s">
        <v>91</v>
      </c>
      <c r="B32" s="885"/>
      <c r="C32" s="865" t="s">
        <v>817</v>
      </c>
      <c r="D32" s="865"/>
      <c r="E32" s="865"/>
      <c r="F32" s="865"/>
      <c r="G32" s="865"/>
      <c r="H32" s="865"/>
      <c r="I32" s="865"/>
      <c r="J32" s="865"/>
      <c r="K32" s="865"/>
      <c r="L32" s="865"/>
      <c r="M32" s="865"/>
      <c r="N32" s="865"/>
      <c r="O32" s="865"/>
      <c r="P32" s="865"/>
      <c r="Q32" s="865"/>
      <c r="R32" s="865"/>
      <c r="S32" s="865"/>
      <c r="T32" s="865"/>
      <c r="U32" s="865"/>
      <c r="V32" s="865"/>
      <c r="W32" s="865"/>
      <c r="X32" s="865"/>
      <c r="Y32" s="865"/>
      <c r="Z32" s="865"/>
      <c r="AA32" s="865"/>
      <c r="AB32" s="865"/>
      <c r="AC32" s="853" t="s">
        <v>323</v>
      </c>
      <c r="AD32" s="853"/>
      <c r="AE32" s="853"/>
      <c r="AF32" s="853"/>
      <c r="AG32" s="855">
        <f>SUM(AG31)</f>
        <v>0</v>
      </c>
      <c r="AH32" s="855"/>
      <c r="AI32" s="855"/>
      <c r="AJ32" s="855"/>
      <c r="AK32" s="286"/>
      <c r="AL32" s="286"/>
      <c r="AU32" s="648"/>
      <c r="AV32" s="653"/>
      <c r="AW32" s="653"/>
      <c r="AX32" s="663"/>
    </row>
    <row r="33" spans="1:50" ht="19.5" customHeight="1" x14ac:dyDescent="0.35">
      <c r="A33" s="926" t="s">
        <v>103</v>
      </c>
      <c r="B33" s="877"/>
      <c r="C33" s="865" t="s">
        <v>324</v>
      </c>
      <c r="D33" s="865"/>
      <c r="E33" s="865"/>
      <c r="F33" s="865"/>
      <c r="G33" s="865"/>
      <c r="H33" s="865"/>
      <c r="I33" s="865"/>
      <c r="J33" s="865"/>
      <c r="K33" s="865"/>
      <c r="L33" s="865"/>
      <c r="M33" s="865"/>
      <c r="N33" s="865"/>
      <c r="O33" s="865"/>
      <c r="P33" s="865"/>
      <c r="Q33" s="865"/>
      <c r="R33" s="865"/>
      <c r="S33" s="865"/>
      <c r="T33" s="865"/>
      <c r="U33" s="865"/>
      <c r="V33" s="865"/>
      <c r="W33" s="865"/>
      <c r="X33" s="865"/>
      <c r="Y33" s="865"/>
      <c r="Z33" s="865"/>
      <c r="AA33" s="865"/>
      <c r="AB33" s="865"/>
      <c r="AC33" s="853" t="s">
        <v>325</v>
      </c>
      <c r="AD33" s="853"/>
      <c r="AE33" s="853"/>
      <c r="AF33" s="853"/>
      <c r="AG33" s="855">
        <v>20000</v>
      </c>
      <c r="AH33" s="855"/>
      <c r="AI33" s="855"/>
      <c r="AJ33" s="855"/>
      <c r="AK33" s="285"/>
      <c r="AL33" s="285"/>
      <c r="AU33" s="655"/>
      <c r="AV33" s="664"/>
      <c r="AW33" s="665"/>
      <c r="AX33" s="666"/>
    </row>
    <row r="34" spans="1:50" ht="19.5" customHeight="1" x14ac:dyDescent="0.35">
      <c r="A34" s="927" t="s">
        <v>106</v>
      </c>
      <c r="B34" s="885"/>
      <c r="C34" s="866" t="s">
        <v>326</v>
      </c>
      <c r="D34" s="866"/>
      <c r="E34" s="866"/>
      <c r="F34" s="866"/>
      <c r="G34" s="866"/>
      <c r="H34" s="866"/>
      <c r="I34" s="866"/>
      <c r="J34" s="866"/>
      <c r="K34" s="866"/>
      <c r="L34" s="866"/>
      <c r="M34" s="866"/>
      <c r="N34" s="866"/>
      <c r="O34" s="866"/>
      <c r="P34" s="866"/>
      <c r="Q34" s="866"/>
      <c r="R34" s="866"/>
      <c r="S34" s="866"/>
      <c r="T34" s="866"/>
      <c r="U34" s="866"/>
      <c r="V34" s="866"/>
      <c r="W34" s="866"/>
      <c r="X34" s="866"/>
      <c r="Y34" s="866"/>
      <c r="Z34" s="866"/>
      <c r="AA34" s="866"/>
      <c r="AB34" s="866"/>
      <c r="AC34" s="860" t="s">
        <v>327</v>
      </c>
      <c r="AD34" s="860"/>
      <c r="AE34" s="860"/>
      <c r="AF34" s="860"/>
      <c r="AG34" s="858">
        <f>SUM(AG28+AG30+AG32+AG33)</f>
        <v>3555000</v>
      </c>
      <c r="AH34" s="858"/>
      <c r="AI34" s="858"/>
      <c r="AJ34" s="858"/>
      <c r="AK34" s="285"/>
      <c r="AL34" s="285"/>
      <c r="AU34" s="589"/>
      <c r="AV34" s="664"/>
      <c r="AW34" s="667"/>
      <c r="AX34" s="589"/>
    </row>
    <row r="35" spans="1:50" ht="19.5" customHeight="1" x14ac:dyDescent="0.35">
      <c r="A35" s="926" t="s">
        <v>109</v>
      </c>
      <c r="B35" s="877"/>
      <c r="C35" s="849" t="s">
        <v>328</v>
      </c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  <c r="S35" s="849"/>
      <c r="T35" s="849"/>
      <c r="U35" s="849"/>
      <c r="V35" s="849"/>
      <c r="W35" s="849"/>
      <c r="X35" s="849"/>
      <c r="Y35" s="849"/>
      <c r="Z35" s="849"/>
      <c r="AA35" s="849"/>
      <c r="AB35" s="849"/>
      <c r="AC35" s="859" t="s">
        <v>329</v>
      </c>
      <c r="AD35" s="859"/>
      <c r="AE35" s="859"/>
      <c r="AF35" s="859"/>
      <c r="AG35" s="851"/>
      <c r="AH35" s="851"/>
      <c r="AI35" s="851"/>
      <c r="AJ35" s="851"/>
      <c r="AK35" s="285"/>
      <c r="AL35" s="285"/>
      <c r="AU35" s="589"/>
      <c r="AV35" s="664"/>
      <c r="AW35" s="667"/>
      <c r="AX35" s="668"/>
    </row>
    <row r="36" spans="1:50" ht="19.5" customHeight="1" x14ac:dyDescent="0.3">
      <c r="A36" s="926" t="s">
        <v>112</v>
      </c>
      <c r="B36" s="877"/>
      <c r="C36" s="849" t="s">
        <v>330</v>
      </c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  <c r="O36" s="849"/>
      <c r="P36" s="849"/>
      <c r="Q36" s="849"/>
      <c r="R36" s="849"/>
      <c r="S36" s="849"/>
      <c r="T36" s="849"/>
      <c r="U36" s="849"/>
      <c r="V36" s="849"/>
      <c r="W36" s="849"/>
      <c r="X36" s="849"/>
      <c r="Y36" s="849"/>
      <c r="Z36" s="849"/>
      <c r="AA36" s="849"/>
      <c r="AB36" s="849"/>
      <c r="AC36" s="859" t="s">
        <v>331</v>
      </c>
      <c r="AD36" s="859"/>
      <c r="AE36" s="859"/>
      <c r="AF36" s="859"/>
      <c r="AG36" s="851"/>
      <c r="AH36" s="851"/>
      <c r="AI36" s="851"/>
      <c r="AJ36" s="851"/>
      <c r="AK36" s="285"/>
      <c r="AL36" s="285"/>
      <c r="AU36" s="589"/>
      <c r="AV36" s="589"/>
      <c r="AW36" s="589"/>
      <c r="AX36" s="589"/>
    </row>
    <row r="37" spans="1:50" ht="19.5" customHeight="1" x14ac:dyDescent="0.25">
      <c r="A37" s="926" t="s">
        <v>115</v>
      </c>
      <c r="B37" s="877"/>
      <c r="C37" s="849" t="s">
        <v>332</v>
      </c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59" t="s">
        <v>333</v>
      </c>
      <c r="AD37" s="859"/>
      <c r="AE37" s="859"/>
      <c r="AF37" s="859"/>
      <c r="AG37" s="851"/>
      <c r="AH37" s="851"/>
      <c r="AI37" s="851"/>
      <c r="AJ37" s="851"/>
      <c r="AK37" s="285"/>
      <c r="AL37" s="285"/>
    </row>
    <row r="38" spans="1:50" ht="19.5" customHeight="1" x14ac:dyDescent="0.25">
      <c r="A38" s="926" t="s">
        <v>118</v>
      </c>
      <c r="B38" s="877"/>
      <c r="C38" s="849" t="s">
        <v>334</v>
      </c>
      <c r="D38" s="849"/>
      <c r="E38" s="849"/>
      <c r="F38" s="849"/>
      <c r="G38" s="849"/>
      <c r="H38" s="849"/>
      <c r="I38" s="849"/>
      <c r="J38" s="849"/>
      <c r="K38" s="849"/>
      <c r="L38" s="849"/>
      <c r="M38" s="849"/>
      <c r="N38" s="849"/>
      <c r="O38" s="849"/>
      <c r="P38" s="849"/>
      <c r="Q38" s="849"/>
      <c r="R38" s="849"/>
      <c r="S38" s="849"/>
      <c r="T38" s="849"/>
      <c r="U38" s="849"/>
      <c r="V38" s="849"/>
      <c r="W38" s="849"/>
      <c r="X38" s="849"/>
      <c r="Y38" s="849"/>
      <c r="Z38" s="849"/>
      <c r="AA38" s="849"/>
      <c r="AB38" s="849"/>
      <c r="AC38" s="859" t="s">
        <v>335</v>
      </c>
      <c r="AD38" s="859"/>
      <c r="AE38" s="859"/>
      <c r="AF38" s="859"/>
      <c r="AG38" s="851">
        <v>1168140</v>
      </c>
      <c r="AH38" s="851"/>
      <c r="AI38" s="851"/>
      <c r="AJ38" s="851"/>
      <c r="AK38" s="285"/>
      <c r="AL38" s="285"/>
    </row>
    <row r="39" spans="1:50" ht="19.5" customHeight="1" x14ac:dyDescent="0.25">
      <c r="A39" s="926" t="s">
        <v>121</v>
      </c>
      <c r="B39" s="877"/>
      <c r="C39" s="849" t="s">
        <v>336</v>
      </c>
      <c r="D39" s="849"/>
      <c r="E39" s="849"/>
      <c r="F39" s="849"/>
      <c r="G39" s="849"/>
      <c r="H39" s="849"/>
      <c r="I39" s="849"/>
      <c r="J39" s="849"/>
      <c r="K39" s="849"/>
      <c r="L39" s="849"/>
      <c r="M39" s="849"/>
      <c r="N39" s="849"/>
      <c r="O39" s="849"/>
      <c r="P39" s="849"/>
      <c r="Q39" s="849"/>
      <c r="R39" s="849"/>
      <c r="S39" s="849"/>
      <c r="T39" s="849"/>
      <c r="U39" s="849"/>
      <c r="V39" s="849"/>
      <c r="W39" s="849"/>
      <c r="X39" s="849"/>
      <c r="Y39" s="849"/>
      <c r="Z39" s="849"/>
      <c r="AA39" s="849"/>
      <c r="AB39" s="849"/>
      <c r="AC39" s="859" t="s">
        <v>337</v>
      </c>
      <c r="AD39" s="859"/>
      <c r="AE39" s="859"/>
      <c r="AF39" s="859"/>
      <c r="AG39" s="851"/>
      <c r="AH39" s="851"/>
      <c r="AI39" s="851"/>
      <c r="AJ39" s="851"/>
      <c r="AK39" s="285"/>
      <c r="AL39" s="285"/>
    </row>
    <row r="40" spans="1:50" ht="19.5" customHeight="1" x14ac:dyDescent="0.25">
      <c r="A40" s="926" t="s">
        <v>124</v>
      </c>
      <c r="B40" s="877"/>
      <c r="C40" s="849" t="s">
        <v>338</v>
      </c>
      <c r="D40" s="849"/>
      <c r="E40" s="849"/>
      <c r="F40" s="849"/>
      <c r="G40" s="849"/>
      <c r="H40" s="849"/>
      <c r="I40" s="849"/>
      <c r="J40" s="849"/>
      <c r="K40" s="849"/>
      <c r="L40" s="849"/>
      <c r="M40" s="849"/>
      <c r="N40" s="849"/>
      <c r="O40" s="849"/>
      <c r="P40" s="849"/>
      <c r="Q40" s="849"/>
      <c r="R40" s="849"/>
      <c r="S40" s="849"/>
      <c r="T40" s="849"/>
      <c r="U40" s="849"/>
      <c r="V40" s="849"/>
      <c r="W40" s="849"/>
      <c r="X40" s="849"/>
      <c r="Y40" s="849"/>
      <c r="Z40" s="849"/>
      <c r="AA40" s="849"/>
      <c r="AB40" s="849"/>
      <c r="AC40" s="859" t="s">
        <v>339</v>
      </c>
      <c r="AD40" s="859"/>
      <c r="AE40" s="859"/>
      <c r="AF40" s="859"/>
      <c r="AG40" s="851"/>
      <c r="AH40" s="851"/>
      <c r="AI40" s="851"/>
      <c r="AJ40" s="851"/>
      <c r="AK40" s="285"/>
      <c r="AL40" s="285"/>
    </row>
    <row r="41" spans="1:50" ht="19.5" customHeight="1" x14ac:dyDescent="0.25">
      <c r="A41" s="926" t="s">
        <v>127</v>
      </c>
      <c r="B41" s="877"/>
      <c r="C41" s="849" t="s">
        <v>340</v>
      </c>
      <c r="D41" s="849"/>
      <c r="E41" s="849"/>
      <c r="F41" s="849"/>
      <c r="G41" s="849"/>
      <c r="H41" s="849"/>
      <c r="I41" s="849"/>
      <c r="J41" s="849"/>
      <c r="K41" s="849"/>
      <c r="L41" s="849"/>
      <c r="M41" s="849"/>
      <c r="N41" s="849"/>
      <c r="O41" s="849"/>
      <c r="P41" s="849"/>
      <c r="Q41" s="849"/>
      <c r="R41" s="849"/>
      <c r="S41" s="849"/>
      <c r="T41" s="849"/>
      <c r="U41" s="849"/>
      <c r="V41" s="849"/>
      <c r="W41" s="849"/>
      <c r="X41" s="849"/>
      <c r="Y41" s="849"/>
      <c r="Z41" s="849"/>
      <c r="AA41" s="849"/>
      <c r="AB41" s="849"/>
      <c r="AC41" s="859" t="s">
        <v>341</v>
      </c>
      <c r="AD41" s="859"/>
      <c r="AE41" s="859"/>
      <c r="AF41" s="859"/>
      <c r="AG41" s="851"/>
      <c r="AH41" s="851"/>
      <c r="AI41" s="851"/>
      <c r="AJ41" s="851"/>
      <c r="AK41" s="285"/>
      <c r="AL41" s="285"/>
    </row>
    <row r="42" spans="1:50" ht="19.5" customHeight="1" x14ac:dyDescent="0.25">
      <c r="A42" s="926" t="s">
        <v>130</v>
      </c>
      <c r="B42" s="877"/>
      <c r="C42" s="849" t="s">
        <v>342</v>
      </c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849"/>
      <c r="U42" s="849"/>
      <c r="V42" s="849"/>
      <c r="W42" s="849"/>
      <c r="X42" s="849"/>
      <c r="Y42" s="849"/>
      <c r="Z42" s="849"/>
      <c r="AA42" s="849"/>
      <c r="AB42" s="849"/>
      <c r="AC42" s="859" t="s">
        <v>343</v>
      </c>
      <c r="AD42" s="859"/>
      <c r="AE42" s="859"/>
      <c r="AF42" s="859"/>
      <c r="AG42" s="851">
        <v>1000</v>
      </c>
      <c r="AH42" s="851"/>
      <c r="AI42" s="851"/>
      <c r="AJ42" s="851"/>
      <c r="AK42" s="285"/>
      <c r="AL42" s="285"/>
    </row>
    <row r="43" spans="1:50" ht="19.5" customHeight="1" x14ac:dyDescent="0.25">
      <c r="A43" s="926" t="s">
        <v>133</v>
      </c>
      <c r="B43" s="877"/>
      <c r="C43" s="849" t="s">
        <v>344</v>
      </c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59" t="s">
        <v>738</v>
      </c>
      <c r="AD43" s="859"/>
      <c r="AE43" s="859"/>
      <c r="AF43" s="859"/>
      <c r="AG43" s="851">
        <v>375165</v>
      </c>
      <c r="AH43" s="851"/>
      <c r="AI43" s="851"/>
      <c r="AJ43" s="851"/>
      <c r="AK43" s="285"/>
      <c r="AL43" s="285"/>
    </row>
    <row r="44" spans="1:50" ht="19.5" customHeight="1" x14ac:dyDescent="0.25">
      <c r="A44" s="926" t="s">
        <v>136</v>
      </c>
      <c r="B44" s="877"/>
      <c r="C44" s="849" t="s">
        <v>345</v>
      </c>
      <c r="D44" s="849"/>
      <c r="E44" s="849"/>
      <c r="F44" s="849"/>
      <c r="G44" s="849"/>
      <c r="H44" s="849"/>
      <c r="I44" s="849"/>
      <c r="J44" s="849"/>
      <c r="K44" s="849"/>
      <c r="L44" s="849"/>
      <c r="M44" s="849"/>
      <c r="N44" s="849"/>
      <c r="O44" s="849"/>
      <c r="P44" s="849"/>
      <c r="Q44" s="849"/>
      <c r="R44" s="849"/>
      <c r="S44" s="849"/>
      <c r="T44" s="849"/>
      <c r="U44" s="849"/>
      <c r="V44" s="849"/>
      <c r="W44" s="849"/>
      <c r="X44" s="849"/>
      <c r="Y44" s="849"/>
      <c r="Z44" s="849"/>
      <c r="AA44" s="849"/>
      <c r="AB44" s="849"/>
      <c r="AC44" s="859" t="s">
        <v>713</v>
      </c>
      <c r="AD44" s="859"/>
      <c r="AE44" s="859"/>
      <c r="AF44" s="859"/>
      <c r="AG44" s="851"/>
      <c r="AH44" s="851"/>
      <c r="AI44" s="851"/>
      <c r="AJ44" s="851"/>
      <c r="AK44" s="285"/>
      <c r="AL44" s="285"/>
    </row>
    <row r="45" spans="1:50" ht="19.5" customHeight="1" x14ac:dyDescent="0.25">
      <c r="A45" s="927" t="s">
        <v>139</v>
      </c>
      <c r="B45" s="885"/>
      <c r="C45" s="856" t="s">
        <v>346</v>
      </c>
      <c r="D45" s="856"/>
      <c r="E45" s="856"/>
      <c r="F45" s="856"/>
      <c r="G45" s="856"/>
      <c r="H45" s="856"/>
      <c r="I45" s="856"/>
      <c r="J45" s="856"/>
      <c r="K45" s="856"/>
      <c r="L45" s="856"/>
      <c r="M45" s="856"/>
      <c r="N45" s="856"/>
      <c r="O45" s="856"/>
      <c r="P45" s="856"/>
      <c r="Q45" s="856"/>
      <c r="R45" s="856"/>
      <c r="S45" s="856"/>
      <c r="T45" s="856"/>
      <c r="U45" s="856"/>
      <c r="V45" s="856"/>
      <c r="W45" s="856"/>
      <c r="X45" s="856"/>
      <c r="Y45" s="856"/>
      <c r="Z45" s="856"/>
      <c r="AA45" s="856"/>
      <c r="AB45" s="856"/>
      <c r="AC45" s="860" t="s">
        <v>347</v>
      </c>
      <c r="AD45" s="860"/>
      <c r="AE45" s="860"/>
      <c r="AF45" s="860"/>
      <c r="AG45" s="858">
        <f>SUM(AG35:AJ44)</f>
        <v>1544305</v>
      </c>
      <c r="AH45" s="858"/>
      <c r="AI45" s="858"/>
      <c r="AJ45" s="858"/>
      <c r="AK45" s="285"/>
      <c r="AL45" s="285"/>
    </row>
    <row r="46" spans="1:50" ht="19.5" customHeight="1" x14ac:dyDescent="0.25">
      <c r="A46" s="926">
        <v>45</v>
      </c>
      <c r="B46" s="926"/>
      <c r="C46" s="849" t="s">
        <v>348</v>
      </c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849"/>
      <c r="U46" s="849"/>
      <c r="V46" s="849"/>
      <c r="W46" s="849"/>
      <c r="X46" s="849"/>
      <c r="Y46" s="849"/>
      <c r="Z46" s="849"/>
      <c r="AA46" s="849"/>
      <c r="AB46" s="849"/>
      <c r="AC46" s="859" t="s">
        <v>349</v>
      </c>
      <c r="AD46" s="859"/>
      <c r="AE46" s="859"/>
      <c r="AF46" s="859"/>
      <c r="AG46" s="851"/>
      <c r="AH46" s="851"/>
      <c r="AI46" s="851"/>
      <c r="AJ46" s="851"/>
      <c r="AK46" s="285"/>
      <c r="AL46" s="285"/>
    </row>
    <row r="47" spans="1:50" ht="19.5" customHeight="1" x14ac:dyDescent="0.25">
      <c r="A47" s="926">
        <v>46</v>
      </c>
      <c r="B47" s="926"/>
      <c r="C47" s="849" t="s">
        <v>350</v>
      </c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49"/>
      <c r="X47" s="849"/>
      <c r="Y47" s="849"/>
      <c r="Z47" s="849"/>
      <c r="AA47" s="849"/>
      <c r="AB47" s="849"/>
      <c r="AC47" s="859" t="s">
        <v>351</v>
      </c>
      <c r="AD47" s="859"/>
      <c r="AE47" s="859"/>
      <c r="AF47" s="859"/>
      <c r="AG47" s="851">
        <v>2000000</v>
      </c>
      <c r="AH47" s="851"/>
      <c r="AI47" s="851"/>
      <c r="AJ47" s="851"/>
      <c r="AK47" s="285"/>
      <c r="AL47" s="285"/>
    </row>
    <row r="48" spans="1:50" ht="19.5" customHeight="1" x14ac:dyDescent="0.25">
      <c r="A48" s="926">
        <v>47</v>
      </c>
      <c r="B48" s="926"/>
      <c r="C48" s="849" t="s">
        <v>352</v>
      </c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59" t="s">
        <v>353</v>
      </c>
      <c r="AD48" s="859"/>
      <c r="AE48" s="859"/>
      <c r="AF48" s="859"/>
      <c r="AG48" s="851"/>
      <c r="AH48" s="851"/>
      <c r="AI48" s="851"/>
      <c r="AJ48" s="851"/>
      <c r="AK48" s="285"/>
      <c r="AL48" s="285"/>
    </row>
    <row r="49" spans="1:38" ht="19.5" customHeight="1" x14ac:dyDescent="0.25">
      <c r="A49" s="926">
        <v>48</v>
      </c>
      <c r="B49" s="926"/>
      <c r="C49" s="849" t="s">
        <v>354</v>
      </c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49"/>
      <c r="AA49" s="849"/>
      <c r="AB49" s="849"/>
      <c r="AC49" s="859" t="s">
        <v>355</v>
      </c>
      <c r="AD49" s="859"/>
      <c r="AE49" s="859"/>
      <c r="AF49" s="859"/>
      <c r="AG49" s="851"/>
      <c r="AH49" s="851"/>
      <c r="AI49" s="851"/>
      <c r="AJ49" s="851"/>
      <c r="AK49" s="285"/>
      <c r="AL49" s="285"/>
    </row>
    <row r="50" spans="1:38" ht="19.5" customHeight="1" x14ac:dyDescent="0.25">
      <c r="A50" s="926">
        <v>49</v>
      </c>
      <c r="B50" s="926"/>
      <c r="C50" s="849" t="s">
        <v>356</v>
      </c>
      <c r="D50" s="849"/>
      <c r="E50" s="849"/>
      <c r="F50" s="849"/>
      <c r="G50" s="849"/>
      <c r="H50" s="849"/>
      <c r="I50" s="849"/>
      <c r="J50" s="849"/>
      <c r="K50" s="849"/>
      <c r="L50" s="849"/>
      <c r="M50" s="849"/>
      <c r="N50" s="849"/>
      <c r="O50" s="849"/>
      <c r="P50" s="849"/>
      <c r="Q50" s="849"/>
      <c r="R50" s="849"/>
      <c r="S50" s="849"/>
      <c r="T50" s="849"/>
      <c r="U50" s="849"/>
      <c r="V50" s="849"/>
      <c r="W50" s="849"/>
      <c r="X50" s="849"/>
      <c r="Y50" s="849"/>
      <c r="Z50" s="849"/>
      <c r="AA50" s="849"/>
      <c r="AB50" s="849"/>
      <c r="AC50" s="859" t="s">
        <v>357</v>
      </c>
      <c r="AD50" s="859"/>
      <c r="AE50" s="859"/>
      <c r="AF50" s="859"/>
      <c r="AG50" s="851"/>
      <c r="AH50" s="851"/>
      <c r="AI50" s="851"/>
      <c r="AJ50" s="851"/>
      <c r="AK50" s="285"/>
      <c r="AL50" s="285"/>
    </row>
    <row r="51" spans="1:38" ht="19.5" customHeight="1" x14ac:dyDescent="0.25">
      <c r="A51" s="927">
        <v>50</v>
      </c>
      <c r="B51" s="927"/>
      <c r="C51" s="866" t="s">
        <v>358</v>
      </c>
      <c r="D51" s="866"/>
      <c r="E51" s="866"/>
      <c r="F51" s="866"/>
      <c r="G51" s="866"/>
      <c r="H51" s="866"/>
      <c r="I51" s="866"/>
      <c r="J51" s="866"/>
      <c r="K51" s="866"/>
      <c r="L51" s="866"/>
      <c r="M51" s="866"/>
      <c r="N51" s="866"/>
      <c r="O51" s="866"/>
      <c r="P51" s="866"/>
      <c r="Q51" s="866"/>
      <c r="R51" s="866"/>
      <c r="S51" s="866"/>
      <c r="T51" s="866"/>
      <c r="U51" s="866"/>
      <c r="V51" s="866"/>
      <c r="W51" s="866"/>
      <c r="X51" s="866"/>
      <c r="Y51" s="866"/>
      <c r="Z51" s="866"/>
      <c r="AA51" s="866"/>
      <c r="AB51" s="866"/>
      <c r="AC51" s="860" t="s">
        <v>359</v>
      </c>
      <c r="AD51" s="860"/>
      <c r="AE51" s="860"/>
      <c r="AF51" s="860"/>
      <c r="AG51" s="858">
        <f>SUM(AG46:AJ50)</f>
        <v>2000000</v>
      </c>
      <c r="AH51" s="858"/>
      <c r="AI51" s="858"/>
      <c r="AJ51" s="858"/>
      <c r="AK51" s="285"/>
      <c r="AL51" s="285"/>
    </row>
    <row r="52" spans="1:38" ht="29.25" customHeight="1" x14ac:dyDescent="0.25">
      <c r="A52" s="926">
        <v>51</v>
      </c>
      <c r="B52" s="926"/>
      <c r="C52" s="849" t="s">
        <v>360</v>
      </c>
      <c r="D52" s="849"/>
      <c r="E52" s="849"/>
      <c r="F52" s="849"/>
      <c r="G52" s="849"/>
      <c r="H52" s="849"/>
      <c r="I52" s="849"/>
      <c r="J52" s="849"/>
      <c r="K52" s="849"/>
      <c r="L52" s="849"/>
      <c r="M52" s="849"/>
      <c r="N52" s="849"/>
      <c r="O52" s="849"/>
      <c r="P52" s="849"/>
      <c r="Q52" s="849"/>
      <c r="R52" s="849"/>
      <c r="S52" s="849"/>
      <c r="T52" s="849"/>
      <c r="U52" s="849"/>
      <c r="V52" s="849"/>
      <c r="W52" s="849"/>
      <c r="X52" s="849"/>
      <c r="Y52" s="849"/>
      <c r="Z52" s="849"/>
      <c r="AA52" s="849"/>
      <c r="AB52" s="849"/>
      <c r="AC52" s="859" t="s">
        <v>361</v>
      </c>
      <c r="AD52" s="859"/>
      <c r="AE52" s="859"/>
      <c r="AF52" s="859"/>
      <c r="AG52" s="851"/>
      <c r="AH52" s="851"/>
      <c r="AI52" s="851"/>
      <c r="AJ52" s="851"/>
      <c r="AK52" s="285"/>
      <c r="AL52" s="285"/>
    </row>
    <row r="53" spans="1:38" ht="29.25" customHeight="1" x14ac:dyDescent="0.25">
      <c r="A53" s="926">
        <v>52</v>
      </c>
      <c r="B53" s="926"/>
      <c r="C53" s="867" t="s">
        <v>362</v>
      </c>
      <c r="D53" s="867"/>
      <c r="E53" s="867"/>
      <c r="F53" s="867"/>
      <c r="G53" s="867"/>
      <c r="H53" s="867"/>
      <c r="I53" s="867"/>
      <c r="J53" s="867"/>
      <c r="K53" s="867"/>
      <c r="L53" s="867"/>
      <c r="M53" s="867"/>
      <c r="N53" s="867"/>
      <c r="O53" s="867"/>
      <c r="P53" s="867"/>
      <c r="Q53" s="867"/>
      <c r="R53" s="867"/>
      <c r="S53" s="867"/>
      <c r="T53" s="867"/>
      <c r="U53" s="867"/>
      <c r="V53" s="867"/>
      <c r="W53" s="867"/>
      <c r="X53" s="867"/>
      <c r="Y53" s="867"/>
      <c r="Z53" s="867"/>
      <c r="AA53" s="867"/>
      <c r="AB53" s="867"/>
      <c r="AC53" s="859" t="s">
        <v>714</v>
      </c>
      <c r="AD53" s="859"/>
      <c r="AE53" s="859"/>
      <c r="AF53" s="859"/>
      <c r="AG53" s="851"/>
      <c r="AH53" s="851"/>
      <c r="AI53" s="851"/>
      <c r="AJ53" s="851"/>
      <c r="AK53" s="285"/>
      <c r="AL53" s="285"/>
    </row>
    <row r="54" spans="1:38" ht="19.5" customHeight="1" x14ac:dyDescent="0.25">
      <c r="A54" s="926">
        <v>53</v>
      </c>
      <c r="B54" s="926"/>
      <c r="C54" s="849" t="s">
        <v>363</v>
      </c>
      <c r="D54" s="849"/>
      <c r="E54" s="849"/>
      <c r="F54" s="849"/>
      <c r="G54" s="849"/>
      <c r="H54" s="849"/>
      <c r="I54" s="849"/>
      <c r="J54" s="849"/>
      <c r="K54" s="849"/>
      <c r="L54" s="849"/>
      <c r="M54" s="849"/>
      <c r="N54" s="849"/>
      <c r="O54" s="849"/>
      <c r="P54" s="849"/>
      <c r="Q54" s="849"/>
      <c r="R54" s="849"/>
      <c r="S54" s="849"/>
      <c r="T54" s="849"/>
      <c r="U54" s="849"/>
      <c r="V54" s="849"/>
      <c r="W54" s="849"/>
      <c r="X54" s="849"/>
      <c r="Y54" s="849"/>
      <c r="Z54" s="849"/>
      <c r="AA54" s="849"/>
      <c r="AB54" s="849"/>
      <c r="AC54" s="859" t="s">
        <v>364</v>
      </c>
      <c r="AD54" s="859"/>
      <c r="AE54" s="859"/>
      <c r="AF54" s="859"/>
      <c r="AG54" s="851"/>
      <c r="AH54" s="851"/>
      <c r="AI54" s="851"/>
      <c r="AJ54" s="851"/>
      <c r="AK54" s="285"/>
      <c r="AL54" s="285"/>
    </row>
    <row r="55" spans="1:38" ht="19.5" customHeight="1" x14ac:dyDescent="0.25">
      <c r="A55" s="927">
        <v>54</v>
      </c>
      <c r="B55" s="927"/>
      <c r="C55" s="866" t="s">
        <v>365</v>
      </c>
      <c r="D55" s="866"/>
      <c r="E55" s="866"/>
      <c r="F55" s="866"/>
      <c r="G55" s="866"/>
      <c r="H55" s="866"/>
      <c r="I55" s="866"/>
      <c r="J55" s="866"/>
      <c r="K55" s="866"/>
      <c r="L55" s="866"/>
      <c r="M55" s="866"/>
      <c r="N55" s="866"/>
      <c r="O55" s="866"/>
      <c r="P55" s="866"/>
      <c r="Q55" s="866"/>
      <c r="R55" s="866"/>
      <c r="S55" s="866"/>
      <c r="T55" s="866"/>
      <c r="U55" s="866"/>
      <c r="V55" s="866"/>
      <c r="W55" s="866"/>
      <c r="X55" s="866"/>
      <c r="Y55" s="866"/>
      <c r="Z55" s="866"/>
      <c r="AA55" s="866"/>
      <c r="AB55" s="866"/>
      <c r="AC55" s="860" t="s">
        <v>366</v>
      </c>
      <c r="AD55" s="860"/>
      <c r="AE55" s="860"/>
      <c r="AF55" s="860"/>
      <c r="AG55" s="858">
        <f>SUM(AG52:AJ54)</f>
        <v>0</v>
      </c>
      <c r="AH55" s="858"/>
      <c r="AI55" s="858"/>
      <c r="AJ55" s="858"/>
      <c r="AK55" s="285"/>
      <c r="AL55" s="285"/>
    </row>
    <row r="56" spans="1:38" ht="29.25" customHeight="1" x14ac:dyDescent="0.25">
      <c r="A56" s="926">
        <v>55</v>
      </c>
      <c r="B56" s="926"/>
      <c r="C56" s="849" t="s">
        <v>367</v>
      </c>
      <c r="D56" s="849"/>
      <c r="E56" s="849"/>
      <c r="F56" s="849"/>
      <c r="G56" s="849"/>
      <c r="H56" s="849"/>
      <c r="I56" s="849"/>
      <c r="J56" s="849"/>
      <c r="K56" s="849"/>
      <c r="L56" s="849"/>
      <c r="M56" s="849"/>
      <c r="N56" s="849"/>
      <c r="O56" s="849"/>
      <c r="P56" s="849"/>
      <c r="Q56" s="849"/>
      <c r="R56" s="849"/>
      <c r="S56" s="849"/>
      <c r="T56" s="849"/>
      <c r="U56" s="849"/>
      <c r="V56" s="849"/>
      <c r="W56" s="849"/>
      <c r="X56" s="849"/>
      <c r="Y56" s="849"/>
      <c r="Z56" s="849"/>
      <c r="AA56" s="849"/>
      <c r="AB56" s="849"/>
      <c r="AC56" s="859" t="s">
        <v>368</v>
      </c>
      <c r="AD56" s="859"/>
      <c r="AE56" s="859"/>
      <c r="AF56" s="859"/>
      <c r="AG56" s="851"/>
      <c r="AH56" s="851"/>
      <c r="AI56" s="851"/>
      <c r="AJ56" s="851"/>
      <c r="AK56" s="285"/>
      <c r="AL56" s="285"/>
    </row>
    <row r="57" spans="1:38" ht="29.25" customHeight="1" x14ac:dyDescent="0.25">
      <c r="A57" s="926">
        <v>56</v>
      </c>
      <c r="B57" s="926"/>
      <c r="C57" s="867" t="s">
        <v>369</v>
      </c>
      <c r="D57" s="867"/>
      <c r="E57" s="867"/>
      <c r="F57" s="867"/>
      <c r="G57" s="867"/>
      <c r="H57" s="867"/>
      <c r="I57" s="867"/>
      <c r="J57" s="867"/>
      <c r="K57" s="867"/>
      <c r="L57" s="867"/>
      <c r="M57" s="867"/>
      <c r="N57" s="867"/>
      <c r="O57" s="867"/>
      <c r="P57" s="867"/>
      <c r="Q57" s="867"/>
      <c r="R57" s="867"/>
      <c r="S57" s="867"/>
      <c r="T57" s="867"/>
      <c r="U57" s="867"/>
      <c r="V57" s="867"/>
      <c r="W57" s="867"/>
      <c r="X57" s="867"/>
      <c r="Y57" s="867"/>
      <c r="Z57" s="867"/>
      <c r="AA57" s="867"/>
      <c r="AB57" s="867"/>
      <c r="AC57" s="859" t="s">
        <v>370</v>
      </c>
      <c r="AD57" s="859"/>
      <c r="AE57" s="859"/>
      <c r="AF57" s="859"/>
      <c r="AG57" s="851"/>
      <c r="AH57" s="851"/>
      <c r="AI57" s="851"/>
      <c r="AJ57" s="851"/>
      <c r="AK57" s="285"/>
      <c r="AL57" s="285"/>
    </row>
    <row r="58" spans="1:38" ht="19.5" customHeight="1" x14ac:dyDescent="0.25">
      <c r="A58" s="926">
        <v>57</v>
      </c>
      <c r="B58" s="926"/>
      <c r="C58" s="849" t="s">
        <v>371</v>
      </c>
      <c r="D58" s="849"/>
      <c r="E58" s="849"/>
      <c r="F58" s="849"/>
      <c r="G58" s="849"/>
      <c r="H58" s="849"/>
      <c r="I58" s="849"/>
      <c r="J58" s="849"/>
      <c r="K58" s="849"/>
      <c r="L58" s="849"/>
      <c r="M58" s="849"/>
      <c r="N58" s="849"/>
      <c r="O58" s="849"/>
      <c r="P58" s="849"/>
      <c r="Q58" s="849"/>
      <c r="R58" s="849"/>
      <c r="S58" s="849"/>
      <c r="T58" s="849"/>
      <c r="U58" s="849"/>
      <c r="V58" s="849"/>
      <c r="W58" s="849"/>
      <c r="X58" s="849"/>
      <c r="Y58" s="849"/>
      <c r="Z58" s="849"/>
      <c r="AA58" s="849"/>
      <c r="AB58" s="849"/>
      <c r="AC58" s="859" t="s">
        <v>372</v>
      </c>
      <c r="AD58" s="859"/>
      <c r="AE58" s="859"/>
      <c r="AF58" s="859"/>
      <c r="AG58" s="851"/>
      <c r="AH58" s="851"/>
      <c r="AI58" s="851"/>
      <c r="AJ58" s="851"/>
      <c r="AK58" s="285"/>
      <c r="AL58" s="285"/>
    </row>
    <row r="59" spans="1:38" ht="19.5" customHeight="1" x14ac:dyDescent="0.25">
      <c r="A59" s="927">
        <v>58</v>
      </c>
      <c r="B59" s="927"/>
      <c r="C59" s="866" t="s">
        <v>373</v>
      </c>
      <c r="D59" s="866"/>
      <c r="E59" s="866"/>
      <c r="F59" s="866"/>
      <c r="G59" s="866"/>
      <c r="H59" s="866"/>
      <c r="I59" s="866"/>
      <c r="J59" s="866"/>
      <c r="K59" s="866"/>
      <c r="L59" s="866"/>
      <c r="M59" s="866"/>
      <c r="N59" s="866"/>
      <c r="O59" s="866"/>
      <c r="P59" s="866"/>
      <c r="Q59" s="866"/>
      <c r="R59" s="866"/>
      <c r="S59" s="866"/>
      <c r="T59" s="866"/>
      <c r="U59" s="866"/>
      <c r="V59" s="866"/>
      <c r="W59" s="866"/>
      <c r="X59" s="866"/>
      <c r="Y59" s="866"/>
      <c r="Z59" s="866"/>
      <c r="AA59" s="866"/>
      <c r="AB59" s="866"/>
      <c r="AC59" s="860" t="s">
        <v>374</v>
      </c>
      <c r="AD59" s="860"/>
      <c r="AE59" s="860"/>
      <c r="AF59" s="860"/>
      <c r="AG59" s="858">
        <f>SUM(AG56:AJ58)</f>
        <v>0</v>
      </c>
      <c r="AH59" s="858"/>
      <c r="AI59" s="858"/>
      <c r="AJ59" s="858"/>
      <c r="AK59" s="285"/>
      <c r="AL59" s="285"/>
    </row>
    <row r="60" spans="1:38" ht="19.5" customHeight="1" x14ac:dyDescent="0.25">
      <c r="A60" s="928">
        <v>59</v>
      </c>
      <c r="B60" s="928"/>
      <c r="C60" s="929" t="s">
        <v>375</v>
      </c>
      <c r="D60" s="929"/>
      <c r="E60" s="929"/>
      <c r="F60" s="929"/>
      <c r="G60" s="929"/>
      <c r="H60" s="929"/>
      <c r="I60" s="929"/>
      <c r="J60" s="929"/>
      <c r="K60" s="929"/>
      <c r="L60" s="929"/>
      <c r="M60" s="929"/>
      <c r="N60" s="929"/>
      <c r="O60" s="929"/>
      <c r="P60" s="929"/>
      <c r="Q60" s="929"/>
      <c r="R60" s="929"/>
      <c r="S60" s="929"/>
      <c r="T60" s="929"/>
      <c r="U60" s="929"/>
      <c r="V60" s="929"/>
      <c r="W60" s="929"/>
      <c r="X60" s="929"/>
      <c r="Y60" s="929"/>
      <c r="Z60" s="929"/>
      <c r="AA60" s="929"/>
      <c r="AB60" s="929"/>
      <c r="AC60" s="930" t="s">
        <v>376</v>
      </c>
      <c r="AD60" s="930"/>
      <c r="AE60" s="930"/>
      <c r="AF60" s="930"/>
      <c r="AG60" s="931">
        <f>AG20+AG26+AG34+AG45+AG51+AG55+AG59</f>
        <v>129400616</v>
      </c>
      <c r="AH60" s="931"/>
      <c r="AI60" s="931"/>
      <c r="AJ60" s="931"/>
      <c r="AK60" s="285"/>
      <c r="AL60" s="285"/>
    </row>
  </sheetData>
  <mergeCells count="232">
    <mergeCell ref="AU28:AV28"/>
    <mergeCell ref="AU31:AV31"/>
    <mergeCell ref="AW9:AX9"/>
    <mergeCell ref="AU10:AX10"/>
    <mergeCell ref="AV12:AW12"/>
    <mergeCell ref="AU18:AV18"/>
    <mergeCell ref="AU21:AV21"/>
    <mergeCell ref="AV24:AW24"/>
    <mergeCell ref="AC8:AF8"/>
    <mergeCell ref="AG8:AJ8"/>
    <mergeCell ref="A7:B7"/>
    <mergeCell ref="A6:B6"/>
    <mergeCell ref="C6:AB6"/>
    <mergeCell ref="AC6:AF6"/>
    <mergeCell ref="C7:AB7"/>
    <mergeCell ref="AC7:AF7"/>
    <mergeCell ref="AG7:AJ7"/>
    <mergeCell ref="A5:AJ5"/>
    <mergeCell ref="A2:AJ2"/>
    <mergeCell ref="A3:AJ3"/>
    <mergeCell ref="A10:B10"/>
    <mergeCell ref="C10:AB10"/>
    <mergeCell ref="AC10:AF10"/>
    <mergeCell ref="AG10:AJ10"/>
    <mergeCell ref="AG6:AJ6"/>
    <mergeCell ref="A8:B8"/>
    <mergeCell ref="C8:AB8"/>
    <mergeCell ref="A11:B11"/>
    <mergeCell ref="C11:AB11"/>
    <mergeCell ref="AC11:AF11"/>
    <mergeCell ref="AG11:AJ11"/>
    <mergeCell ref="A9:B9"/>
    <mergeCell ref="C9:AB9"/>
    <mergeCell ref="AC9:AF9"/>
    <mergeCell ref="AG9:AJ9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C32:AF32"/>
    <mergeCell ref="AG32:AJ32"/>
    <mergeCell ref="A30:B30"/>
    <mergeCell ref="C30:AB30"/>
    <mergeCell ref="AC30:AF30"/>
    <mergeCell ref="AG30:AJ30"/>
    <mergeCell ref="A33:B33"/>
    <mergeCell ref="C33:AB33"/>
    <mergeCell ref="AC33:AF33"/>
    <mergeCell ref="AG33:AJ33"/>
    <mergeCell ref="A31:B31"/>
    <mergeCell ref="C31:AB31"/>
    <mergeCell ref="AC31:AF31"/>
    <mergeCell ref="AG31:AJ31"/>
    <mergeCell ref="A32:B32"/>
    <mergeCell ref="C32:AB32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8:B58"/>
    <mergeCell ref="C58:AB58"/>
    <mergeCell ref="AC58:AF58"/>
    <mergeCell ref="AG58:AJ58"/>
    <mergeCell ref="C56:AB56"/>
    <mergeCell ref="AC56:AF56"/>
    <mergeCell ref="AG56:AJ56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4:AJ4"/>
    <mergeCell ref="A57:B57"/>
    <mergeCell ref="C57:AB57"/>
    <mergeCell ref="AC57:AF57"/>
    <mergeCell ref="AG57:AJ57"/>
    <mergeCell ref="A55:B55"/>
    <mergeCell ref="C55:AB55"/>
    <mergeCell ref="AC55:AF55"/>
    <mergeCell ref="AG55:AJ55"/>
    <mergeCell ref="A56:B56"/>
  </mergeCells>
  <phoneticPr fontId="35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10</vt:i4>
      </vt:variant>
    </vt:vector>
  </HeadingPairs>
  <TitlesOfParts>
    <vt:vector size="39" baseType="lpstr">
      <vt:lpstr>1.sz.mell.Ktgv.</vt:lpstr>
      <vt:lpstr>2.sz.mell. K1-K8</vt:lpstr>
      <vt:lpstr>2.1 sz. Közös Hivatal kiadás</vt:lpstr>
      <vt:lpstr>2.2.sz Társulás kiadás</vt:lpstr>
      <vt:lpstr>2.3. Ellátottak jutt.</vt:lpstr>
      <vt:lpstr>2.4.Műk.pe.átadás</vt:lpstr>
      <vt:lpstr>2.5. Felh.célú pénze.átadás</vt:lpstr>
      <vt:lpstr>2.6. Védőnő kiadás</vt:lpstr>
      <vt:lpstr>3.sz.mell. B1-B7</vt:lpstr>
      <vt:lpstr>3.1.. Közös Hivatal bevétel</vt:lpstr>
      <vt:lpstr>3.2.Társulás bevétel</vt:lpstr>
      <vt:lpstr>3.3 Adóbev.</vt:lpstr>
      <vt:lpstr>3.4 Átvett pe.</vt:lpstr>
      <vt:lpstr>3.5 Védőnő bevétel</vt:lpstr>
      <vt:lpstr>4.Finanszírozási kiadások</vt:lpstr>
      <vt:lpstr>5. Pénzm.</vt:lpstr>
      <vt:lpstr>6. Műk.b-k mérlege</vt:lpstr>
      <vt:lpstr>7.Felh.b-k mérlege</vt:lpstr>
      <vt:lpstr>8,Köt.és önk.f.</vt:lpstr>
      <vt:lpstr>9.Fejl.kiadás</vt:lpstr>
      <vt:lpstr>10</vt:lpstr>
      <vt:lpstr>11</vt:lpstr>
      <vt:lpstr>12. 2015-6-7</vt:lpstr>
      <vt:lpstr>13. Létszám</vt:lpstr>
      <vt:lpstr>14.Ei.felh.terv</vt:lpstr>
      <vt:lpstr>.15</vt:lpstr>
      <vt:lpstr>16.Saját bev.</vt:lpstr>
      <vt:lpstr>17.Állami</vt:lpstr>
      <vt:lpstr>18. cofog</vt:lpstr>
      <vt:lpstr>'1.sz.mell.Ktgv.'!Nyomtatási_cím</vt:lpstr>
      <vt:lpstr>'2.sz.mell. K1-K8'!Nyomtatási_cím</vt:lpstr>
      <vt:lpstr>'3.sz.mell. B1-B7'!Nyomtatási_cím</vt:lpstr>
      <vt:lpstr>'5. Pénzm.'!Nyomtatási_cím</vt:lpstr>
      <vt:lpstr>'1.sz.mell.Ktgv.'!Nyomtatási_terület</vt:lpstr>
      <vt:lpstr>'13. Létszám'!Nyomtatási_terület</vt:lpstr>
      <vt:lpstr>'2.sz.mell. K1-K8'!Nyomtatási_terület</vt:lpstr>
      <vt:lpstr>'3.sz.mell. B1-B7'!Nyomtatási_terület</vt:lpstr>
      <vt:lpstr>'4.Finanszírozási kiadások'!Nyomtatási_terület</vt:lpstr>
      <vt:lpstr>'5. Pénzm.'!Nyomtatási_terület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2015-02-26T09:07:48Z</cp:lastPrinted>
  <dcterms:created xsi:type="dcterms:W3CDTF">2006-09-16T00:00:00Z</dcterms:created>
  <dcterms:modified xsi:type="dcterms:W3CDTF">2021-06-14T07:52:55Z</dcterms:modified>
</cp:coreProperties>
</file>