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tato\Documents\Rendelet ijr-be\"/>
    </mc:Choice>
  </mc:AlternateContent>
  <xr:revisionPtr revIDLastSave="0" documentId="8_{1CF92EF8-C5CC-474C-89E9-470203435A66}" xr6:coauthVersionLast="47" xr6:coauthVersionMax="47" xr10:uidLastSave="{00000000-0000-0000-0000-000000000000}"/>
  <bookViews>
    <workbookView xWindow="-120" yWindow="-120" windowWidth="29040" windowHeight="15840" firstSheet="1" activeTab="6"/>
  </bookViews>
  <sheets>
    <sheet name="1.sz.melléklet" sheetId="12" r:id="rId1"/>
    <sheet name="2.sz.központi támogatás" sheetId="22" r:id="rId2"/>
    <sheet name="3.sz. beruh" sheetId="14" r:id="rId3"/>
    <sheet name="4.sz.felu" sheetId="18" r:id="rId4"/>
    <sheet name="5.sz.Foglalkoztatotti létszám" sheetId="23" r:id="rId5"/>
    <sheet name="6.előiranyzat felhasz utemt (2)" sheetId="20" r:id="rId6"/>
    <sheet name="7.sz.mérleg közgad tagolasb (2)" sheetId="19" r:id="rId7"/>
    <sheet name="8.szkeretszamok előiranyzat  ev" sheetId="21" r:id="rId8"/>
  </sheets>
  <definedNames>
    <definedName name="_xlnm.Print_Area" localSheetId="0">'1.sz.melléklet'!$A$1:$D$148</definedName>
  </definedNames>
  <calcPr calcId="181029"/>
</workbook>
</file>

<file path=xl/calcChain.xml><?xml version="1.0" encoding="utf-8"?>
<calcChain xmlns="http://schemas.openxmlformats.org/spreadsheetml/2006/main">
  <c r="D10" i="23" l="1"/>
  <c r="C10" i="23"/>
  <c r="H23" i="22"/>
  <c r="G23" i="22"/>
  <c r="F23" i="22"/>
  <c r="H17" i="22"/>
  <c r="H14" i="22"/>
  <c r="H13" i="22"/>
  <c r="H12" i="22"/>
  <c r="H11" i="22"/>
  <c r="H10" i="22"/>
  <c r="O18" i="20"/>
  <c r="G34" i="21"/>
  <c r="F34" i="21"/>
  <c r="E34" i="21"/>
  <c r="D34" i="21"/>
  <c r="G29" i="21"/>
  <c r="G35" i="21"/>
  <c r="F29" i="21"/>
  <c r="F35" i="21"/>
  <c r="E29" i="21"/>
  <c r="E35" i="21"/>
  <c r="D29" i="21"/>
  <c r="D35" i="21"/>
  <c r="D21" i="21"/>
  <c r="G20" i="21"/>
  <c r="F20" i="21"/>
  <c r="F21" i="21"/>
  <c r="E20" i="21"/>
  <c r="G13" i="21"/>
  <c r="G21" i="21"/>
  <c r="F13" i="21"/>
  <c r="E13" i="21"/>
  <c r="E21" i="21"/>
  <c r="D13" i="21"/>
  <c r="M19" i="20"/>
  <c r="L19" i="20"/>
  <c r="K19" i="20"/>
  <c r="J19" i="20"/>
  <c r="I19" i="20"/>
  <c r="H19" i="20"/>
  <c r="G19" i="20"/>
  <c r="F19" i="20"/>
  <c r="E19" i="20"/>
  <c r="D19" i="20"/>
  <c r="C19" i="20"/>
  <c r="O16" i="20"/>
  <c r="O19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O12" i="20"/>
  <c r="O10" i="20"/>
  <c r="O9" i="20"/>
  <c r="O8" i="20"/>
  <c r="O14" i="20"/>
  <c r="E22" i="19"/>
  <c r="C22" i="19"/>
  <c r="E14" i="19"/>
  <c r="C14" i="19"/>
  <c r="C15" i="18"/>
  <c r="B15" i="18"/>
  <c r="B16" i="14"/>
  <c r="C16" i="14"/>
  <c r="D142" i="12"/>
  <c r="C142" i="12"/>
  <c r="D137" i="12"/>
  <c r="C137" i="12"/>
  <c r="D131" i="12"/>
  <c r="C131" i="12"/>
  <c r="D127" i="12"/>
  <c r="D147" i="12"/>
  <c r="C127" i="12"/>
  <c r="C147" i="12"/>
  <c r="E123" i="12"/>
  <c r="D123" i="12"/>
  <c r="C123" i="12"/>
  <c r="D109" i="12"/>
  <c r="C109" i="12"/>
  <c r="D93" i="12"/>
  <c r="C93" i="12"/>
  <c r="C126" i="12"/>
  <c r="C90" i="12"/>
  <c r="E79" i="12"/>
  <c r="D79" i="12"/>
  <c r="C79" i="12"/>
  <c r="D75" i="12"/>
  <c r="C75" i="12"/>
  <c r="D72" i="12"/>
  <c r="D85" i="12"/>
  <c r="D153" i="12"/>
  <c r="C72" i="12"/>
  <c r="D67" i="12"/>
  <c r="C67" i="12"/>
  <c r="D63" i="12"/>
  <c r="C63" i="12"/>
  <c r="C85" i="12"/>
  <c r="C153" i="12"/>
  <c r="D57" i="12"/>
  <c r="C57" i="12"/>
  <c r="D51" i="12"/>
  <c r="C51" i="12"/>
  <c r="D45" i="12"/>
  <c r="C45" i="12"/>
  <c r="D34" i="12"/>
  <c r="D62" i="12"/>
  <c r="C34" i="12"/>
  <c r="D28" i="12"/>
  <c r="D27" i="12"/>
  <c r="C28" i="12"/>
  <c r="C27" i="12"/>
  <c r="D20" i="12"/>
  <c r="C20" i="12"/>
  <c r="D13" i="12"/>
  <c r="C13" i="12"/>
  <c r="D6" i="12"/>
  <c r="C6" i="12"/>
  <c r="C62" i="12"/>
  <c r="C148" i="12"/>
  <c r="D126" i="12"/>
  <c r="D148" i="12"/>
  <c r="C152" i="12"/>
  <c r="D86" i="12"/>
  <c r="C86" i="12"/>
  <c r="D152" i="12"/>
</calcChain>
</file>

<file path=xl/comments1.xml><?xml version="1.0" encoding="utf-8"?>
<comments xmlns="http://schemas.openxmlformats.org/spreadsheetml/2006/main">
  <authors>
    <author>Ohid001</author>
  </authors>
  <commentList>
    <comment ref="D96" authorId="0" shapeId="0">
      <text>
        <r>
          <rPr>
            <b/>
            <sz val="9"/>
            <color indexed="81"/>
            <rFont val="Tahoma"/>
            <family val="2"/>
            <charset val="238"/>
          </rPr>
          <t>Ohid001:</t>
        </r>
        <r>
          <rPr>
            <sz val="9"/>
            <color indexed="81"/>
            <rFont val="Tahoma"/>
            <family val="2"/>
            <charset val="238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<sst xmlns="http://schemas.openxmlformats.org/spreadsheetml/2006/main" count="614" uniqueCount="455">
  <si>
    <t>A</t>
  </si>
  <si>
    <t>B</t>
  </si>
  <si>
    <t>C</t>
  </si>
  <si>
    <t>D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</si>
  <si>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</si>
  <si>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</si>
  <si>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</si>
  <si>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</si>
  <si>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</si>
  <si>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</si>
  <si>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</si>
  <si>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</si>
  <si>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</si>
  <si>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</si>
  <si>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</si>
  <si>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</si>
  <si>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</si>
  <si>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</si>
  <si>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</si>
  <si>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</si>
  <si>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</si>
  <si>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</si>
  <si>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</si>
  <si>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</si>
  <si>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</si>
  <si>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</si>
  <si>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4. 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</si>
  <si>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</si>
  <si>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</si>
  <si>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</si>
  <si>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</si>
  <si>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</si>
  <si>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</si>
  <si>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</si>
  <si>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</si>
  <si>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</si>
  <si>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</si>
  <si>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</si>
  <si>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</si>
  <si>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</si>
  <si>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</si>
  <si>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</si>
  <si>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</si>
  <si>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</si>
  <si>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</si>
  <si>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</si>
  <si>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</si>
  <si>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</si>
  <si>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</si>
  <si>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</si>
  <si>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</si>
  <si>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</si>
  <si>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</si>
  <si>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</si>
  <si>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</si>
  <si>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</si>
  <si>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</si>
  <si>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Részesedések beszerzése</t>
  </si>
  <si>
    <t>Államháztartáson belüli megelőlegezések folyósítása</t>
  </si>
  <si>
    <t>Államháztartáson belüli megelőlegezések visszafizetése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</si>
  <si>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</si>
  <si>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</si>
  <si>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</si>
  <si>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</si>
  <si>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</si>
  <si>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</si>
  <si>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</si>
  <si>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</si>
  <si>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</si>
  <si>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</si>
  <si>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</si>
  <si>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</si>
  <si>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</si>
  <si>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</si>
  <si>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</si>
  <si>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</si>
  <si>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</si>
  <si>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</si>
  <si>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</si>
  <si>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</si>
  <si>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</si>
  <si>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</si>
  <si>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</si>
  <si>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</si>
  <si>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</si>
  <si>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</si>
  <si>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</si>
  <si>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</si>
  <si>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</si>
  <si>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</si>
  <si>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</si>
  <si>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</si>
  <si>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</si>
  <si>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</si>
  <si>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</si>
  <si>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</si>
  <si>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</si>
  <si>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</si>
  <si>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</si>
  <si>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</si>
  <si>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</si>
  <si>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</si>
  <si>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Műk.kiad. Visszatérülése</t>
  </si>
  <si>
    <t>Egyéb műk.bevétel</t>
  </si>
  <si>
    <t>B E V É T E L E K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</si>
  <si>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</si>
  <si>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</si>
  <si>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</si>
  <si>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</si>
  <si>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</si>
  <si>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</si>
  <si>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</si>
  <si>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</si>
  <si>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</si>
  <si>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</si>
  <si>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</si>
  <si>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</si>
  <si>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</si>
  <si>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</si>
  <si>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</si>
  <si>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</si>
  <si>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</si>
  <si>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</si>
  <si>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 xml:space="preserve">    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</si>
  <si>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</si>
  <si>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</si>
  <si>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</si>
  <si>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</si>
  <si>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</si>
  <si>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</si>
  <si>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</si>
  <si>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</si>
  <si>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</si>
  <si>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</si>
  <si>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</si>
  <si>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</si>
  <si>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</si>
  <si>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</si>
  <si>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</si>
  <si>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</si>
  <si>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</si>
  <si>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</si>
  <si>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</si>
  <si>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</si>
  <si>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</si>
  <si>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</si>
  <si>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</si>
  <si>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</si>
  <si>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</si>
  <si>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</si>
  <si>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</si>
  <si>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</si>
  <si>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</si>
  <si>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</si>
  <si>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</si>
  <si>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</si>
  <si>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</si>
  <si>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</si>
  <si>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</si>
  <si>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</si>
  <si>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</si>
  <si>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</si>
  <si>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</si>
  <si>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</si>
  <si>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</si>
  <si>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</si>
  <si>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</si>
  <si>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</si>
  <si>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</si>
  <si>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</si>
  <si>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</si>
  <si>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</si>
  <si>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</si>
  <si>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</si>
  <si>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</si>
  <si>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</si>
  <si>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</si>
  <si>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</si>
  <si>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</si>
  <si>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</si>
  <si>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</si>
  <si>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</si>
  <si>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</si>
  <si>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</si>
  <si>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</si>
  <si>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</si>
  <si>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</si>
  <si>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</si>
  <si>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</si>
  <si>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</si>
  <si>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</si>
  <si>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</si>
  <si>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</si>
  <si>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</si>
  <si>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</si>
  <si>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</si>
  <si>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</si>
  <si>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</si>
  <si>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</si>
  <si>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</si>
  <si>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</si>
  <si>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</si>
  <si>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</si>
  <si>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</si>
  <si>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</si>
  <si>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</si>
  <si>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</si>
  <si>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</si>
  <si>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</si>
  <si>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</si>
  <si>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</si>
  <si>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</si>
  <si>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</si>
  <si>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</si>
  <si>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</si>
  <si>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</si>
  <si>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</si>
  <si>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</si>
  <si>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</si>
  <si>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</si>
  <si>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</si>
  <si>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</si>
  <si>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</si>
  <si>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</si>
  <si>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</si>
  <si>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</si>
  <si>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</si>
  <si>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</si>
  <si>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</si>
  <si>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</si>
  <si>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</si>
  <si>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</si>
  <si>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</si>
  <si>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</si>
  <si>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</si>
  <si>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</si>
  <si>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</si>
  <si>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</si>
  <si>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</si>
  <si>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</si>
  <si>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</si>
  <si>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</si>
  <si>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</si>
  <si>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</si>
  <si>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</si>
  <si>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</si>
  <si>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</si>
  <si>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</si>
  <si>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</si>
  <si>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</si>
  <si>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</si>
  <si>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</si>
  <si>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</si>
  <si>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</si>
  <si>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</si>
  <si>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</si>
  <si>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</si>
  <si>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</si>
  <si>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</si>
  <si>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</si>
  <si>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</si>
  <si>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</si>
  <si>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</si>
  <si>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</si>
  <si>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</si>
  <si>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</si>
  <si>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</si>
  <si>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</si>
  <si>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</si>
  <si>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</si>
  <si>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</si>
  <si>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</si>
  <si>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</si>
  <si>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</si>
  <si>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</si>
  <si>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</si>
  <si>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</si>
  <si>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</si>
  <si>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</si>
  <si>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</si>
  <si>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</si>
  <si>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</si>
  <si>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</si>
  <si>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</si>
  <si>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</si>
  <si>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</si>
  <si>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</si>
  <si>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</si>
  <si>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</si>
  <si>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</si>
  <si>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</si>
  <si>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</si>
  <si>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</si>
  <si>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</si>
  <si>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</si>
  <si>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</si>
  <si>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</si>
  <si>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</si>
  <si>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</si>
  <si>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</si>
  <si>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</si>
  <si>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</si>
  <si>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</si>
  <si>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</si>
  <si>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</si>
  <si>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</si>
  <si>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</si>
  <si>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</si>
  <si>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</si>
  <si>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</si>
  <si>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</si>
  <si>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</si>
  <si>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</si>
  <si>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</si>
  <si>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</si>
  <si>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</si>
  <si>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</si>
  <si>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</si>
  <si>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</si>
  <si>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</si>
  <si>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</si>
  <si>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</si>
  <si>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</si>
  <si>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</si>
  <si>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</si>
  <si>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</si>
  <si>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</si>
  <si>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</si>
  <si>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</si>
  <si>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</si>
  <si>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</si>
  <si>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</si>
  <si>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</si>
  <si>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</si>
  <si>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</si>
  <si>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</si>
  <si>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</si>
  <si>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</si>
  <si>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</si>
  <si>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</si>
  <si>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</si>
  <si>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</si>
  <si>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</si>
  <si>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</si>
  <si>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</si>
  <si>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</si>
  <si>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</si>
  <si>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</si>
  <si>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</si>
  <si>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</si>
  <si>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</si>
  <si>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</si>
  <si>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</si>
  <si>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</si>
  <si>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</si>
  <si>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</si>
  <si>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</si>
  <si>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</si>
  <si>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</si>
  <si>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</si>
  <si>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</si>
  <si>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</si>
  <si>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</si>
  <si>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</si>
  <si>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</si>
  <si>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</si>
  <si>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</si>
  <si>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</si>
  <si>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</si>
  <si>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</si>
  <si>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</si>
  <si>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</si>
  <si>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</si>
  <si>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</si>
  <si>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</si>
  <si>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</si>
  <si>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</si>
  <si>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</si>
  <si>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</si>
  <si>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</si>
  <si>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</si>
  <si>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</si>
  <si>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</si>
  <si>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</si>
  <si>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</si>
  <si>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</si>
  <si>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</si>
  <si>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</si>
  <si>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</si>
  <si>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ÖSSZESEN:</t>
  </si>
  <si>
    <t xml:space="preserve"> </t>
  </si>
  <si>
    <t>ÁFA</t>
  </si>
  <si>
    <t>Egyéb tárgyi eszközök</t>
  </si>
  <si>
    <t>Önkormányzati beruházások</t>
  </si>
  <si>
    <t>Beruházás  megnevezése</t>
  </si>
  <si>
    <t xml:space="preserve">Beruházási (felhalmozási) kiadások
előirányzata beruházásonként </t>
  </si>
  <si>
    <t>2020. évi tervezet</t>
  </si>
  <si>
    <t>2021. évi tervezet</t>
  </si>
  <si>
    <t>2022. évi tervezet</t>
  </si>
  <si>
    <t>2020. évi előirányzat
 Ft</t>
  </si>
  <si>
    <t>2020. évi módosított  Ft</t>
  </si>
  <si>
    <t xml:space="preserve">Felújítási kiadások előirányzata felújításonként </t>
  </si>
  <si>
    <t>Felújítás  megnevezése</t>
  </si>
  <si>
    <t>Ingatlanok felújítása</t>
  </si>
  <si>
    <t>Egyéb tárgyi eszközök felújítása</t>
  </si>
  <si>
    <t>2020. évi előirányzat
Ft</t>
  </si>
  <si>
    <t>2020. évi Módosított  Ft</t>
  </si>
  <si>
    <t>1.sz. melléklet a  2/2020.(III.13.) önkormányzati rendelethez</t>
  </si>
  <si>
    <t>3.sz. melléklet a 2/2020. (III.13.)önkormányzati rendelethez</t>
  </si>
  <si>
    <t>4.sz. melléklet a 2/2020. (III.13.) önkormányzati rendelethez</t>
  </si>
  <si>
    <t>6.sz.melléklet a 2/2020.(III.13.) önkormányzati rendelethez</t>
  </si>
  <si>
    <r>
      <t>7.sz.melléklet az 2/2020.</t>
    </r>
    <r>
      <rPr>
        <sz val="10"/>
        <color indexed="10"/>
        <rFont val="Times New Roman CE"/>
        <charset val="238"/>
      </rPr>
      <t xml:space="preserve"> </t>
    </r>
    <r>
      <rPr>
        <sz val="10"/>
        <rFont val="Times New Roman CE"/>
        <charset val="238"/>
      </rPr>
      <t>(III.13.) önkoormányzati rendelet</t>
    </r>
  </si>
  <si>
    <t>ezer Ft</t>
  </si>
  <si>
    <t>Adósságszolgálat (hitel+kamat)</t>
  </si>
  <si>
    <t xml:space="preserve">8.sz. melléklet a 2/2020.(III.13.) </t>
  </si>
  <si>
    <t>2023. évi tervezet</t>
  </si>
  <si>
    <t xml:space="preserve">Működési célú bevételek </t>
  </si>
  <si>
    <r>
      <t>2. melléklet az 2/2020</t>
    </r>
    <r>
      <rPr>
        <sz val="11"/>
        <color indexed="10"/>
        <rFont val="Calibri"/>
        <family val="2"/>
        <charset val="238"/>
      </rPr>
      <t>.</t>
    </r>
    <r>
      <rPr>
        <sz val="11"/>
        <rFont val="Calibri"/>
        <family val="2"/>
        <charset val="238"/>
      </rPr>
      <t>(III.13.)</t>
    </r>
  </si>
  <si>
    <t>Ft</t>
  </si>
  <si>
    <t>E</t>
  </si>
  <si>
    <t>F</t>
  </si>
  <si>
    <t>G</t>
  </si>
  <si>
    <t>Jogcím</t>
  </si>
  <si>
    <t xml:space="preserve">mennyiségi </t>
  </si>
  <si>
    <t>mutató</t>
  </si>
  <si>
    <t>Fajlagos összeg(Ft)</t>
  </si>
  <si>
    <t>Támogatás (Ft)</t>
  </si>
  <si>
    <t>Beszámítás (Ft)</t>
  </si>
  <si>
    <t xml:space="preserve">Támoagtás </t>
  </si>
  <si>
    <t>egység</t>
  </si>
  <si>
    <t>beszámítás után (Ft)</t>
  </si>
  <si>
    <t>7=(5-6)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</si>
  <si>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</si>
  <si>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</si>
  <si>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</si>
  <si>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</si>
  <si>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</si>
  <si>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</si>
  <si>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fő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</si>
  <si>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</si>
  <si>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</si>
  <si>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</si>
  <si>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Kiegészítő támogatás</t>
  </si>
  <si>
    <t>Polgármester béréhez kieg.támogatás</t>
  </si>
  <si>
    <t>Szoc.gyermekétkleztetés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</si>
  <si>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</si>
  <si>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</si>
  <si>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</si>
  <si>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r>
      <t>5.sz.melléklet a 2/2020</t>
    </r>
    <r>
      <rPr>
        <sz val="11"/>
        <rFont val="Calibri"/>
        <family val="2"/>
        <charset val="238"/>
      </rPr>
      <t>.</t>
    </r>
    <r>
      <rPr>
        <sz val="11"/>
        <rFont val="Calibri"/>
        <family val="2"/>
        <charset val="238"/>
      </rPr>
      <t>(III.13.)</t>
    </r>
    <r>
      <rPr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önkormányzati rendelethez</t>
    </r>
  </si>
  <si>
    <t>Szalapa  község Önkormányzatánál  foglalkoztatottak
éves létszámkerete</t>
  </si>
  <si>
    <t>2020.01.01. engedélyezett álláshely</t>
  </si>
  <si>
    <t>Megjegyzés</t>
  </si>
  <si>
    <t>Szalapa község Önkormányzata</t>
  </si>
  <si>
    <t>Közalkalmazott</t>
  </si>
  <si>
    <t>MT hatálya alá tartozó/
fizikai alkalmazott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</si>
</sst>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8" formatCode="#,###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8"/>
      <name val="Times New Roman CE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b/>
      <i/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sz val="10"/>
      <color indexed="10"/>
      <name val="Times New Roman CE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70C0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color rgb="FF00B0F0"/>
      <name val="Times New Roman CE"/>
      <charset val="238"/>
    </font>
    <font>
      <sz val="1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28" fillId="9" borderId="1" applyNumberFormat="0" applyAlignment="0" applyProtection="0"/>
    <xf numFmtId="0" fontId="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/>
    <xf numFmtId="0" fontId="35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16" borderId="0" applyNumberFormat="0" applyBorder="0" applyAlignment="0" applyProtection="0"/>
    <xf numFmtId="0" fontId="36" fillId="6" borderId="0" applyNumberFormat="0" applyBorder="0" applyAlignment="0" applyProtection="0"/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57" fillId="0" borderId="0"/>
    <xf numFmtId="0" fontId="40" fillId="0" borderId="0"/>
    <xf numFmtId="0" fontId="9" fillId="0" borderId="0"/>
    <xf numFmtId="0" fontId="41" fillId="0" borderId="9" applyNumberFormat="0" applyFill="0" applyAlignment="0" applyProtection="0"/>
    <xf numFmtId="0" fontId="42" fillId="5" borderId="0" applyNumberFormat="0" applyBorder="0" applyAlignment="0" applyProtection="0"/>
    <xf numFmtId="0" fontId="43" fillId="24" borderId="0" applyNumberFormat="0" applyBorder="0" applyAlignment="0" applyProtection="0"/>
    <xf numFmtId="0" fontId="44" fillId="23" borderId="1" applyNumberFormat="0" applyAlignment="0" applyProtection="0"/>
  </cellStyleXfs>
  <cellXfs count="221">
    <xf numFmtId="0" fontId="0" fillId="0" borderId="0" xfId="0"/>
    <xf numFmtId="0" fontId="2" fillId="0" borderId="0" xfId="48"/>
    <xf numFmtId="0" fontId="3" fillId="0" borderId="0" xfId="48" applyFont="1"/>
    <xf numFmtId="0" fontId="2" fillId="0" borderId="10" xfId="48" applyBorder="1"/>
    <xf numFmtId="0" fontId="3" fillId="28" borderId="10" xfId="48" applyFont="1" applyFill="1" applyBorder="1"/>
    <xf numFmtId="0" fontId="3" fillId="0" borderId="10" xfId="48" applyFont="1" applyBorder="1" applyAlignment="1">
      <alignment horizontal="center"/>
    </xf>
    <xf numFmtId="0" fontId="2" fillId="0" borderId="11" xfId="48" applyBorder="1"/>
    <xf numFmtId="0" fontId="2" fillId="0" borderId="12" xfId="48" applyBorder="1"/>
    <xf numFmtId="0" fontId="2" fillId="0" borderId="13" xfId="48" applyBorder="1"/>
    <xf numFmtId="0" fontId="2" fillId="0" borderId="14" xfId="48" applyBorder="1"/>
    <xf numFmtId="0" fontId="2" fillId="0" borderId="15" xfId="48" applyBorder="1"/>
    <xf numFmtId="0" fontId="3" fillId="0" borderId="14" xfId="48" applyFont="1" applyBorder="1"/>
    <xf numFmtId="0" fontId="3" fillId="28" borderId="14" xfId="48" applyFont="1" applyFill="1" applyBorder="1"/>
    <xf numFmtId="0" fontId="2" fillId="28" borderId="16" xfId="48" applyFill="1" applyBorder="1"/>
    <xf numFmtId="0" fontId="9" fillId="0" borderId="0" xfId="55" applyFill="1" applyProtection="1"/>
    <xf numFmtId="168" fontId="2" fillId="0" borderId="0" xfId="48" applyNumberFormat="1" applyFill="1" applyAlignment="1">
      <alignment horizontal="center" vertical="center" wrapText="1"/>
    </xf>
    <xf numFmtId="168" fontId="11" fillId="0" borderId="17" xfId="55" applyNumberFormat="1" applyFont="1" applyFill="1" applyBorder="1" applyAlignment="1" applyProtection="1">
      <alignment vertical="center"/>
    </xf>
    <xf numFmtId="0" fontId="12" fillId="0" borderId="17" xfId="48" applyFont="1" applyFill="1" applyBorder="1" applyAlignment="1" applyProtection="1">
      <alignment horizontal="right" vertical="center"/>
    </xf>
    <xf numFmtId="49" fontId="9" fillId="0" borderId="0" xfId="55" applyNumberFormat="1" applyFill="1" applyProtection="1"/>
    <xf numFmtId="0" fontId="13" fillId="0" borderId="16" xfId="55" applyFont="1" applyFill="1" applyBorder="1" applyAlignment="1" applyProtection="1">
      <alignment horizontal="center" vertical="center" wrapText="1"/>
    </xf>
    <xf numFmtId="0" fontId="14" fillId="0" borderId="16" xfId="55" applyFont="1" applyFill="1" applyBorder="1" applyAlignment="1" applyProtection="1">
      <alignment horizontal="center" vertical="center" wrapText="1"/>
    </xf>
    <xf numFmtId="0" fontId="15" fillId="0" borderId="18" xfId="55" applyFont="1" applyFill="1" applyBorder="1" applyAlignment="1" applyProtection="1">
      <alignment horizontal="center" vertical="center" wrapText="1"/>
    </xf>
    <xf numFmtId="0" fontId="15" fillId="0" borderId="19" xfId="55" applyFont="1" applyFill="1" applyBorder="1" applyAlignment="1" applyProtection="1">
      <alignment horizontal="center" vertical="center" wrapText="1"/>
    </xf>
    <xf numFmtId="0" fontId="14" fillId="0" borderId="19" xfId="55" applyFont="1" applyFill="1" applyBorder="1" applyAlignment="1" applyProtection="1">
      <alignment horizontal="center" vertical="center" wrapText="1"/>
    </xf>
    <xf numFmtId="49" fontId="16" fillId="0" borderId="0" xfId="55" applyNumberFormat="1" applyFont="1" applyFill="1" applyProtection="1"/>
    <xf numFmtId="0" fontId="16" fillId="0" borderId="0" xfId="55" applyFont="1" applyFill="1" applyProtection="1"/>
    <xf numFmtId="0" fontId="15" fillId="0" borderId="18" xfId="55" applyFont="1" applyFill="1" applyBorder="1" applyAlignment="1" applyProtection="1">
      <alignment horizontal="left" vertical="center" wrapText="1" indent="1"/>
    </xf>
    <xf numFmtId="0" fontId="15" fillId="0" borderId="19" xfId="55" applyFont="1" applyFill="1" applyBorder="1" applyAlignment="1" applyProtection="1">
      <alignment horizontal="left" vertical="center" wrapText="1" indent="1"/>
    </xf>
    <xf numFmtId="168" fontId="14" fillId="0" borderId="19" xfId="55" applyNumberFormat="1" applyFont="1" applyFill="1" applyBorder="1" applyAlignment="1" applyProtection="1">
      <alignment horizontal="right" vertical="center" wrapText="1" indent="1"/>
    </xf>
    <xf numFmtId="49" fontId="17" fillId="0" borderId="0" xfId="55" applyNumberFormat="1" applyFont="1" applyFill="1" applyProtection="1"/>
    <xf numFmtId="0" fontId="17" fillId="0" borderId="0" xfId="55" applyFont="1" applyFill="1" applyProtection="1"/>
    <xf numFmtId="49" fontId="16" fillId="0" borderId="20" xfId="55" applyNumberFormat="1" applyFont="1" applyFill="1" applyBorder="1" applyAlignment="1" applyProtection="1">
      <alignment horizontal="left" vertical="center" wrapText="1" indent="1"/>
    </xf>
    <xf numFmtId="0" fontId="18" fillId="0" borderId="21" xfId="48" applyFont="1" applyBorder="1" applyAlignment="1" applyProtection="1">
      <alignment horizontal="left" wrapText="1" indent="1"/>
    </xf>
    <xf numFmtId="49" fontId="16" fillId="0" borderId="14" xfId="55" applyNumberFormat="1" applyFont="1" applyFill="1" applyBorder="1" applyAlignment="1" applyProtection="1">
      <alignment horizontal="left" vertical="center" wrapText="1" indent="1"/>
    </xf>
    <xf numFmtId="0" fontId="18" fillId="0" borderId="10" xfId="48" applyFont="1" applyBorder="1" applyAlignment="1" applyProtection="1">
      <alignment horizontal="left" wrapText="1" indent="1"/>
    </xf>
    <xf numFmtId="168" fontId="6" fillId="29" borderId="10" xfId="55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2" xfId="55" applyNumberFormat="1" applyFont="1" applyFill="1" applyBorder="1" applyAlignment="1" applyProtection="1">
      <alignment horizontal="left" vertical="center" wrapText="1" indent="1"/>
    </xf>
    <xf numFmtId="0" fontId="18" fillId="0" borderId="23" xfId="48" applyFont="1" applyBorder="1" applyAlignment="1" applyProtection="1">
      <alignment horizontal="left" wrapText="1" indent="1"/>
    </xf>
    <xf numFmtId="0" fontId="19" fillId="0" borderId="19" xfId="48" applyFont="1" applyBorder="1" applyAlignment="1" applyProtection="1">
      <alignment horizontal="left" vertical="center" wrapText="1" indent="1"/>
    </xf>
    <xf numFmtId="168" fontId="14" fillId="29" borderId="19" xfId="55" applyNumberFormat="1" applyFont="1" applyFill="1" applyBorder="1" applyAlignment="1" applyProtection="1">
      <alignment horizontal="right" vertical="center" wrapText="1" indent="1"/>
    </xf>
    <xf numFmtId="168" fontId="6" fillId="0" borderId="23" xfId="55" applyNumberFormat="1" applyFont="1" applyFill="1" applyBorder="1" applyAlignment="1" applyProtection="1">
      <alignment horizontal="right" vertical="center" wrapText="1" indent="1"/>
      <protection locked="0"/>
    </xf>
    <xf numFmtId="168" fontId="6" fillId="0" borderId="21" xfId="55" applyNumberFormat="1" applyFont="1" applyFill="1" applyBorder="1" applyAlignment="1" applyProtection="1">
      <alignment horizontal="right" vertical="center" wrapText="1" indent="1"/>
      <protection locked="0"/>
    </xf>
    <xf numFmtId="168" fontId="6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48" applyFont="1" applyBorder="1" applyAlignment="1" applyProtection="1">
      <alignment horizontal="left" vertical="center" wrapText="1" indent="1"/>
    </xf>
    <xf numFmtId="0" fontId="19" fillId="0" borderId="18" xfId="48" applyFont="1" applyBorder="1" applyAlignment="1" applyProtection="1">
      <alignment vertical="center" wrapText="1"/>
    </xf>
    <xf numFmtId="0" fontId="18" fillId="0" borderId="23" xfId="48" applyFont="1" applyBorder="1" applyAlignment="1" applyProtection="1">
      <alignment vertical="center" wrapText="1"/>
    </xf>
    <xf numFmtId="168" fontId="15" fillId="0" borderId="19" xfId="55" applyNumberFormat="1" applyFont="1" applyFill="1" applyBorder="1" applyAlignment="1" applyProtection="1">
      <alignment horizontal="right" vertical="center" wrapText="1" indent="1"/>
    </xf>
    <xf numFmtId="0" fontId="18" fillId="0" borderId="20" xfId="48" applyFont="1" applyBorder="1" applyAlignment="1" applyProtection="1">
      <alignment wrapText="1"/>
    </xf>
    <xf numFmtId="0" fontId="18" fillId="0" borderId="14" xfId="48" applyFont="1" applyBorder="1" applyAlignment="1" applyProtection="1">
      <alignment wrapText="1"/>
    </xf>
    <xf numFmtId="0" fontId="18" fillId="0" borderId="22" xfId="48" applyFont="1" applyBorder="1" applyAlignment="1" applyProtection="1">
      <alignment vertical="center" wrapText="1"/>
    </xf>
    <xf numFmtId="168" fontId="14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9" xfId="48" applyFont="1" applyBorder="1" applyAlignment="1" applyProtection="1">
      <alignment vertical="center" wrapText="1"/>
    </xf>
    <xf numFmtId="0" fontId="19" fillId="0" borderId="24" xfId="48" applyFont="1" applyBorder="1" applyAlignment="1" applyProtection="1">
      <alignment vertical="center" wrapText="1"/>
    </xf>
    <xf numFmtId="0" fontId="19" fillId="0" borderId="25" xfId="48" applyFont="1" applyBorder="1" applyAlignment="1" applyProtection="1">
      <alignment vertical="center" wrapText="1"/>
    </xf>
    <xf numFmtId="0" fontId="20" fillId="0" borderId="0" xfId="48" applyFont="1" applyBorder="1" applyAlignment="1" applyProtection="1">
      <alignment horizontal="left" vertical="center" wrapText="1" indent="1"/>
    </xf>
    <xf numFmtId="168" fontId="21" fillId="0" borderId="0" xfId="55" applyNumberFormat="1" applyFont="1" applyFill="1" applyBorder="1" applyAlignment="1" applyProtection="1">
      <alignment horizontal="right" vertical="center" wrapText="1" indent="1"/>
    </xf>
    <xf numFmtId="168" fontId="22" fillId="0" borderId="17" xfId="55" applyNumberFormat="1" applyFont="1" applyFill="1" applyBorder="1" applyAlignment="1" applyProtection="1"/>
    <xf numFmtId="0" fontId="12" fillId="0" borderId="17" xfId="48" applyFont="1" applyFill="1" applyBorder="1" applyAlignment="1" applyProtection="1">
      <alignment horizontal="right"/>
    </xf>
    <xf numFmtId="49" fontId="9" fillId="0" borderId="0" xfId="55" applyNumberFormat="1" applyFill="1" applyAlignment="1" applyProtection="1"/>
    <xf numFmtId="0" fontId="9" fillId="0" borderId="0" xfId="55" applyFill="1" applyAlignment="1" applyProtection="1"/>
    <xf numFmtId="0" fontId="15" fillId="0" borderId="26" xfId="55" applyFont="1" applyFill="1" applyBorder="1" applyAlignment="1" applyProtection="1">
      <alignment horizontal="left" vertical="center" wrapText="1" indent="1"/>
    </xf>
    <xf numFmtId="0" fontId="15" fillId="0" borderId="27" xfId="55" applyFont="1" applyFill="1" applyBorder="1" applyAlignment="1" applyProtection="1">
      <alignment vertical="center" wrapText="1"/>
    </xf>
    <xf numFmtId="168" fontId="15" fillId="0" borderId="27" xfId="55" applyNumberFormat="1" applyFont="1" applyFill="1" applyBorder="1" applyAlignment="1" applyProtection="1">
      <alignment horizontal="right" vertical="center" wrapText="1" indent="1"/>
    </xf>
    <xf numFmtId="49" fontId="16" fillId="0" borderId="11" xfId="55" applyNumberFormat="1" applyFont="1" applyFill="1" applyBorder="1" applyAlignment="1" applyProtection="1">
      <alignment horizontal="left" vertical="center" wrapText="1" indent="1"/>
    </xf>
    <xf numFmtId="0" fontId="16" fillId="0" borderId="12" xfId="55" applyFont="1" applyFill="1" applyBorder="1" applyAlignment="1" applyProtection="1">
      <alignment horizontal="left" vertical="center" wrapText="1" indent="1"/>
    </xf>
    <xf numFmtId="0" fontId="16" fillId="0" borderId="10" xfId="55" applyFont="1" applyFill="1" applyBorder="1" applyAlignment="1" applyProtection="1">
      <alignment horizontal="left" vertical="center" wrapText="1" indent="1"/>
    </xf>
    <xf numFmtId="168" fontId="16" fillId="29" borderId="10" xfId="55" applyNumberFormat="1" applyFont="1" applyFill="1" applyBorder="1" applyAlignment="1" applyProtection="1">
      <alignment horizontal="right" vertical="center" wrapText="1" indent="1"/>
      <protection locked="0"/>
    </xf>
    <xf numFmtId="168" fontId="16" fillId="29" borderId="23" xfId="5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8" xfId="55" applyFont="1" applyFill="1" applyBorder="1" applyAlignment="1" applyProtection="1">
      <alignment horizontal="left" vertical="center" wrapText="1" indent="1"/>
    </xf>
    <xf numFmtId="0" fontId="16" fillId="0" borderId="0" xfId="55" applyFont="1" applyFill="1" applyBorder="1" applyAlignment="1" applyProtection="1">
      <alignment horizontal="left" vertical="center" wrapText="1" indent="1"/>
    </xf>
    <xf numFmtId="0" fontId="16" fillId="0" borderId="10" xfId="55" applyFont="1" applyFill="1" applyBorder="1" applyAlignment="1" applyProtection="1">
      <alignment horizontal="left" indent="6"/>
    </xf>
    <xf numFmtId="0" fontId="16" fillId="0" borderId="10" xfId="55" applyFont="1" applyFill="1" applyBorder="1" applyAlignment="1" applyProtection="1">
      <alignment horizontal="left" vertical="center" wrapText="1" indent="6"/>
    </xf>
    <xf numFmtId="49" fontId="16" fillId="0" borderId="29" xfId="55" applyNumberFormat="1" applyFont="1" applyFill="1" applyBorder="1" applyAlignment="1" applyProtection="1">
      <alignment horizontal="left" vertical="center" wrapText="1" indent="1"/>
    </xf>
    <xf numFmtId="0" fontId="16" fillId="0" borderId="23" xfId="55" applyFont="1" applyFill="1" applyBorder="1" applyAlignment="1" applyProtection="1">
      <alignment horizontal="left" vertical="center" wrapText="1" indent="6"/>
    </xf>
    <xf numFmtId="49" fontId="16" fillId="0" borderId="30" xfId="55" applyNumberFormat="1" applyFont="1" applyFill="1" applyBorder="1" applyAlignment="1" applyProtection="1">
      <alignment horizontal="left" vertical="center" wrapText="1" indent="1"/>
    </xf>
    <xf numFmtId="0" fontId="16" fillId="0" borderId="16" xfId="55" applyFont="1" applyFill="1" applyBorder="1" applyAlignment="1" applyProtection="1">
      <alignment horizontal="left" vertical="center" wrapText="1" indent="6"/>
    </xf>
    <xf numFmtId="0" fontId="15" fillId="0" borderId="19" xfId="55" applyFont="1" applyFill="1" applyBorder="1" applyAlignment="1" applyProtection="1">
      <alignment vertical="center" wrapText="1"/>
    </xf>
    <xf numFmtId="168" fontId="15" fillId="29" borderId="19" xfId="55" applyNumberFormat="1" applyFont="1" applyFill="1" applyBorder="1" applyAlignment="1" applyProtection="1">
      <alignment horizontal="right" vertical="center" wrapText="1" indent="1"/>
    </xf>
    <xf numFmtId="168" fontId="16" fillId="29" borderId="21" xfId="5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55" applyFont="1" applyFill="1" applyBorder="1" applyAlignment="1" applyProtection="1">
      <alignment horizontal="left" vertical="center" wrapText="1" indent="1"/>
    </xf>
    <xf numFmtId="0" fontId="18" fillId="0" borderId="10" xfId="48" applyFont="1" applyBorder="1" applyAlignment="1" applyProtection="1">
      <alignment horizontal="left" vertical="center" wrapText="1" indent="1"/>
    </xf>
    <xf numFmtId="0" fontId="16" fillId="0" borderId="21" xfId="55" applyFont="1" applyFill="1" applyBorder="1" applyAlignment="1" applyProtection="1">
      <alignment horizontal="left" vertical="center" wrapText="1" indent="6"/>
    </xf>
    <xf numFmtId="0" fontId="9" fillId="0" borderId="0" xfId="55" applyFill="1" applyAlignment="1" applyProtection="1">
      <alignment horizontal="left" vertical="center" indent="1"/>
    </xf>
    <xf numFmtId="0" fontId="14" fillId="0" borderId="19" xfId="55" applyFont="1" applyFill="1" applyBorder="1" applyAlignment="1" applyProtection="1">
      <alignment horizontal="left" vertical="center" wrapText="1" indent="1"/>
    </xf>
    <xf numFmtId="0" fontId="16" fillId="0" borderId="21" xfId="55" applyFont="1" applyFill="1" applyBorder="1" applyAlignment="1" applyProtection="1">
      <alignment horizontal="left" vertical="center" wrapText="1" indent="1"/>
    </xf>
    <xf numFmtId="0" fontId="16" fillId="0" borderId="31" xfId="55" applyFont="1" applyFill="1" applyBorder="1" applyAlignment="1" applyProtection="1">
      <alignment horizontal="left" vertical="center" wrapText="1" indent="1"/>
    </xf>
    <xf numFmtId="168" fontId="16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168" fontId="19" fillId="0" borderId="19" xfId="48" applyNumberFormat="1" applyFont="1" applyBorder="1" applyAlignment="1" applyProtection="1">
      <alignment horizontal="right" vertical="center" wrapText="1" indent="1"/>
    </xf>
    <xf numFmtId="0" fontId="23" fillId="0" borderId="0" xfId="55" applyFont="1" applyFill="1" applyProtection="1"/>
    <xf numFmtId="168" fontId="20" fillId="0" borderId="19" xfId="48" quotePrefix="1" applyNumberFormat="1" applyFont="1" applyBorder="1" applyAlignment="1" applyProtection="1">
      <alignment horizontal="right" vertical="center" wrapText="1" indent="1"/>
    </xf>
    <xf numFmtId="0" fontId="19" fillId="0" borderId="24" xfId="48" applyFont="1" applyBorder="1" applyAlignment="1" applyProtection="1">
      <alignment horizontal="left" vertical="center" wrapText="1" indent="1"/>
    </xf>
    <xf numFmtId="0" fontId="20" fillId="0" borderId="25" xfId="48" applyFont="1" applyBorder="1" applyAlignment="1" applyProtection="1">
      <alignment horizontal="left" vertical="center" wrapText="1" indent="1"/>
    </xf>
    <xf numFmtId="168" fontId="22" fillId="0" borderId="17" xfId="55" applyNumberFormat="1" applyFont="1" applyFill="1" applyBorder="1" applyAlignment="1" applyProtection="1">
      <alignment horizontal="left" vertical="center"/>
    </xf>
    <xf numFmtId="0" fontId="9" fillId="0" borderId="0" xfId="55" applyFont="1" applyFill="1" applyAlignment="1" applyProtection="1">
      <alignment horizontal="right" vertical="center" indent="1"/>
    </xf>
    <xf numFmtId="168" fontId="15" fillId="0" borderId="32" xfId="55" applyNumberFormat="1" applyFont="1" applyFill="1" applyBorder="1" applyAlignment="1" applyProtection="1">
      <alignment horizontal="right" vertical="center" wrapText="1" indent="1"/>
    </xf>
    <xf numFmtId="0" fontId="9" fillId="0" borderId="0" xfId="55" applyFont="1" applyFill="1" applyProtection="1"/>
    <xf numFmtId="168" fontId="2" fillId="0" borderId="0" xfId="48" applyNumberFormat="1" applyFill="1" applyAlignment="1">
      <alignment vertical="center" wrapText="1"/>
    </xf>
    <xf numFmtId="168" fontId="46" fillId="0" borderId="0" xfId="48" applyNumberFormat="1" applyFont="1" applyFill="1" applyAlignment="1">
      <alignment vertical="center" wrapText="1"/>
    </xf>
    <xf numFmtId="168" fontId="15" fillId="0" borderId="19" xfId="48" applyNumberFormat="1" applyFont="1" applyFill="1" applyBorder="1" applyAlignment="1" applyProtection="1">
      <alignment vertical="center" wrapText="1"/>
    </xf>
    <xf numFmtId="168" fontId="13" fillId="0" borderId="18" xfId="48" applyNumberFormat="1" applyFont="1" applyFill="1" applyBorder="1" applyAlignment="1" applyProtection="1">
      <alignment horizontal="left" vertical="center" wrapText="1"/>
    </xf>
    <xf numFmtId="168" fontId="16" fillId="0" borderId="23" xfId="48" applyNumberFormat="1" applyFont="1" applyFill="1" applyBorder="1" applyAlignment="1" applyProtection="1">
      <alignment vertical="center" wrapText="1"/>
      <protection locked="0"/>
    </xf>
    <xf numFmtId="168" fontId="3" fillId="0" borderId="14" xfId="48" applyNumberFormat="1" applyFont="1" applyFill="1" applyBorder="1" applyAlignment="1" applyProtection="1">
      <alignment horizontal="left" vertical="center" wrapText="1" indent="1"/>
      <protection locked="0"/>
    </xf>
    <xf numFmtId="168" fontId="16" fillId="0" borderId="10" xfId="48" applyNumberFormat="1" applyFont="1" applyFill="1" applyBorder="1" applyAlignment="1" applyProtection="1">
      <alignment vertical="center" wrapText="1"/>
      <protection locked="0"/>
    </xf>
    <xf numFmtId="168" fontId="17" fillId="0" borderId="14" xfId="48" applyNumberFormat="1" applyFont="1" applyFill="1" applyBorder="1" applyAlignment="1" applyProtection="1">
      <alignment horizontal="left" vertical="center" wrapText="1" indent="1"/>
      <protection locked="0"/>
    </xf>
    <xf numFmtId="168" fontId="47" fillId="0" borderId="14" xfId="48" applyNumberFormat="1" applyFont="1" applyFill="1" applyBorder="1" applyAlignment="1" applyProtection="1">
      <alignment horizontal="left" vertical="center" wrapText="1" indent="1"/>
      <protection locked="0"/>
    </xf>
    <xf numFmtId="168" fontId="3" fillId="0" borderId="0" xfId="48" applyNumberFormat="1" applyFont="1" applyFill="1" applyAlignment="1">
      <alignment vertical="center" wrapText="1"/>
    </xf>
    <xf numFmtId="168" fontId="3" fillId="29" borderId="0" xfId="48" applyNumberFormat="1" applyFont="1" applyFill="1" applyAlignment="1">
      <alignment vertical="center" wrapText="1"/>
    </xf>
    <xf numFmtId="168" fontId="14" fillId="0" borderId="10" xfId="48" applyNumberFormat="1" applyFont="1" applyFill="1" applyBorder="1" applyAlignment="1" applyProtection="1">
      <alignment vertical="center" wrapText="1"/>
      <protection locked="0"/>
    </xf>
    <xf numFmtId="168" fontId="6" fillId="0" borderId="14" xfId="48" applyNumberFormat="1" applyFont="1" applyFill="1" applyBorder="1" applyAlignment="1" applyProtection="1">
      <alignment horizontal="left" vertical="center" wrapText="1" indent="1"/>
      <protection locked="0"/>
    </xf>
    <xf numFmtId="168" fontId="2" fillId="0" borderId="10" xfId="48" applyNumberFormat="1" applyFill="1" applyBorder="1" applyAlignment="1">
      <alignment vertical="center" wrapText="1"/>
    </xf>
    <xf numFmtId="168" fontId="17" fillId="0" borderId="10" xfId="48" applyNumberFormat="1" applyFont="1" applyFill="1" applyBorder="1" applyAlignment="1">
      <alignment horizontal="left" vertical="center" wrapText="1"/>
    </xf>
    <xf numFmtId="168" fontId="48" fillId="0" borderId="14" xfId="48" applyNumberFormat="1" applyFont="1" applyFill="1" applyBorder="1" applyAlignment="1" applyProtection="1">
      <alignment horizontal="left" vertical="center" wrapText="1" indent="1"/>
      <protection locked="0"/>
    </xf>
    <xf numFmtId="168" fontId="2" fillId="0" borderId="0" xfId="48" applyNumberFormat="1" applyFill="1" applyAlignment="1" applyProtection="1">
      <alignment vertical="center" wrapText="1"/>
    </xf>
    <xf numFmtId="168" fontId="15" fillId="0" borderId="31" xfId="48" applyNumberFormat="1" applyFont="1" applyFill="1" applyBorder="1" applyAlignment="1" applyProtection="1">
      <alignment horizontal="center" vertical="center" wrapText="1"/>
    </xf>
    <xf numFmtId="168" fontId="15" fillId="0" borderId="29" xfId="48" applyNumberFormat="1" applyFont="1" applyFill="1" applyBorder="1" applyAlignment="1" applyProtection="1">
      <alignment horizontal="center" vertical="center" wrapText="1"/>
    </xf>
    <xf numFmtId="168" fontId="15" fillId="0" borderId="25" xfId="48" applyNumberFormat="1" applyFont="1" applyFill="1" applyBorder="1" applyAlignment="1" applyProtection="1">
      <alignment horizontal="center" vertical="center" wrapText="1"/>
    </xf>
    <xf numFmtId="168" fontId="15" fillId="0" borderId="24" xfId="48" applyNumberFormat="1" applyFont="1" applyFill="1" applyBorder="1" applyAlignment="1" applyProtection="1">
      <alignment horizontal="center" vertical="center" wrapText="1"/>
    </xf>
    <xf numFmtId="168" fontId="46" fillId="0" borderId="0" xfId="48" applyNumberFormat="1" applyFont="1" applyFill="1" applyAlignment="1">
      <alignment horizontal="center" vertical="center" wrapText="1"/>
    </xf>
    <xf numFmtId="168" fontId="13" fillId="0" borderId="19" xfId="48" applyNumberFormat="1" applyFont="1" applyFill="1" applyBorder="1" applyAlignment="1" applyProtection="1">
      <alignment horizontal="center" vertical="center" wrapText="1"/>
    </xf>
    <xf numFmtId="168" fontId="13" fillId="0" borderId="18" xfId="48" applyNumberFormat="1" applyFont="1" applyFill="1" applyBorder="1" applyAlignment="1" applyProtection="1">
      <alignment horizontal="center" vertical="center" wrapText="1"/>
    </xf>
    <xf numFmtId="168" fontId="49" fillId="0" borderId="0" xfId="48" applyNumberFormat="1" applyFont="1" applyFill="1" applyAlignment="1" applyProtection="1">
      <alignment horizontal="center" vertical="center" wrapText="1"/>
    </xf>
    <xf numFmtId="168" fontId="2" fillId="0" borderId="0" xfId="48" applyNumberFormat="1" applyFill="1" applyAlignment="1" applyProtection="1">
      <alignment horizontal="center" vertical="center" wrapText="1"/>
    </xf>
    <xf numFmtId="0" fontId="15" fillId="0" borderId="11" xfId="55" applyFont="1" applyFill="1" applyBorder="1" applyAlignment="1" applyProtection="1">
      <alignment horizontal="left" vertical="center" wrapText="1" indent="1"/>
    </xf>
    <xf numFmtId="0" fontId="15" fillId="0" borderId="12" xfId="55" applyFont="1" applyFill="1" applyBorder="1" applyAlignment="1" applyProtection="1">
      <alignment horizontal="left" vertical="center" wrapText="1" indent="1"/>
    </xf>
    <xf numFmtId="168" fontId="14" fillId="0" borderId="12" xfId="55" applyNumberFormat="1" applyFont="1" applyFill="1" applyBorder="1" applyAlignment="1" applyProtection="1">
      <alignment horizontal="right" vertical="center" wrapText="1" indent="1"/>
    </xf>
    <xf numFmtId="168" fontId="16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168" fontId="58" fillId="29" borderId="23" xfId="55" applyNumberFormat="1" applyFont="1" applyFill="1" applyBorder="1" applyAlignment="1" applyProtection="1">
      <alignment horizontal="right" vertical="center" wrapText="1" indent="1"/>
      <protection locked="0"/>
    </xf>
    <xf numFmtId="168" fontId="59" fillId="29" borderId="21" xfId="55" applyNumberFormat="1" applyFont="1" applyFill="1" applyBorder="1" applyAlignment="1" applyProtection="1">
      <alignment horizontal="right" vertical="center" wrapText="1" indent="1"/>
      <protection locked="0"/>
    </xf>
    <xf numFmtId="168" fontId="59" fillId="29" borderId="10" xfId="55" applyNumberFormat="1" applyFont="1" applyFill="1" applyBorder="1" applyAlignment="1" applyProtection="1">
      <alignment horizontal="right" vertical="center" wrapText="1" indent="1"/>
      <protection locked="0"/>
    </xf>
    <xf numFmtId="168" fontId="59" fillId="29" borderId="23" xfId="55" applyNumberFormat="1" applyFont="1" applyFill="1" applyBorder="1" applyAlignment="1" applyProtection="1">
      <alignment horizontal="right" vertical="center" wrapText="1" indent="1"/>
      <protection locked="0"/>
    </xf>
    <xf numFmtId="168" fontId="60" fillId="29" borderId="19" xfId="55" applyNumberFormat="1" applyFont="1" applyFill="1" applyBorder="1" applyAlignment="1" applyProtection="1">
      <alignment horizontal="right" vertical="center" wrapText="1" indent="1"/>
    </xf>
    <xf numFmtId="168" fontId="59" fillId="0" borderId="23" xfId="55" applyNumberFormat="1" applyFont="1" applyFill="1" applyBorder="1" applyAlignment="1" applyProtection="1">
      <alignment horizontal="right" vertical="center" wrapText="1" indent="1"/>
      <protection locked="0"/>
    </xf>
    <xf numFmtId="168" fontId="60" fillId="0" borderId="19" xfId="55" applyNumberFormat="1" applyFont="1" applyFill="1" applyBorder="1" applyAlignment="1" applyProtection="1">
      <alignment horizontal="right" vertical="center" wrapText="1" indent="1"/>
    </xf>
    <xf numFmtId="168" fontId="59" fillId="0" borderId="21" xfId="55" applyNumberFormat="1" applyFont="1" applyFill="1" applyBorder="1" applyAlignment="1" applyProtection="1">
      <alignment horizontal="right" vertical="center" wrapText="1" indent="1"/>
      <protection locked="0"/>
    </xf>
    <xf numFmtId="168" fontId="5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2" fillId="29" borderId="14" xfId="48" applyFill="1" applyBorder="1"/>
    <xf numFmtId="0" fontId="2" fillId="29" borderId="10" xfId="48" applyFill="1" applyBorder="1"/>
    <xf numFmtId="0" fontId="2" fillId="29" borderId="15" xfId="48" applyFill="1" applyBorder="1"/>
    <xf numFmtId="0" fontId="3" fillId="29" borderId="14" xfId="48" applyFont="1" applyFill="1" applyBorder="1"/>
    <xf numFmtId="0" fontId="3" fillId="30" borderId="14" xfId="48" applyFont="1" applyFill="1" applyBorder="1"/>
    <xf numFmtId="0" fontId="2" fillId="30" borderId="10" xfId="48" applyFill="1" applyBorder="1"/>
    <xf numFmtId="168" fontId="6" fillId="0" borderId="21" xfId="55" applyNumberFormat="1" applyFont="1" applyFill="1" applyBorder="1" applyAlignment="1" applyProtection="1">
      <alignment horizontal="right" vertical="center" wrapText="1" indent="1"/>
    </xf>
    <xf numFmtId="168" fontId="6" fillId="29" borderId="23" xfId="55" applyNumberFormat="1" applyFont="1" applyFill="1" applyBorder="1" applyAlignment="1" applyProtection="1">
      <alignment horizontal="right" vertical="center" wrapText="1" indent="1"/>
      <protection locked="0"/>
    </xf>
    <xf numFmtId="168" fontId="16" fillId="29" borderId="12" xfId="55" applyNumberFormat="1" applyFont="1" applyFill="1" applyBorder="1" applyAlignment="1" applyProtection="1">
      <alignment horizontal="right" vertical="center" wrapText="1" indent="1"/>
      <protection locked="0"/>
    </xf>
    <xf numFmtId="168" fontId="16" fillId="29" borderId="16" xfId="55" applyNumberFormat="1" applyFont="1" applyFill="1" applyBorder="1" applyAlignment="1" applyProtection="1">
      <alignment horizontal="right" vertical="center" wrapText="1" indent="1"/>
      <protection locked="0"/>
    </xf>
    <xf numFmtId="168" fontId="2" fillId="0" borderId="0" xfId="48" applyNumberFormat="1" applyAlignment="1">
      <alignment horizontal="center" vertical="center" wrapText="1"/>
    </xf>
    <xf numFmtId="168" fontId="2" fillId="0" borderId="0" xfId="48" applyNumberFormat="1" applyAlignment="1">
      <alignment vertical="center" wrapText="1"/>
    </xf>
    <xf numFmtId="168" fontId="49" fillId="0" borderId="0" xfId="48" applyNumberFormat="1" applyFont="1" applyAlignment="1">
      <alignment horizontal="center" vertical="center" wrapText="1"/>
    </xf>
    <xf numFmtId="168" fontId="13" fillId="0" borderId="18" xfId="48" applyNumberFormat="1" applyFont="1" applyBorder="1" applyAlignment="1">
      <alignment horizontal="center" vertical="center" wrapText="1"/>
    </xf>
    <xf numFmtId="168" fontId="13" fillId="0" borderId="19" xfId="48" applyNumberFormat="1" applyFont="1" applyBorder="1" applyAlignment="1">
      <alignment horizontal="center" vertical="center" wrapText="1"/>
    </xf>
    <xf numFmtId="168" fontId="46" fillId="0" borderId="0" xfId="48" applyNumberFormat="1" applyFont="1" applyAlignment="1">
      <alignment horizontal="center" vertical="center" wrapText="1"/>
    </xf>
    <xf numFmtId="168" fontId="15" fillId="0" borderId="24" xfId="48" applyNumberFormat="1" applyFont="1" applyBorder="1" applyAlignment="1">
      <alignment horizontal="center" vertical="center" wrapText="1"/>
    </xf>
    <xf numFmtId="168" fontId="15" fillId="0" borderId="25" xfId="48" applyNumberFormat="1" applyFont="1" applyBorder="1" applyAlignment="1">
      <alignment horizontal="center" vertical="center" wrapText="1"/>
    </xf>
    <xf numFmtId="168" fontId="50" fillId="0" borderId="14" xfId="48" applyNumberFormat="1" applyFont="1" applyBorder="1" applyAlignment="1" applyProtection="1">
      <alignment horizontal="left" vertical="center" wrapText="1" indent="1"/>
      <protection locked="0"/>
    </xf>
    <xf numFmtId="168" fontId="50" fillId="0" borderId="10" xfId="48" quotePrefix="1" applyNumberFormat="1" applyFont="1" applyBorder="1" applyAlignment="1" applyProtection="1">
      <alignment vertical="center" wrapText="1"/>
      <protection locked="0"/>
    </xf>
    <xf numFmtId="168" fontId="50" fillId="0" borderId="10" xfId="48" applyNumberFormat="1" applyFont="1" applyBorder="1" applyAlignment="1" applyProtection="1">
      <alignment vertical="center" wrapText="1"/>
      <protection locked="0"/>
    </xf>
    <xf numFmtId="168" fontId="50" fillId="0" borderId="22" xfId="48" applyNumberFormat="1" applyFont="1" applyBorder="1" applyAlignment="1" applyProtection="1">
      <alignment horizontal="left" vertical="center" wrapText="1" indent="1"/>
      <protection locked="0"/>
    </xf>
    <xf numFmtId="168" fontId="50" fillId="0" borderId="23" xfId="48" applyNumberFormat="1" applyFont="1" applyBorder="1" applyAlignment="1" applyProtection="1">
      <alignment vertical="center" wrapText="1"/>
      <protection locked="0"/>
    </xf>
    <xf numFmtId="168" fontId="13" fillId="0" borderId="18" xfId="48" applyNumberFormat="1" applyFont="1" applyBorder="1" applyAlignment="1">
      <alignment horizontal="left" vertical="center" wrapText="1"/>
    </xf>
    <xf numFmtId="168" fontId="13" fillId="0" borderId="19" xfId="48" applyNumberFormat="1" applyFont="1" applyBorder="1" applyAlignment="1">
      <alignment vertical="center" wrapText="1"/>
    </xf>
    <xf numFmtId="168" fontId="46" fillId="0" borderId="0" xfId="48" applyNumberFormat="1" applyFont="1" applyAlignment="1">
      <alignment vertical="center" wrapText="1"/>
    </xf>
    <xf numFmtId="0" fontId="61" fillId="0" borderId="10" xfId="48" applyFont="1" applyBorder="1"/>
    <xf numFmtId="0" fontId="51" fillId="0" borderId="10" xfId="48" applyFont="1" applyBorder="1"/>
    <xf numFmtId="0" fontId="21" fillId="0" borderId="10" xfId="48" applyFont="1" applyBorder="1"/>
    <xf numFmtId="0" fontId="21" fillId="28" borderId="10" xfId="48" applyFont="1" applyFill="1" applyBorder="1"/>
    <xf numFmtId="0" fontId="2" fillId="29" borderId="33" xfId="48" applyFill="1" applyBorder="1"/>
    <xf numFmtId="0" fontId="2" fillId="29" borderId="0" xfId="48" applyFill="1"/>
    <xf numFmtId="0" fontId="51" fillId="0" borderId="0" xfId="48" applyFont="1"/>
    <xf numFmtId="0" fontId="2" fillId="0" borderId="33" xfId="48" applyBorder="1"/>
    <xf numFmtId="0" fontId="3" fillId="29" borderId="0" xfId="48" applyFont="1" applyFill="1"/>
    <xf numFmtId="0" fontId="62" fillId="0" borderId="0" xfId="48" applyFont="1"/>
    <xf numFmtId="0" fontId="0" fillId="29" borderId="0" xfId="0" applyFill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3" fillId="29" borderId="10" xfId="0" applyFont="1" applyFill="1" applyBorder="1" applyAlignment="1">
      <alignment wrapText="1"/>
    </xf>
    <xf numFmtId="0" fontId="63" fillId="29" borderId="10" xfId="0" applyFont="1" applyFill="1" applyBorder="1"/>
    <xf numFmtId="0" fontId="63" fillId="29" borderId="34" xfId="0" applyFont="1" applyFill="1" applyBorder="1" applyAlignment="1">
      <alignment wrapText="1"/>
    </xf>
    <xf numFmtId="0" fontId="63" fillId="29" borderId="35" xfId="0" applyFont="1" applyFill="1" applyBorder="1"/>
    <xf numFmtId="0" fontId="56" fillId="27" borderId="10" xfId="0" applyFont="1" applyFill="1" applyBorder="1" applyAlignment="1">
      <alignment wrapText="1"/>
    </xf>
    <xf numFmtId="0" fontId="56" fillId="27" borderId="10" xfId="0" applyFont="1" applyFill="1" applyBorder="1"/>
    <xf numFmtId="0" fontId="23" fillId="0" borderId="0" xfId="55" applyFont="1" applyFill="1" applyAlignment="1" applyProtection="1">
      <alignment horizontal="center"/>
    </xf>
    <xf numFmtId="168" fontId="10" fillId="0" borderId="0" xfId="55" applyNumberFormat="1" applyFont="1" applyFill="1" applyBorder="1" applyAlignment="1" applyProtection="1">
      <alignment horizontal="center" vertical="center"/>
    </xf>
    <xf numFmtId="0" fontId="13" fillId="0" borderId="11" xfId="55" applyFont="1" applyFill="1" applyBorder="1" applyAlignment="1" applyProtection="1">
      <alignment horizontal="center" vertical="center" wrapText="1"/>
    </xf>
    <xf numFmtId="0" fontId="13" fillId="0" borderId="30" xfId="55" applyFont="1" applyFill="1" applyBorder="1" applyAlignment="1" applyProtection="1">
      <alignment horizontal="center" vertical="center" wrapText="1"/>
    </xf>
    <xf numFmtId="0" fontId="13" fillId="0" borderId="12" xfId="55" applyFont="1" applyFill="1" applyBorder="1" applyAlignment="1" applyProtection="1">
      <alignment horizontal="center" vertical="center" wrapText="1"/>
    </xf>
    <xf numFmtId="0" fontId="13" fillId="0" borderId="16" xfId="55" applyFont="1" applyFill="1" applyBorder="1" applyAlignment="1" applyProtection="1">
      <alignment horizontal="center" vertical="center" wrapText="1"/>
    </xf>
    <xf numFmtId="168" fontId="14" fillId="0" borderId="12" xfId="55" applyNumberFormat="1" applyFont="1" applyFill="1" applyBorder="1" applyAlignment="1" applyProtection="1">
      <alignment horizontal="center" vertical="center"/>
    </xf>
    <xf numFmtId="168" fontId="21" fillId="0" borderId="12" xfId="55" applyNumberFormat="1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25" borderId="10" xfId="0" applyFont="1" applyFill="1" applyBorder="1" applyAlignment="1">
      <alignment horizontal="center"/>
    </xf>
    <xf numFmtId="0" fontId="55" fillId="29" borderId="10" xfId="0" applyFont="1" applyFill="1" applyBorder="1" applyAlignment="1">
      <alignment horizontal="center"/>
    </xf>
    <xf numFmtId="0" fontId="55" fillId="29" borderId="34" xfId="0" applyFont="1" applyFill="1" applyBorder="1" applyAlignment="1">
      <alignment horizontal="center"/>
    </xf>
    <xf numFmtId="0" fontId="55" fillId="29" borderId="35" xfId="0" applyFont="1" applyFill="1" applyBorder="1" applyAlignment="1">
      <alignment horizontal="center"/>
    </xf>
    <xf numFmtId="0" fontId="55" fillId="29" borderId="28" xfId="0" applyFont="1" applyFill="1" applyBorder="1" applyAlignment="1">
      <alignment horizontal="center"/>
    </xf>
    <xf numFmtId="168" fontId="9" fillId="0" borderId="0" xfId="48" applyNumberFormat="1" applyFont="1" applyFill="1" applyAlignment="1">
      <alignment horizontal="center" vertical="center" wrapText="1"/>
    </xf>
    <xf numFmtId="168" fontId="45" fillId="0" borderId="0" xfId="48" applyNumberFormat="1" applyFont="1" applyAlignment="1">
      <alignment horizontal="center" vertical="center" wrapText="1"/>
    </xf>
    <xf numFmtId="0" fontId="3" fillId="0" borderId="34" xfId="48" applyFont="1" applyBorder="1" applyAlignment="1">
      <alignment horizontal="center"/>
    </xf>
    <xf numFmtId="0" fontId="3" fillId="0" borderId="28" xfId="48" applyFont="1" applyBorder="1" applyAlignment="1">
      <alignment horizontal="center"/>
    </xf>
    <xf numFmtId="0" fontId="3" fillId="0" borderId="14" xfId="48" applyFont="1" applyBorder="1" applyAlignment="1">
      <alignment horizontal="center" vertical="center"/>
    </xf>
    <xf numFmtId="0" fontId="3" fillId="0" borderId="10" xfId="48" applyFont="1" applyBorder="1" applyAlignment="1">
      <alignment horizontal="center" vertical="center"/>
    </xf>
    <xf numFmtId="0" fontId="3" fillId="0" borderId="15" xfId="48" applyFont="1" applyBorder="1" applyAlignment="1">
      <alignment horizontal="center" vertical="center"/>
    </xf>
    <xf numFmtId="0" fontId="3" fillId="29" borderId="14" xfId="48" applyFont="1" applyFill="1" applyBorder="1" applyAlignment="1">
      <alignment horizontal="center" vertical="center"/>
    </xf>
    <xf numFmtId="0" fontId="3" fillId="29" borderId="10" xfId="48" applyFont="1" applyFill="1" applyBorder="1" applyAlignment="1">
      <alignment horizontal="center" vertical="center"/>
    </xf>
    <xf numFmtId="0" fontId="3" fillId="29" borderId="15" xfId="48" applyFont="1" applyFill="1" applyBorder="1" applyAlignment="1">
      <alignment horizontal="center" vertical="center"/>
    </xf>
    <xf numFmtId="0" fontId="0" fillId="0" borderId="10" xfId="0" applyBorder="1"/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53" fillId="0" borderId="10" xfId="0" applyFont="1" applyBorder="1"/>
    <xf numFmtId="0" fontId="0" fillId="0" borderId="34" xfId="0" applyBorder="1"/>
    <xf numFmtId="0" fontId="53" fillId="0" borderId="10" xfId="0" applyFont="1" applyBorder="1" applyAlignment="1">
      <alignment wrapText="1"/>
    </xf>
    <xf numFmtId="0" fontId="0" fillId="0" borderId="35" xfId="0" applyBorder="1"/>
    <xf numFmtId="0" fontId="0" fillId="0" borderId="10" xfId="0" applyBorder="1" applyAlignment="1">
      <alignment wrapText="1"/>
    </xf>
    <xf numFmtId="0" fontId="53" fillId="25" borderId="10" xfId="0" applyFont="1" applyFill="1" applyBorder="1"/>
    <xf numFmtId="0" fontId="53" fillId="25" borderId="21" xfId="0" applyFont="1" applyFill="1" applyBorder="1"/>
    <xf numFmtId="0" fontId="53" fillId="26" borderId="0" xfId="0" applyFont="1" applyFill="1"/>
  </cellXfs>
  <cellStyles count="60">
    <cellStyle name="1. jelölőszín�" xfId="1"/>
    <cellStyle name="2. jelölőszín�" xfId="2"/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3. jelölőszín�" xfId="9"/>
    <cellStyle name="4. jelölőszín�" xfId="10"/>
    <cellStyle name="40% - 1. jelölőszín 2" xfId="11"/>
    <cellStyle name="40% - 2. jelölőszín 2" xfId="12"/>
    <cellStyle name="40% - 3. jelölőszín 2" xfId="13"/>
    <cellStyle name="40% - 4. jelölőszín 2" xfId="14"/>
    <cellStyle name="40% - 5. jelölőszín 2" xfId="15"/>
    <cellStyle name="40% - 6. jelölőszín 2" xfId="16"/>
    <cellStyle name="5. jelölőszín�" xfId="17"/>
    <cellStyle name="6. jelölőszín�" xfId="18"/>
    <cellStyle name="60% - 1. jelölőszín 2" xfId="19"/>
    <cellStyle name="60% - 2. jelölőszín 2" xfId="20"/>
    <cellStyle name="60% - 3. jelölőszín 2" xfId="21"/>
    <cellStyle name="60% - 4. jelölőszín 2" xfId="22"/>
    <cellStyle name="60% - 5. jelölőszín 2" xfId="23"/>
    <cellStyle name="60% - 6. jelölőszín 2" xfId="24"/>
    <cellStyle name="Bevitel 2" xfId="25"/>
    <cellStyle name="Cím 2" xfId="26"/>
    <cellStyle name="Címsor 1 2" xfId="27"/>
    <cellStyle name="Címsor 2 2" xfId="28"/>
    <cellStyle name="Címsor 3 2" xfId="29"/>
    <cellStyle name="Címsor 4 2" xfId="30"/>
    <cellStyle name="Ellenőrzőcella 2" xfId="31"/>
    <cellStyle name="Ezres 2" xfId="32"/>
    <cellStyle name="Ezres 3" xfId="33"/>
    <cellStyle name="Figyelmeztetés 2" xfId="34"/>
    <cellStyle name="Hiperhivatkozás" xfId="35"/>
    <cellStyle name="Hivatkozott cella 2" xfId="36"/>
    <cellStyle name="Jegyzet 2" xfId="37"/>
    <cellStyle name="Jelölőszín (1) 2" xfId="38"/>
    <cellStyle name="Jelölőszín (2) 2" xfId="39"/>
    <cellStyle name="Jelölőszín (3) 2" xfId="40"/>
    <cellStyle name="Jelölőszín (4) 2" xfId="41"/>
    <cellStyle name="Jelölőszín (5) 2" xfId="42"/>
    <cellStyle name="Jelölőszín (6) 2" xfId="43"/>
    <cellStyle name="Jó 2" xfId="44"/>
    <cellStyle name="Kimenet 2" xfId="45"/>
    <cellStyle name="Magyarázó szöveg 2" xfId="46"/>
    <cellStyle name="Már látott hiperhivatkozás" xfId="47"/>
    <cellStyle name="Normál" xfId="0" builtinId="0"/>
    <cellStyle name="Normál 2" xfId="48"/>
    <cellStyle name="Normál 2 2" xfId="49"/>
    <cellStyle name="Normál 3" xfId="50"/>
    <cellStyle name="Normál 3 2" xfId="51"/>
    <cellStyle name="Normál 3_zárszámadás mellékletei" xfId="52"/>
    <cellStyle name="Normál 4" xfId="53"/>
    <cellStyle name="Normál 5" xfId="54"/>
    <cellStyle name="Normál_KVRENMUNKA" xfId="55"/>
    <cellStyle name="Összesen 2" xfId="56"/>
    <cellStyle name="Rossz 2" xfId="57"/>
    <cellStyle name="Semleges 2" xfId="58"/>
    <cellStyle name="Számítás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163"/>
  <sheetViews>
    <sheetView zoomScale="130" zoomScaleNormal="130" zoomScaleSheetLayoutView="148" workbookViewId="0">
      <selection activeCell="H13" sqref="H13"/>
    </sheetView>
  </sheetViews>
  <sheetFormatPr defaultRowHeight="15.75" x14ac:dyDescent="0.25"/>
  <cols>
    <col min="1" max="1" width="5.28515625" style="95" customWidth="1"/>
    <col min="2" max="2" width="40.5703125" style="95" customWidth="1"/>
    <col min="3" max="3" width="10" style="93" customWidth="1"/>
    <col min="4" max="4" width="10.42578125" style="93" customWidth="1"/>
    <col min="5" max="5" width="8" style="14" hidden="1" customWidth="1"/>
    <col min="6" max="16384" width="9.140625" style="14"/>
  </cols>
  <sheetData>
    <row r="1" spans="1:9" ht="15.95" customHeight="1" x14ac:dyDescent="0.25">
      <c r="A1" s="182" t="s">
        <v>104</v>
      </c>
      <c r="B1" s="182"/>
      <c r="C1" s="182"/>
      <c r="D1" s="182"/>
    </row>
    <row r="2" spans="1:9" ht="15.95" customHeight="1" thickBot="1" x14ac:dyDescent="0.3">
      <c r="A2" s="15"/>
      <c r="B2" s="16" t="s">
        <v>407</v>
      </c>
      <c r="C2" s="17"/>
      <c r="D2" s="17"/>
    </row>
    <row r="3" spans="1:9" ht="15.95" customHeight="1" x14ac:dyDescent="0.25">
      <c r="A3" s="183" t="s">
        <v>27</v>
      </c>
      <c r="B3" s="185" t="s">
        <v>105</v>
      </c>
      <c r="C3" s="187">
        <v>2020</v>
      </c>
      <c r="D3" s="187"/>
      <c r="E3" s="18"/>
    </row>
    <row r="4" spans="1:9" ht="38.1" customHeight="1" thickBot="1" x14ac:dyDescent="0.3">
      <c r="A4" s="184"/>
      <c r="B4" s="186"/>
      <c r="C4" s="20" t="s">
        <v>106</v>
      </c>
      <c r="D4" s="20" t="s">
        <v>107</v>
      </c>
      <c r="E4" s="18"/>
    </row>
    <row r="5" spans="1:9" s="25" customFormat="1" ht="12" customHeight="1" thickBot="1" x14ac:dyDescent="0.25">
      <c r="A5" s="21" t="s">
        <v>0</v>
      </c>
      <c r="B5" s="22" t="s">
        <v>1</v>
      </c>
      <c r="C5" s="23" t="s">
        <v>2</v>
      </c>
      <c r="D5" s="23" t="s">
        <v>3</v>
      </c>
      <c r="E5" s="24"/>
    </row>
    <row r="6" spans="1:9" s="30" customFormat="1" ht="20.25" customHeight="1" thickBot="1" x14ac:dyDescent="0.25">
      <c r="A6" s="26" t="s">
        <v>6</v>
      </c>
      <c r="B6" s="27" t="s">
        <v>108</v>
      </c>
      <c r="C6" s="28">
        <f>SUM(C7:C12)</f>
        <v>20572021</v>
      </c>
      <c r="D6" s="28">
        <f>SUM(D7:D12)</f>
        <v>21941083</v>
      </c>
      <c r="E6" s="29" t="s">
        <v>109</v>
      </c>
    </row>
    <row r="7" spans="1:9" s="30" customFormat="1" ht="12" customHeight="1" x14ac:dyDescent="0.2">
      <c r="A7" s="31" t="s">
        <v>110</v>
      </c>
      <c r="B7" s="32" t="s">
        <v>28</v>
      </c>
      <c r="C7" s="127">
        <v>10933481</v>
      </c>
      <c r="D7" s="127">
        <v>11069408</v>
      </c>
      <c r="E7" s="29" t="s">
        <v>111</v>
      </c>
    </row>
    <row r="8" spans="1:9" s="30" customFormat="1" ht="12" customHeight="1" x14ac:dyDescent="0.2">
      <c r="A8" s="33" t="s">
        <v>112</v>
      </c>
      <c r="B8" s="34" t="s">
        <v>113</v>
      </c>
      <c r="C8" s="128">
        <v>0</v>
      </c>
      <c r="D8" s="128">
        <v>0</v>
      </c>
      <c r="E8" s="29" t="s">
        <v>114</v>
      </c>
    </row>
    <row r="9" spans="1:9" s="30" customFormat="1" ht="24.75" customHeight="1" x14ac:dyDescent="0.2">
      <c r="A9" s="33" t="s">
        <v>115</v>
      </c>
      <c r="B9" s="34" t="s">
        <v>116</v>
      </c>
      <c r="C9" s="128">
        <v>7838540</v>
      </c>
      <c r="D9" s="128">
        <v>8338275</v>
      </c>
      <c r="E9" s="29" t="s">
        <v>117</v>
      </c>
    </row>
    <row r="10" spans="1:9" s="30" customFormat="1" ht="12" customHeight="1" x14ac:dyDescent="0.2">
      <c r="A10" s="33" t="s">
        <v>118</v>
      </c>
      <c r="B10" s="34" t="s">
        <v>119</v>
      </c>
      <c r="C10" s="128">
        <v>1800000</v>
      </c>
      <c r="D10" s="128">
        <v>2000000</v>
      </c>
      <c r="E10" s="29" t="s">
        <v>120</v>
      </c>
    </row>
    <row r="11" spans="1:9" s="30" customFormat="1" ht="12" customHeight="1" x14ac:dyDescent="0.2">
      <c r="A11" s="33" t="s">
        <v>121</v>
      </c>
      <c r="B11" s="34" t="s">
        <v>29</v>
      </c>
      <c r="C11" s="128"/>
      <c r="D11" s="128"/>
      <c r="E11" s="29" t="s">
        <v>122</v>
      </c>
      <c r="I11" s="30" t="s">
        <v>123</v>
      </c>
    </row>
    <row r="12" spans="1:9" s="30" customFormat="1" ht="12" customHeight="1" thickBot="1" x14ac:dyDescent="0.25">
      <c r="A12" s="36" t="s">
        <v>124</v>
      </c>
      <c r="B12" s="37" t="s">
        <v>30</v>
      </c>
      <c r="C12" s="129"/>
      <c r="D12" s="129">
        <v>533400</v>
      </c>
      <c r="E12" s="29" t="s">
        <v>125</v>
      </c>
    </row>
    <row r="13" spans="1:9" s="30" customFormat="1" ht="21" customHeight="1" thickBot="1" x14ac:dyDescent="0.25">
      <c r="A13" s="26" t="s">
        <v>7</v>
      </c>
      <c r="B13" s="38" t="s">
        <v>126</v>
      </c>
      <c r="C13" s="130">
        <f>SUM(C14:C18)</f>
        <v>16022333</v>
      </c>
      <c r="D13" s="130">
        <f>SUM(D14:D18)</f>
        <v>14653271</v>
      </c>
      <c r="E13" s="29" t="s">
        <v>127</v>
      </c>
    </row>
    <row r="14" spans="1:9" s="30" customFormat="1" ht="12" customHeight="1" x14ac:dyDescent="0.2">
      <c r="A14" s="31" t="s">
        <v>128</v>
      </c>
      <c r="B14" s="32" t="s">
        <v>31</v>
      </c>
      <c r="C14" s="127">
        <v>0</v>
      </c>
      <c r="D14" s="127">
        <v>0</v>
      </c>
      <c r="E14" s="29" t="s">
        <v>129</v>
      </c>
    </row>
    <row r="15" spans="1:9" s="30" customFormat="1" ht="12" customHeight="1" x14ac:dyDescent="0.2">
      <c r="A15" s="33" t="s">
        <v>130</v>
      </c>
      <c r="B15" s="34" t="s">
        <v>131</v>
      </c>
      <c r="C15" s="128">
        <v>0</v>
      </c>
      <c r="D15" s="128">
        <v>0</v>
      </c>
      <c r="E15" s="29" t="s">
        <v>132</v>
      </c>
    </row>
    <row r="16" spans="1:9" s="30" customFormat="1" ht="12" customHeight="1" x14ac:dyDescent="0.2">
      <c r="A16" s="33" t="s">
        <v>133</v>
      </c>
      <c r="B16" s="34" t="s">
        <v>134</v>
      </c>
      <c r="C16" s="128">
        <v>0</v>
      </c>
      <c r="D16" s="128">
        <v>0</v>
      </c>
      <c r="E16" s="29" t="s">
        <v>135</v>
      </c>
    </row>
    <row r="17" spans="1:5" s="30" customFormat="1" ht="12" customHeight="1" x14ac:dyDescent="0.2">
      <c r="A17" s="33" t="s">
        <v>136</v>
      </c>
      <c r="B17" s="34" t="s">
        <v>137</v>
      </c>
      <c r="C17" s="128">
        <v>0</v>
      </c>
      <c r="D17" s="128">
        <v>0</v>
      </c>
      <c r="E17" s="29" t="s">
        <v>138</v>
      </c>
    </row>
    <row r="18" spans="1:5" s="30" customFormat="1" ht="12" customHeight="1" x14ac:dyDescent="0.2">
      <c r="A18" s="33" t="s">
        <v>139</v>
      </c>
      <c r="B18" s="34" t="s">
        <v>140</v>
      </c>
      <c r="C18" s="128">
        <v>16022333</v>
      </c>
      <c r="D18" s="128">
        <v>14653271</v>
      </c>
      <c r="E18" s="29" t="s">
        <v>141</v>
      </c>
    </row>
    <row r="19" spans="1:5" s="30" customFormat="1" ht="12" customHeight="1" thickBot="1" x14ac:dyDescent="0.25">
      <c r="A19" s="36" t="s">
        <v>142</v>
      </c>
      <c r="B19" s="37" t="s">
        <v>143</v>
      </c>
      <c r="C19" s="131">
        <v>0</v>
      </c>
      <c r="D19" s="131">
        <v>0</v>
      </c>
      <c r="E19" s="29" t="s">
        <v>144</v>
      </c>
    </row>
    <row r="20" spans="1:5" s="30" customFormat="1" ht="21.75" customHeight="1" thickBot="1" x14ac:dyDescent="0.25">
      <c r="A20" s="26" t="s">
        <v>8</v>
      </c>
      <c r="B20" s="27" t="s">
        <v>145</v>
      </c>
      <c r="C20" s="132">
        <f>SUM(C21:C25)</f>
        <v>45727853</v>
      </c>
      <c r="D20" s="132">
        <f>SUM(D21:D25)</f>
        <v>44978852</v>
      </c>
      <c r="E20" s="29" t="s">
        <v>146</v>
      </c>
    </row>
    <row r="21" spans="1:5" s="30" customFormat="1" ht="12" customHeight="1" x14ac:dyDescent="0.2">
      <c r="A21" s="31" t="s">
        <v>147</v>
      </c>
      <c r="B21" s="32" t="s">
        <v>32</v>
      </c>
      <c r="C21" s="133"/>
      <c r="D21" s="133"/>
      <c r="E21" s="29" t="s">
        <v>148</v>
      </c>
    </row>
    <row r="22" spans="1:5" s="30" customFormat="1" ht="12" customHeight="1" x14ac:dyDescent="0.2">
      <c r="A22" s="33" t="s">
        <v>149</v>
      </c>
      <c r="B22" s="34" t="s">
        <v>150</v>
      </c>
      <c r="C22" s="134">
        <v>0</v>
      </c>
      <c r="D22" s="134">
        <v>0</v>
      </c>
      <c r="E22" s="29" t="s">
        <v>151</v>
      </c>
    </row>
    <row r="23" spans="1:5" s="30" customFormat="1" ht="12" customHeight="1" x14ac:dyDescent="0.2">
      <c r="A23" s="33" t="s">
        <v>152</v>
      </c>
      <c r="B23" s="34" t="s">
        <v>153</v>
      </c>
      <c r="C23" s="134">
        <v>0</v>
      </c>
      <c r="D23" s="134">
        <v>0</v>
      </c>
      <c r="E23" s="29" t="s">
        <v>154</v>
      </c>
    </row>
    <row r="24" spans="1:5" s="30" customFormat="1" ht="12" customHeight="1" x14ac:dyDescent="0.2">
      <c r="A24" s="33" t="s">
        <v>155</v>
      </c>
      <c r="B24" s="34" t="s">
        <v>156</v>
      </c>
      <c r="C24" s="134">
        <v>0</v>
      </c>
      <c r="D24" s="134">
        <v>0</v>
      </c>
      <c r="E24" s="29" t="s">
        <v>157</v>
      </c>
    </row>
    <row r="25" spans="1:5" s="30" customFormat="1" ht="12" customHeight="1" x14ac:dyDescent="0.2">
      <c r="A25" s="33" t="s">
        <v>158</v>
      </c>
      <c r="B25" s="34" t="s">
        <v>159</v>
      </c>
      <c r="C25" s="134">
        <v>45727853</v>
      </c>
      <c r="D25" s="134">
        <v>44978852</v>
      </c>
      <c r="E25" s="29" t="s">
        <v>160</v>
      </c>
    </row>
    <row r="26" spans="1:5" s="30" customFormat="1" ht="12" customHeight="1" thickBot="1" x14ac:dyDescent="0.25">
      <c r="A26" s="36" t="s">
        <v>161</v>
      </c>
      <c r="B26" s="43" t="s">
        <v>162</v>
      </c>
      <c r="C26" s="131"/>
      <c r="D26" s="131"/>
      <c r="E26" s="29" t="s">
        <v>163</v>
      </c>
    </row>
    <row r="27" spans="1:5" s="30" customFormat="1" ht="12" customHeight="1" thickBot="1" x14ac:dyDescent="0.25">
      <c r="A27" s="26" t="s">
        <v>26</v>
      </c>
      <c r="B27" s="27" t="s">
        <v>164</v>
      </c>
      <c r="C27" s="132">
        <f>SUM(C28+C31+C32+C33)</f>
        <v>4874700</v>
      </c>
      <c r="D27" s="132">
        <f>SUM(D28+D31+D32+D33)</f>
        <v>4874700</v>
      </c>
      <c r="E27" s="29" t="s">
        <v>165</v>
      </c>
    </row>
    <row r="28" spans="1:5" s="30" customFormat="1" ht="12" customHeight="1" x14ac:dyDescent="0.2">
      <c r="A28" s="31" t="s">
        <v>166</v>
      </c>
      <c r="B28" s="32" t="s">
        <v>167</v>
      </c>
      <c r="C28" s="141">
        <f>SUM(C29:C30)</f>
        <v>4378700</v>
      </c>
      <c r="D28" s="141">
        <f>SUM(D29:D30)</f>
        <v>4378700</v>
      </c>
      <c r="E28" s="29" t="s">
        <v>168</v>
      </c>
    </row>
    <row r="29" spans="1:5" s="30" customFormat="1" ht="12" customHeight="1" x14ac:dyDescent="0.2">
      <c r="A29" s="33" t="s">
        <v>169</v>
      </c>
      <c r="B29" s="34" t="s">
        <v>170</v>
      </c>
      <c r="C29" s="35">
        <v>1378700</v>
      </c>
      <c r="D29" s="35">
        <v>1378700</v>
      </c>
      <c r="E29" s="29" t="s">
        <v>171</v>
      </c>
    </row>
    <row r="30" spans="1:5" s="30" customFormat="1" ht="12" customHeight="1" x14ac:dyDescent="0.2">
      <c r="A30" s="33" t="s">
        <v>172</v>
      </c>
      <c r="B30" s="34" t="s">
        <v>173</v>
      </c>
      <c r="C30" s="35">
        <v>3000000</v>
      </c>
      <c r="D30" s="35">
        <v>3000000</v>
      </c>
      <c r="E30" s="29" t="s">
        <v>174</v>
      </c>
    </row>
    <row r="31" spans="1:5" s="30" customFormat="1" ht="12" customHeight="1" x14ac:dyDescent="0.2">
      <c r="A31" s="33" t="s">
        <v>175</v>
      </c>
      <c r="B31" s="34" t="s">
        <v>176</v>
      </c>
      <c r="C31" s="35">
        <v>446000</v>
      </c>
      <c r="D31" s="35">
        <v>446000</v>
      </c>
      <c r="E31" s="29" t="s">
        <v>177</v>
      </c>
    </row>
    <row r="32" spans="1:5" s="30" customFormat="1" ht="12" customHeight="1" x14ac:dyDescent="0.2">
      <c r="A32" s="33" t="s">
        <v>178</v>
      </c>
      <c r="B32" s="34" t="s">
        <v>179</v>
      </c>
      <c r="C32" s="128">
        <v>0</v>
      </c>
      <c r="D32" s="128">
        <v>0</v>
      </c>
      <c r="E32" s="29" t="s">
        <v>180</v>
      </c>
    </row>
    <row r="33" spans="1:5" s="30" customFormat="1" ht="12" customHeight="1" thickBot="1" x14ac:dyDescent="0.25">
      <c r="A33" s="36" t="s">
        <v>181</v>
      </c>
      <c r="B33" s="43" t="s">
        <v>182</v>
      </c>
      <c r="C33" s="142">
        <v>50000</v>
      </c>
      <c r="D33" s="142">
        <v>50000</v>
      </c>
      <c r="E33" s="29" t="s">
        <v>183</v>
      </c>
    </row>
    <row r="34" spans="1:5" s="30" customFormat="1" ht="12" customHeight="1" thickBot="1" x14ac:dyDescent="0.25">
      <c r="A34" s="26" t="s">
        <v>10</v>
      </c>
      <c r="B34" s="27" t="s">
        <v>184</v>
      </c>
      <c r="C34" s="130">
        <f>SUM(C35:C44)</f>
        <v>750000</v>
      </c>
      <c r="D34" s="130">
        <f>SUM(D35:D44)</f>
        <v>1470286</v>
      </c>
      <c r="E34" s="29" t="s">
        <v>185</v>
      </c>
    </row>
    <row r="35" spans="1:5" s="30" customFormat="1" ht="12" customHeight="1" x14ac:dyDescent="0.2">
      <c r="A35" s="31" t="s">
        <v>186</v>
      </c>
      <c r="B35" s="32" t="s">
        <v>33</v>
      </c>
      <c r="C35" s="127">
        <v>350000</v>
      </c>
      <c r="D35" s="127">
        <v>777250</v>
      </c>
      <c r="E35" s="29" t="s">
        <v>187</v>
      </c>
    </row>
    <row r="36" spans="1:5" s="30" customFormat="1" ht="12" customHeight="1" x14ac:dyDescent="0.2">
      <c r="A36" s="33" t="s">
        <v>188</v>
      </c>
      <c r="B36" s="34" t="s">
        <v>34</v>
      </c>
      <c r="C36" s="128">
        <v>150000</v>
      </c>
      <c r="D36" s="128">
        <v>150000</v>
      </c>
      <c r="E36" s="29" t="s">
        <v>189</v>
      </c>
    </row>
    <row r="37" spans="1:5" s="30" customFormat="1" ht="12" customHeight="1" x14ac:dyDescent="0.2">
      <c r="A37" s="33" t="s">
        <v>190</v>
      </c>
      <c r="B37" s="34" t="s">
        <v>191</v>
      </c>
      <c r="C37" s="128">
        <v>100000</v>
      </c>
      <c r="D37" s="128">
        <v>100000</v>
      </c>
      <c r="E37" s="29" t="s">
        <v>192</v>
      </c>
    </row>
    <row r="38" spans="1:5" s="30" customFormat="1" ht="12" customHeight="1" x14ac:dyDescent="0.2">
      <c r="A38" s="33" t="s">
        <v>193</v>
      </c>
      <c r="B38" s="34" t="s">
        <v>35</v>
      </c>
      <c r="C38" s="128"/>
      <c r="D38" s="128"/>
      <c r="E38" s="29" t="s">
        <v>194</v>
      </c>
    </row>
    <row r="39" spans="1:5" s="30" customFormat="1" ht="12" customHeight="1" x14ac:dyDescent="0.2">
      <c r="A39" s="33" t="s">
        <v>195</v>
      </c>
      <c r="B39" s="34" t="s">
        <v>36</v>
      </c>
      <c r="C39" s="128">
        <v>0</v>
      </c>
      <c r="D39" s="128">
        <v>0</v>
      </c>
      <c r="E39" s="29" t="s">
        <v>196</v>
      </c>
    </row>
    <row r="40" spans="1:5" s="30" customFormat="1" ht="12" customHeight="1" x14ac:dyDescent="0.2">
      <c r="A40" s="33" t="s">
        <v>197</v>
      </c>
      <c r="B40" s="34" t="s">
        <v>198</v>
      </c>
      <c r="C40" s="128">
        <v>0</v>
      </c>
      <c r="D40" s="128">
        <v>0</v>
      </c>
      <c r="E40" s="29" t="s">
        <v>199</v>
      </c>
    </row>
    <row r="41" spans="1:5" s="30" customFormat="1" ht="12" customHeight="1" x14ac:dyDescent="0.2">
      <c r="A41" s="33" t="s">
        <v>200</v>
      </c>
      <c r="B41" s="34" t="s">
        <v>37</v>
      </c>
      <c r="C41" s="128">
        <v>0</v>
      </c>
      <c r="D41" s="128">
        <v>0</v>
      </c>
      <c r="E41" s="29" t="s">
        <v>201</v>
      </c>
    </row>
    <row r="42" spans="1:5" s="30" customFormat="1" ht="12" customHeight="1" x14ac:dyDescent="0.2">
      <c r="A42" s="33" t="s">
        <v>202</v>
      </c>
      <c r="B42" s="34" t="s">
        <v>38</v>
      </c>
      <c r="C42" s="128">
        <v>150000</v>
      </c>
      <c r="D42" s="128">
        <v>443036</v>
      </c>
      <c r="E42" s="29" t="s">
        <v>203</v>
      </c>
    </row>
    <row r="43" spans="1:5" s="30" customFormat="1" ht="12" customHeight="1" x14ac:dyDescent="0.2">
      <c r="A43" s="33" t="s">
        <v>204</v>
      </c>
      <c r="B43" s="34" t="s">
        <v>39</v>
      </c>
      <c r="C43" s="134"/>
      <c r="D43" s="134"/>
      <c r="E43" s="29" t="s">
        <v>205</v>
      </c>
    </row>
    <row r="44" spans="1:5" s="30" customFormat="1" ht="12" customHeight="1" thickBot="1" x14ac:dyDescent="0.25">
      <c r="A44" s="36" t="s">
        <v>206</v>
      </c>
      <c r="B44" s="37" t="s">
        <v>40</v>
      </c>
      <c r="C44" s="131"/>
      <c r="D44" s="131"/>
      <c r="E44" s="29" t="s">
        <v>207</v>
      </c>
    </row>
    <row r="45" spans="1:5" s="30" customFormat="1" ht="12" customHeight="1" thickBot="1" x14ac:dyDescent="0.25">
      <c r="A45" s="26" t="s">
        <v>11</v>
      </c>
      <c r="B45" s="27" t="s">
        <v>208</v>
      </c>
      <c r="C45" s="28">
        <f>SUM(C46:C50)</f>
        <v>0</v>
      </c>
      <c r="D45" s="28">
        <f>SUM(D46:D50)</f>
        <v>0</v>
      </c>
      <c r="E45" s="29" t="s">
        <v>209</v>
      </c>
    </row>
    <row r="46" spans="1:5" s="30" customFormat="1" ht="12" customHeight="1" x14ac:dyDescent="0.2">
      <c r="A46" s="31" t="s">
        <v>210</v>
      </c>
      <c r="B46" s="32" t="s">
        <v>41</v>
      </c>
      <c r="C46" s="41">
        <v>0</v>
      </c>
      <c r="D46" s="41">
        <v>0</v>
      </c>
      <c r="E46" s="29" t="s">
        <v>211</v>
      </c>
    </row>
    <row r="47" spans="1:5" s="30" customFormat="1" ht="12" customHeight="1" x14ac:dyDescent="0.2">
      <c r="A47" s="33" t="s">
        <v>212</v>
      </c>
      <c r="B47" s="34" t="s">
        <v>42</v>
      </c>
      <c r="C47" s="42">
        <v>0</v>
      </c>
      <c r="D47" s="42">
        <v>0</v>
      </c>
      <c r="E47" s="29" t="s">
        <v>213</v>
      </c>
    </row>
    <row r="48" spans="1:5" s="30" customFormat="1" ht="12" customHeight="1" x14ac:dyDescent="0.2">
      <c r="A48" s="33" t="s">
        <v>214</v>
      </c>
      <c r="B48" s="34" t="s">
        <v>43</v>
      </c>
      <c r="C48" s="42">
        <v>0</v>
      </c>
      <c r="D48" s="42">
        <v>0</v>
      </c>
      <c r="E48" s="29" t="s">
        <v>215</v>
      </c>
    </row>
    <row r="49" spans="1:5" s="30" customFormat="1" ht="12" customHeight="1" x14ac:dyDescent="0.2">
      <c r="A49" s="33" t="s">
        <v>216</v>
      </c>
      <c r="B49" s="34" t="s">
        <v>44</v>
      </c>
      <c r="C49" s="42">
        <v>0</v>
      </c>
      <c r="D49" s="42">
        <v>0</v>
      </c>
      <c r="E49" s="29" t="s">
        <v>217</v>
      </c>
    </row>
    <row r="50" spans="1:5" s="30" customFormat="1" ht="12" customHeight="1" thickBot="1" x14ac:dyDescent="0.25">
      <c r="A50" s="36" t="s">
        <v>218</v>
      </c>
      <c r="B50" s="37" t="s">
        <v>45</v>
      </c>
      <c r="C50" s="40">
        <v>0</v>
      </c>
      <c r="D50" s="40">
        <v>0</v>
      </c>
      <c r="E50" s="29" t="s">
        <v>219</v>
      </c>
    </row>
    <row r="51" spans="1:5" s="30" customFormat="1" ht="17.25" customHeight="1" thickBot="1" x14ac:dyDescent="0.25">
      <c r="A51" s="26" t="s">
        <v>220</v>
      </c>
      <c r="B51" s="27" t="s">
        <v>221</v>
      </c>
      <c r="C51" s="28">
        <f>SUM(C53:C55)</f>
        <v>0</v>
      </c>
      <c r="D51" s="28">
        <f>SUM(D53:D55)</f>
        <v>0</v>
      </c>
      <c r="E51" s="29" t="s">
        <v>222</v>
      </c>
    </row>
    <row r="52" spans="1:5" s="30" customFormat="1" ht="17.25" customHeight="1" x14ac:dyDescent="0.2">
      <c r="A52" s="122"/>
      <c r="B52" s="123"/>
      <c r="C52" s="124"/>
      <c r="D52" s="124"/>
      <c r="E52" s="29"/>
    </row>
    <row r="53" spans="1:5" s="30" customFormat="1" ht="21" customHeight="1" x14ac:dyDescent="0.2">
      <c r="A53" s="31" t="s">
        <v>223</v>
      </c>
      <c r="B53" s="32" t="s">
        <v>224</v>
      </c>
      <c r="C53" s="41">
        <v>0</v>
      </c>
      <c r="D53" s="41">
        <v>0</v>
      </c>
      <c r="E53" s="29" t="s">
        <v>225</v>
      </c>
    </row>
    <row r="54" spans="1:5" s="30" customFormat="1" ht="20.25" customHeight="1" x14ac:dyDescent="0.2">
      <c r="A54" s="33" t="s">
        <v>226</v>
      </c>
      <c r="B54" s="34" t="s">
        <v>227</v>
      </c>
      <c r="C54" s="35"/>
      <c r="D54" s="35"/>
      <c r="E54" s="29" t="s">
        <v>228</v>
      </c>
    </row>
    <row r="55" spans="1:5" s="30" customFormat="1" ht="12" customHeight="1" x14ac:dyDescent="0.2">
      <c r="A55" s="33" t="s">
        <v>229</v>
      </c>
      <c r="B55" s="34" t="s">
        <v>230</v>
      </c>
      <c r="C55" s="42">
        <v>0</v>
      </c>
      <c r="D55" s="42"/>
      <c r="E55" s="29" t="s">
        <v>231</v>
      </c>
    </row>
    <row r="56" spans="1:5" s="30" customFormat="1" ht="12" customHeight="1" thickBot="1" x14ac:dyDescent="0.25">
      <c r="A56" s="36" t="s">
        <v>232</v>
      </c>
      <c r="B56" s="37" t="s">
        <v>233</v>
      </c>
      <c r="C56" s="40">
        <v>0</v>
      </c>
      <c r="D56" s="40">
        <v>0</v>
      </c>
      <c r="E56" s="29" t="s">
        <v>234</v>
      </c>
    </row>
    <row r="57" spans="1:5" s="30" customFormat="1" ht="21" customHeight="1" thickBot="1" x14ac:dyDescent="0.25">
      <c r="A57" s="26" t="s">
        <v>235</v>
      </c>
      <c r="B57" s="38" t="s">
        <v>236</v>
      </c>
      <c r="C57" s="28">
        <f>SUM(C58:C60)</f>
        <v>0</v>
      </c>
      <c r="D57" s="28">
        <f>SUM(D58:D60)</f>
        <v>0</v>
      </c>
      <c r="E57" s="29" t="s">
        <v>237</v>
      </c>
    </row>
    <row r="58" spans="1:5" s="30" customFormat="1" ht="12" customHeight="1" x14ac:dyDescent="0.2">
      <c r="A58" s="31" t="s">
        <v>238</v>
      </c>
      <c r="B58" s="32" t="s">
        <v>239</v>
      </c>
      <c r="C58" s="42">
        <v>0</v>
      </c>
      <c r="D58" s="42">
        <v>0</v>
      </c>
      <c r="E58" s="29" t="s">
        <v>240</v>
      </c>
    </row>
    <row r="59" spans="1:5" s="30" customFormat="1" ht="12" customHeight="1" x14ac:dyDescent="0.2">
      <c r="A59" s="33" t="s">
        <v>241</v>
      </c>
      <c r="B59" s="34" t="s">
        <v>242</v>
      </c>
      <c r="C59" s="42">
        <v>0</v>
      </c>
      <c r="D59" s="42">
        <v>0</v>
      </c>
      <c r="E59" s="29" t="s">
        <v>243</v>
      </c>
    </row>
    <row r="60" spans="1:5" s="30" customFormat="1" ht="12" customHeight="1" x14ac:dyDescent="0.2">
      <c r="A60" s="33" t="s">
        <v>244</v>
      </c>
      <c r="B60" s="34" t="s">
        <v>245</v>
      </c>
      <c r="C60" s="42">
        <v>0</v>
      </c>
      <c r="D60" s="42"/>
      <c r="E60" s="29" t="s">
        <v>246</v>
      </c>
    </row>
    <row r="61" spans="1:5" s="30" customFormat="1" ht="12" customHeight="1" thickBot="1" x14ac:dyDescent="0.25">
      <c r="A61" s="36" t="s">
        <v>247</v>
      </c>
      <c r="B61" s="37" t="s">
        <v>248</v>
      </c>
      <c r="C61" s="42">
        <v>0</v>
      </c>
      <c r="D61" s="42">
        <v>0</v>
      </c>
      <c r="E61" s="29" t="s">
        <v>249</v>
      </c>
    </row>
    <row r="62" spans="1:5" s="30" customFormat="1" ht="12" customHeight="1" thickBot="1" x14ac:dyDescent="0.25">
      <c r="A62" s="26" t="s">
        <v>250</v>
      </c>
      <c r="B62" s="27" t="s">
        <v>251</v>
      </c>
      <c r="C62" s="28">
        <f>SUM(C6+C13+C20+C27+C34+C45+C51+C57)</f>
        <v>87946907</v>
      </c>
      <c r="D62" s="28">
        <f>SUM(D6+D13+D20+D27+D34+D45+D51+D57)</f>
        <v>87918192</v>
      </c>
      <c r="E62" s="29" t="s">
        <v>252</v>
      </c>
    </row>
    <row r="63" spans="1:5" s="30" customFormat="1" ht="19.5" customHeight="1" thickBot="1" x14ac:dyDescent="0.25">
      <c r="A63" s="44" t="s">
        <v>253</v>
      </c>
      <c r="B63" s="38" t="s">
        <v>254</v>
      </c>
      <c r="C63" s="28">
        <f>SUM(C64:C66)</f>
        <v>0</v>
      </c>
      <c r="D63" s="28">
        <f>SUM(D64:D66)</f>
        <v>0</v>
      </c>
      <c r="E63" s="29" t="s">
        <v>255</v>
      </c>
    </row>
    <row r="64" spans="1:5" s="30" customFormat="1" ht="12" customHeight="1" x14ac:dyDescent="0.2">
      <c r="A64" s="31" t="s">
        <v>256</v>
      </c>
      <c r="B64" s="32" t="s">
        <v>257</v>
      </c>
      <c r="C64" s="42">
        <v>0</v>
      </c>
      <c r="D64" s="42">
        <v>0</v>
      </c>
      <c r="E64" s="29" t="s">
        <v>258</v>
      </c>
    </row>
    <row r="65" spans="1:5" s="30" customFormat="1" ht="12" customHeight="1" x14ac:dyDescent="0.2">
      <c r="A65" s="33" t="s">
        <v>259</v>
      </c>
      <c r="B65" s="34" t="s">
        <v>260</v>
      </c>
      <c r="C65" s="42">
        <v>0</v>
      </c>
      <c r="D65" s="42">
        <v>0</v>
      </c>
      <c r="E65" s="29" t="s">
        <v>261</v>
      </c>
    </row>
    <row r="66" spans="1:5" s="30" customFormat="1" ht="12" customHeight="1" thickBot="1" x14ac:dyDescent="0.25">
      <c r="A66" s="36" t="s">
        <v>262</v>
      </c>
      <c r="B66" s="45" t="s">
        <v>263</v>
      </c>
      <c r="C66" s="42"/>
      <c r="D66" s="42"/>
      <c r="E66" s="29" t="s">
        <v>264</v>
      </c>
    </row>
    <row r="67" spans="1:5" s="30" customFormat="1" ht="12" customHeight="1" thickBot="1" x14ac:dyDescent="0.25">
      <c r="A67" s="44" t="s">
        <v>265</v>
      </c>
      <c r="B67" s="38" t="s">
        <v>266</v>
      </c>
      <c r="C67" s="28">
        <f>SUM(C68:C71)</f>
        <v>0</v>
      </c>
      <c r="D67" s="28">
        <f>SUM(D68:D71)</f>
        <v>0</v>
      </c>
      <c r="E67" s="29" t="s">
        <v>267</v>
      </c>
    </row>
    <row r="68" spans="1:5" s="30" customFormat="1" ht="13.5" customHeight="1" x14ac:dyDescent="0.2">
      <c r="A68" s="31" t="s">
        <v>268</v>
      </c>
      <c r="B68" s="32" t="s">
        <v>269</v>
      </c>
      <c r="C68" s="42">
        <v>0</v>
      </c>
      <c r="D68" s="42">
        <v>0</v>
      </c>
      <c r="E68" s="29" t="s">
        <v>270</v>
      </c>
    </row>
    <row r="69" spans="1:5" s="30" customFormat="1" ht="12" customHeight="1" x14ac:dyDescent="0.2">
      <c r="A69" s="33" t="s">
        <v>271</v>
      </c>
      <c r="B69" s="34" t="s">
        <v>46</v>
      </c>
      <c r="C69" s="42">
        <v>0</v>
      </c>
      <c r="D69" s="42">
        <v>0</v>
      </c>
      <c r="E69" s="29" t="s">
        <v>272</v>
      </c>
    </row>
    <row r="70" spans="1:5" s="30" customFormat="1" ht="12" customHeight="1" x14ac:dyDescent="0.2">
      <c r="A70" s="33" t="s">
        <v>273</v>
      </c>
      <c r="B70" s="34" t="s">
        <v>47</v>
      </c>
      <c r="C70" s="42">
        <v>0</v>
      </c>
      <c r="D70" s="42">
        <v>0</v>
      </c>
      <c r="E70" s="29" t="s">
        <v>274</v>
      </c>
    </row>
    <row r="71" spans="1:5" s="30" customFormat="1" ht="12" customHeight="1" thickBot="1" x14ac:dyDescent="0.25">
      <c r="A71" s="36" t="s">
        <v>275</v>
      </c>
      <c r="B71" s="37" t="s">
        <v>48</v>
      </c>
      <c r="C71" s="42">
        <v>0</v>
      </c>
      <c r="D71" s="42">
        <v>0</v>
      </c>
      <c r="E71" s="29" t="s">
        <v>276</v>
      </c>
    </row>
    <row r="72" spans="1:5" s="30" customFormat="1" ht="12" customHeight="1" thickBot="1" x14ac:dyDescent="0.25">
      <c r="A72" s="44" t="s">
        <v>277</v>
      </c>
      <c r="B72" s="38" t="s">
        <v>278</v>
      </c>
      <c r="C72" s="28">
        <f>SUM(C73:C74)</f>
        <v>4173984</v>
      </c>
      <c r="D72" s="28">
        <f>SUM(D73:D74)</f>
        <v>3880948</v>
      </c>
      <c r="E72" s="29" t="s">
        <v>279</v>
      </c>
    </row>
    <row r="73" spans="1:5" s="30" customFormat="1" ht="12" customHeight="1" x14ac:dyDescent="0.2">
      <c r="A73" s="31" t="s">
        <v>280</v>
      </c>
      <c r="B73" s="32" t="s">
        <v>49</v>
      </c>
      <c r="C73" s="35">
        <v>4173984</v>
      </c>
      <c r="D73" s="35">
        <v>3880948</v>
      </c>
      <c r="E73" s="29" t="s">
        <v>281</v>
      </c>
    </row>
    <row r="74" spans="1:5" s="30" customFormat="1" ht="12" customHeight="1" thickBot="1" x14ac:dyDescent="0.25">
      <c r="A74" s="36" t="s">
        <v>282</v>
      </c>
      <c r="B74" s="37" t="s">
        <v>50</v>
      </c>
      <c r="C74" s="35">
        <v>0</v>
      </c>
      <c r="D74" s="35">
        <v>0</v>
      </c>
      <c r="E74" s="29" t="s">
        <v>283</v>
      </c>
    </row>
    <row r="75" spans="1:5" s="30" customFormat="1" ht="12" customHeight="1" thickBot="1" x14ac:dyDescent="0.25">
      <c r="A75" s="44" t="s">
        <v>284</v>
      </c>
      <c r="B75" s="38" t="s">
        <v>285</v>
      </c>
      <c r="C75" s="39">
        <f>SUM(C76:C78)</f>
        <v>0</v>
      </c>
      <c r="D75" s="39">
        <f>SUM(D76:D78)</f>
        <v>1261899</v>
      </c>
      <c r="E75" s="29" t="s">
        <v>286</v>
      </c>
    </row>
    <row r="76" spans="1:5" s="30" customFormat="1" ht="12" customHeight="1" x14ac:dyDescent="0.2">
      <c r="A76" s="31" t="s">
        <v>287</v>
      </c>
      <c r="B76" s="32" t="s">
        <v>51</v>
      </c>
      <c r="C76" s="35">
        <v>0</v>
      </c>
      <c r="D76" s="35">
        <v>1261899</v>
      </c>
      <c r="E76" s="29" t="s">
        <v>288</v>
      </c>
    </row>
    <row r="77" spans="1:5" s="30" customFormat="1" ht="12" customHeight="1" x14ac:dyDescent="0.2">
      <c r="A77" s="33" t="s">
        <v>289</v>
      </c>
      <c r="B77" s="34" t="s">
        <v>52</v>
      </c>
      <c r="C77" s="42">
        <v>0</v>
      </c>
      <c r="D77" s="42">
        <v>0</v>
      </c>
      <c r="E77" s="29" t="s">
        <v>290</v>
      </c>
    </row>
    <row r="78" spans="1:5" s="30" customFormat="1" ht="12" customHeight="1" thickBot="1" x14ac:dyDescent="0.25">
      <c r="A78" s="36" t="s">
        <v>291</v>
      </c>
      <c r="B78" s="43" t="s">
        <v>53</v>
      </c>
      <c r="C78" s="42">
        <v>0</v>
      </c>
      <c r="D78" s="42">
        <v>0</v>
      </c>
      <c r="E78" s="29" t="s">
        <v>292</v>
      </c>
    </row>
    <row r="79" spans="1:5" s="30" customFormat="1" ht="12" customHeight="1" thickBot="1" x14ac:dyDescent="0.25">
      <c r="A79" s="44" t="s">
        <v>293</v>
      </c>
      <c r="B79" s="38" t="s">
        <v>294</v>
      </c>
      <c r="C79" s="28">
        <f>SUM(C80:C83)</f>
        <v>0</v>
      </c>
      <c r="D79" s="28">
        <f>SUM(D80:D83)</f>
        <v>0</v>
      </c>
      <c r="E79" s="46">
        <f>SUM(E80:E83)</f>
        <v>0</v>
      </c>
    </row>
    <row r="80" spans="1:5" s="30" customFormat="1" ht="12" customHeight="1" x14ac:dyDescent="0.2">
      <c r="A80" s="47" t="s">
        <v>295</v>
      </c>
      <c r="B80" s="32" t="s">
        <v>54</v>
      </c>
      <c r="C80" s="42">
        <v>0</v>
      </c>
      <c r="D80" s="42">
        <v>0</v>
      </c>
      <c r="E80" s="29" t="s">
        <v>296</v>
      </c>
    </row>
    <row r="81" spans="1:5" s="30" customFormat="1" ht="12" customHeight="1" x14ac:dyDescent="0.2">
      <c r="A81" s="48" t="s">
        <v>297</v>
      </c>
      <c r="B81" s="34" t="s">
        <v>298</v>
      </c>
      <c r="C81" s="42">
        <v>0</v>
      </c>
      <c r="D81" s="42">
        <v>0</v>
      </c>
      <c r="E81" s="29" t="s">
        <v>299</v>
      </c>
    </row>
    <row r="82" spans="1:5" s="30" customFormat="1" ht="12" customHeight="1" x14ac:dyDescent="0.2">
      <c r="A82" s="48" t="s">
        <v>300</v>
      </c>
      <c r="B82" s="34" t="s">
        <v>55</v>
      </c>
      <c r="C82" s="42">
        <v>0</v>
      </c>
      <c r="D82" s="42">
        <v>0</v>
      </c>
      <c r="E82" s="29" t="s">
        <v>301</v>
      </c>
    </row>
    <row r="83" spans="1:5" s="30" customFormat="1" ht="18" customHeight="1" thickBot="1" x14ac:dyDescent="0.25">
      <c r="A83" s="49" t="s">
        <v>302</v>
      </c>
      <c r="B83" s="43" t="s">
        <v>303</v>
      </c>
      <c r="C83" s="42">
        <v>0</v>
      </c>
      <c r="D83" s="42">
        <v>0</v>
      </c>
      <c r="E83" s="29" t="s">
        <v>304</v>
      </c>
    </row>
    <row r="84" spans="1:5" s="30" customFormat="1" ht="18.75" customHeight="1" thickBot="1" x14ac:dyDescent="0.25">
      <c r="A84" s="44" t="s">
        <v>305</v>
      </c>
      <c r="B84" s="38" t="s">
        <v>56</v>
      </c>
      <c r="C84" s="50">
        <v>0</v>
      </c>
      <c r="D84" s="50">
        <v>0</v>
      </c>
      <c r="E84" s="29" t="s">
        <v>306</v>
      </c>
    </row>
    <row r="85" spans="1:5" s="30" customFormat="1" ht="20.25" customHeight="1" thickBot="1" x14ac:dyDescent="0.25">
      <c r="A85" s="44" t="s">
        <v>307</v>
      </c>
      <c r="B85" s="51" t="s">
        <v>308</v>
      </c>
      <c r="C85" s="28">
        <f>SUM(C63+C67+C72+C75+C79)</f>
        <v>4173984</v>
      </c>
      <c r="D85" s="28">
        <f>SUM(D63+D67+D72+D75+D79)</f>
        <v>5142847</v>
      </c>
      <c r="E85" s="29" t="s">
        <v>309</v>
      </c>
    </row>
    <row r="86" spans="1:5" s="30" customFormat="1" ht="23.25" customHeight="1" thickBot="1" x14ac:dyDescent="0.25">
      <c r="A86" s="52" t="s">
        <v>310</v>
      </c>
      <c r="B86" s="53" t="s">
        <v>311</v>
      </c>
      <c r="C86" s="28">
        <f>SUM(C62+C85)</f>
        <v>92120891</v>
      </c>
      <c r="D86" s="28">
        <f>SUM(D62+D85)</f>
        <v>93061039</v>
      </c>
      <c r="E86" s="29" t="s">
        <v>312</v>
      </c>
    </row>
    <row r="87" spans="1:5" s="30" customFormat="1" ht="12" customHeight="1" x14ac:dyDescent="0.2">
      <c r="A87" s="54"/>
      <c r="B87" s="54"/>
      <c r="C87" s="55"/>
      <c r="D87" s="55"/>
      <c r="E87" s="29"/>
    </row>
    <row r="88" spans="1:5" ht="16.5" customHeight="1" x14ac:dyDescent="0.25">
      <c r="A88" s="182" t="s">
        <v>313</v>
      </c>
      <c r="B88" s="182"/>
      <c r="C88" s="182"/>
      <c r="D88" s="182"/>
      <c r="E88" s="18"/>
    </row>
    <row r="89" spans="1:5" s="59" customFormat="1" ht="16.5" customHeight="1" thickBot="1" x14ac:dyDescent="0.3">
      <c r="A89" s="56" t="s">
        <v>314</v>
      </c>
      <c r="B89" s="56"/>
      <c r="C89" s="57"/>
      <c r="D89" s="57"/>
      <c r="E89" s="58"/>
    </row>
    <row r="90" spans="1:5" s="59" customFormat="1" ht="16.5" customHeight="1" x14ac:dyDescent="0.25">
      <c r="A90" s="183" t="s">
        <v>27</v>
      </c>
      <c r="B90" s="185" t="s">
        <v>315</v>
      </c>
      <c r="C90" s="188">
        <f>+C3</f>
        <v>2020</v>
      </c>
      <c r="D90" s="188"/>
      <c r="E90" s="58"/>
    </row>
    <row r="91" spans="1:5" ht="38.1" customHeight="1" thickBot="1" x14ac:dyDescent="0.3">
      <c r="A91" s="184"/>
      <c r="B91" s="186"/>
      <c r="C91" s="19" t="s">
        <v>106</v>
      </c>
      <c r="D91" s="19" t="s">
        <v>107</v>
      </c>
      <c r="E91" s="18"/>
    </row>
    <row r="92" spans="1:5" s="25" customFormat="1" ht="12" customHeight="1" thickBot="1" x14ac:dyDescent="0.25">
      <c r="A92" s="21" t="s">
        <v>0</v>
      </c>
      <c r="B92" s="22" t="s">
        <v>1</v>
      </c>
      <c r="C92" s="22" t="s">
        <v>2</v>
      </c>
      <c r="D92" s="22" t="s">
        <v>3</v>
      </c>
      <c r="E92" s="24"/>
    </row>
    <row r="93" spans="1:5" ht="12" customHeight="1" thickBot="1" x14ac:dyDescent="0.3">
      <c r="A93" s="60" t="s">
        <v>6</v>
      </c>
      <c r="B93" s="61" t="s">
        <v>316</v>
      </c>
      <c r="C93" s="62">
        <f>SUM(C94:C98)</f>
        <v>36664749</v>
      </c>
      <c r="D93" s="62">
        <f>SUM(D94:D98)</f>
        <v>42564148</v>
      </c>
      <c r="E93" s="18" t="s">
        <v>109</v>
      </c>
    </row>
    <row r="94" spans="1:5" ht="12" customHeight="1" x14ac:dyDescent="0.25">
      <c r="A94" s="63" t="s">
        <v>110</v>
      </c>
      <c r="B94" s="64" t="s">
        <v>317</v>
      </c>
      <c r="C94" s="143">
        <v>15805318</v>
      </c>
      <c r="D94" s="143">
        <v>15940318</v>
      </c>
      <c r="E94" s="18" t="s">
        <v>111</v>
      </c>
    </row>
    <row r="95" spans="1:5" ht="12" customHeight="1" x14ac:dyDescent="0.25">
      <c r="A95" s="33" t="s">
        <v>112</v>
      </c>
      <c r="B95" s="65" t="s">
        <v>318</v>
      </c>
      <c r="C95" s="66">
        <v>1748646</v>
      </c>
      <c r="D95" s="66">
        <v>1850646</v>
      </c>
      <c r="E95" s="18" t="s">
        <v>114</v>
      </c>
    </row>
    <row r="96" spans="1:5" ht="12" customHeight="1" x14ac:dyDescent="0.25">
      <c r="A96" s="33" t="s">
        <v>115</v>
      </c>
      <c r="B96" s="65" t="s">
        <v>319</v>
      </c>
      <c r="C96" s="67">
        <v>13905122</v>
      </c>
      <c r="D96" s="67">
        <v>19967521</v>
      </c>
      <c r="E96" s="18" t="s">
        <v>117</v>
      </c>
    </row>
    <row r="97" spans="1:5" ht="12" customHeight="1" x14ac:dyDescent="0.25">
      <c r="A97" s="33" t="s">
        <v>118</v>
      </c>
      <c r="B97" s="68" t="s">
        <v>19</v>
      </c>
      <c r="C97" s="67">
        <v>3349657</v>
      </c>
      <c r="D97" s="67">
        <v>3349657</v>
      </c>
      <c r="E97" s="18" t="s">
        <v>120</v>
      </c>
    </row>
    <row r="98" spans="1:5" ht="12" customHeight="1" x14ac:dyDescent="0.25">
      <c r="A98" s="33" t="s">
        <v>320</v>
      </c>
      <c r="B98" s="69" t="s">
        <v>321</v>
      </c>
      <c r="C98" s="67">
        <v>1856006</v>
      </c>
      <c r="D98" s="67">
        <v>1456006</v>
      </c>
      <c r="E98" s="18" t="s">
        <v>122</v>
      </c>
    </row>
    <row r="99" spans="1:5" ht="12" customHeight="1" x14ac:dyDescent="0.25">
      <c r="A99" s="33" t="s">
        <v>124</v>
      </c>
      <c r="B99" s="65" t="s">
        <v>322</v>
      </c>
      <c r="C99" s="67"/>
      <c r="D99" s="126"/>
      <c r="E99" s="18" t="s">
        <v>125</v>
      </c>
    </row>
    <row r="100" spans="1:5" ht="12" customHeight="1" x14ac:dyDescent="0.25">
      <c r="A100" s="33" t="s">
        <v>323</v>
      </c>
      <c r="B100" s="70" t="s">
        <v>324</v>
      </c>
      <c r="C100" s="67">
        <v>0</v>
      </c>
      <c r="D100" s="67">
        <v>0</v>
      </c>
      <c r="E100" s="18" t="s">
        <v>127</v>
      </c>
    </row>
    <row r="101" spans="1:5" ht="23.25" customHeight="1" x14ac:dyDescent="0.25">
      <c r="A101" s="33" t="s">
        <v>325</v>
      </c>
      <c r="B101" s="71" t="s">
        <v>326</v>
      </c>
      <c r="C101" s="67">
        <v>0</v>
      </c>
      <c r="D101" s="67">
        <v>0</v>
      </c>
      <c r="E101" s="18" t="s">
        <v>129</v>
      </c>
    </row>
    <row r="102" spans="1:5" ht="21.75" customHeight="1" x14ac:dyDescent="0.25">
      <c r="A102" s="33" t="s">
        <v>327</v>
      </c>
      <c r="B102" s="71" t="s">
        <v>328</v>
      </c>
      <c r="C102" s="67">
        <v>0</v>
      </c>
      <c r="D102" s="67">
        <v>0</v>
      </c>
      <c r="E102" s="18" t="s">
        <v>132</v>
      </c>
    </row>
    <row r="103" spans="1:5" ht="12" customHeight="1" x14ac:dyDescent="0.25">
      <c r="A103" s="33" t="s">
        <v>329</v>
      </c>
      <c r="B103" s="70" t="s">
        <v>330</v>
      </c>
      <c r="C103" s="67">
        <v>119015</v>
      </c>
      <c r="D103" s="67">
        <v>119015</v>
      </c>
      <c r="E103" s="18" t="s">
        <v>135</v>
      </c>
    </row>
    <row r="104" spans="1:5" ht="12" customHeight="1" x14ac:dyDescent="0.25">
      <c r="A104" s="33" t="s">
        <v>331</v>
      </c>
      <c r="B104" s="70" t="s">
        <v>332</v>
      </c>
      <c r="C104" s="67"/>
      <c r="D104" s="67"/>
      <c r="E104" s="18" t="s">
        <v>138</v>
      </c>
    </row>
    <row r="105" spans="1:5" ht="22.5" customHeight="1" x14ac:dyDescent="0.25">
      <c r="A105" s="33" t="s">
        <v>333</v>
      </c>
      <c r="B105" s="71" t="s">
        <v>334</v>
      </c>
      <c r="C105" s="67">
        <v>0</v>
      </c>
      <c r="D105" s="67">
        <v>0</v>
      </c>
      <c r="E105" s="18" t="s">
        <v>141</v>
      </c>
    </row>
    <row r="106" spans="1:5" ht="12" customHeight="1" x14ac:dyDescent="0.25">
      <c r="A106" s="72" t="s">
        <v>335</v>
      </c>
      <c r="B106" s="73" t="s">
        <v>336</v>
      </c>
      <c r="C106" s="67">
        <v>0</v>
      </c>
      <c r="D106" s="67">
        <v>0</v>
      </c>
      <c r="E106" s="18" t="s">
        <v>144</v>
      </c>
    </row>
    <row r="107" spans="1:5" ht="12" customHeight="1" x14ac:dyDescent="0.25">
      <c r="A107" s="33" t="s">
        <v>337</v>
      </c>
      <c r="B107" s="73" t="s">
        <v>338</v>
      </c>
      <c r="C107" s="67"/>
      <c r="D107" s="67">
        <v>0</v>
      </c>
      <c r="E107" s="18" t="s">
        <v>146</v>
      </c>
    </row>
    <row r="108" spans="1:5" ht="24.75" customHeight="1" thickBot="1" x14ac:dyDescent="0.3">
      <c r="A108" s="74" t="s">
        <v>339</v>
      </c>
      <c r="B108" s="75" t="s">
        <v>340</v>
      </c>
      <c r="C108" s="144">
        <v>1736991</v>
      </c>
      <c r="D108" s="144">
        <v>1336991</v>
      </c>
      <c r="E108" s="18" t="s">
        <v>148</v>
      </c>
    </row>
    <row r="109" spans="1:5" ht="12" customHeight="1" thickBot="1" x14ac:dyDescent="0.3">
      <c r="A109" s="26" t="s">
        <v>7</v>
      </c>
      <c r="B109" s="76" t="s">
        <v>341</v>
      </c>
      <c r="C109" s="77">
        <f>SUM(C110+C112+C114)</f>
        <v>54484071</v>
      </c>
      <c r="D109" s="77">
        <f>SUM(D110+D112+D114)</f>
        <v>49339069</v>
      </c>
      <c r="E109" s="18" t="s">
        <v>151</v>
      </c>
    </row>
    <row r="110" spans="1:5" ht="12" customHeight="1" x14ac:dyDescent="0.25">
      <c r="A110" s="31" t="s">
        <v>128</v>
      </c>
      <c r="B110" s="65" t="s">
        <v>342</v>
      </c>
      <c r="C110" s="78">
        <v>10561139</v>
      </c>
      <c r="D110" s="78">
        <v>10868577</v>
      </c>
      <c r="E110" s="18" t="s">
        <v>154</v>
      </c>
    </row>
    <row r="111" spans="1:5" ht="12" customHeight="1" x14ac:dyDescent="0.25">
      <c r="A111" s="31" t="s">
        <v>130</v>
      </c>
      <c r="B111" s="79" t="s">
        <v>343</v>
      </c>
      <c r="C111" s="78">
        <v>0</v>
      </c>
      <c r="D111" s="78">
        <v>0</v>
      </c>
      <c r="E111" s="18" t="s">
        <v>157</v>
      </c>
    </row>
    <row r="112" spans="1:5" x14ac:dyDescent="0.25">
      <c r="A112" s="31" t="s">
        <v>133</v>
      </c>
      <c r="B112" s="79" t="s">
        <v>344</v>
      </c>
      <c r="C112" s="66">
        <v>43922932</v>
      </c>
      <c r="D112" s="66">
        <v>38470492</v>
      </c>
      <c r="E112" s="18" t="s">
        <v>160</v>
      </c>
    </row>
    <row r="113" spans="1:5" ht="12" customHeight="1" x14ac:dyDescent="0.25">
      <c r="A113" s="31" t="s">
        <v>136</v>
      </c>
      <c r="B113" s="79" t="s">
        <v>345</v>
      </c>
      <c r="C113" s="66">
        <v>0</v>
      </c>
      <c r="D113" s="66">
        <v>0</v>
      </c>
      <c r="E113" s="18" t="s">
        <v>163</v>
      </c>
    </row>
    <row r="114" spans="1:5" ht="12" customHeight="1" x14ac:dyDescent="0.25">
      <c r="A114" s="31" t="s">
        <v>139</v>
      </c>
      <c r="B114" s="43" t="s">
        <v>346</v>
      </c>
      <c r="C114" s="66">
        <v>0</v>
      </c>
      <c r="D114" s="66">
        <v>0</v>
      </c>
      <c r="E114" s="18" t="s">
        <v>165</v>
      </c>
    </row>
    <row r="115" spans="1:5" ht="21.75" customHeight="1" x14ac:dyDescent="0.25">
      <c r="A115" s="31" t="s">
        <v>142</v>
      </c>
      <c r="B115" s="80" t="s">
        <v>347</v>
      </c>
      <c r="C115" s="66">
        <v>0</v>
      </c>
      <c r="D115" s="66">
        <v>0</v>
      </c>
      <c r="E115" s="18" t="s">
        <v>168</v>
      </c>
    </row>
    <row r="116" spans="1:5" ht="24" customHeight="1" x14ac:dyDescent="0.25">
      <c r="A116" s="31" t="s">
        <v>348</v>
      </c>
      <c r="B116" s="81" t="s">
        <v>349</v>
      </c>
      <c r="C116" s="66">
        <v>0</v>
      </c>
      <c r="D116" s="66">
        <v>0</v>
      </c>
      <c r="E116" s="18" t="s">
        <v>171</v>
      </c>
    </row>
    <row r="117" spans="1:5" ht="21.75" customHeight="1" x14ac:dyDescent="0.25">
      <c r="A117" s="31" t="s">
        <v>350</v>
      </c>
      <c r="B117" s="71" t="s">
        <v>328</v>
      </c>
      <c r="C117" s="66">
        <v>0</v>
      </c>
      <c r="D117" s="66">
        <v>0</v>
      </c>
      <c r="E117" s="18" t="s">
        <v>174</v>
      </c>
    </row>
    <row r="118" spans="1:5" ht="19.5" customHeight="1" x14ac:dyDescent="0.25">
      <c r="A118" s="31" t="s">
        <v>351</v>
      </c>
      <c r="B118" s="71" t="s">
        <v>352</v>
      </c>
      <c r="C118" s="66">
        <v>0</v>
      </c>
      <c r="D118" s="66">
        <v>0</v>
      </c>
      <c r="E118" s="18" t="s">
        <v>177</v>
      </c>
    </row>
    <row r="119" spans="1:5" ht="18.75" customHeight="1" x14ac:dyDescent="0.25">
      <c r="A119" s="31" t="s">
        <v>353</v>
      </c>
      <c r="B119" s="71" t="s">
        <v>354</v>
      </c>
      <c r="C119" s="66">
        <v>0</v>
      </c>
      <c r="D119" s="66">
        <v>0</v>
      </c>
      <c r="E119" s="18" t="s">
        <v>180</v>
      </c>
    </row>
    <row r="120" spans="1:5" s="82" customFormat="1" ht="20.25" customHeight="1" x14ac:dyDescent="0.25">
      <c r="A120" s="31" t="s">
        <v>355</v>
      </c>
      <c r="B120" s="71" t="s">
        <v>334</v>
      </c>
      <c r="C120" s="66">
        <v>0</v>
      </c>
      <c r="D120" s="66">
        <v>0</v>
      </c>
      <c r="E120" s="18" t="s">
        <v>183</v>
      </c>
    </row>
    <row r="121" spans="1:5" ht="12" customHeight="1" x14ac:dyDescent="0.25">
      <c r="A121" s="31" t="s">
        <v>356</v>
      </c>
      <c r="B121" s="71" t="s">
        <v>357</v>
      </c>
      <c r="C121" s="66">
        <v>0</v>
      </c>
      <c r="D121" s="66">
        <v>0</v>
      </c>
      <c r="E121" s="18" t="s">
        <v>185</v>
      </c>
    </row>
    <row r="122" spans="1:5" ht="18.75" customHeight="1" thickBot="1" x14ac:dyDescent="0.3">
      <c r="A122" s="72" t="s">
        <v>358</v>
      </c>
      <c r="B122" s="71" t="s">
        <v>359</v>
      </c>
      <c r="C122" s="67">
        <v>0</v>
      </c>
      <c r="D122" s="67">
        <v>0</v>
      </c>
      <c r="E122" s="18" t="s">
        <v>187</v>
      </c>
    </row>
    <row r="123" spans="1:5" ht="12" customHeight="1" thickBot="1" x14ac:dyDescent="0.3">
      <c r="A123" s="26" t="s">
        <v>8</v>
      </c>
      <c r="B123" s="83" t="s">
        <v>360</v>
      </c>
      <c r="C123" s="77">
        <f>SUM(C124:C125)</f>
        <v>149190</v>
      </c>
      <c r="D123" s="77">
        <f>SUM(D124:D125)</f>
        <v>13190</v>
      </c>
      <c r="E123" s="46">
        <f>SUM(E124:E125)</f>
        <v>0</v>
      </c>
    </row>
    <row r="124" spans="1:5" ht="12" customHeight="1" x14ac:dyDescent="0.25">
      <c r="A124" s="31" t="s">
        <v>147</v>
      </c>
      <c r="B124" s="84" t="s">
        <v>361</v>
      </c>
      <c r="C124" s="78">
        <v>149190</v>
      </c>
      <c r="D124" s="78">
        <v>13190</v>
      </c>
      <c r="E124" s="18" t="s">
        <v>192</v>
      </c>
    </row>
    <row r="125" spans="1:5" ht="12" customHeight="1" thickBot="1" x14ac:dyDescent="0.3">
      <c r="A125" s="36" t="s">
        <v>149</v>
      </c>
      <c r="B125" s="79" t="s">
        <v>362</v>
      </c>
      <c r="C125" s="67">
        <v>0</v>
      </c>
      <c r="D125" s="67">
        <v>0</v>
      </c>
      <c r="E125" s="18" t="s">
        <v>194</v>
      </c>
    </row>
    <row r="126" spans="1:5" ht="12" customHeight="1" thickBot="1" x14ac:dyDescent="0.3">
      <c r="A126" s="26" t="s">
        <v>9</v>
      </c>
      <c r="B126" s="83" t="s">
        <v>363</v>
      </c>
      <c r="C126" s="77">
        <f>SUM(C93+C109+C123)</f>
        <v>91298010</v>
      </c>
      <c r="D126" s="77">
        <f>SUM(D93+D109+D123)</f>
        <v>91916407</v>
      </c>
      <c r="E126" s="18" t="s">
        <v>196</v>
      </c>
    </row>
    <row r="127" spans="1:5" ht="17.25" customHeight="1" thickBot="1" x14ac:dyDescent="0.3">
      <c r="A127" s="26" t="s">
        <v>10</v>
      </c>
      <c r="B127" s="83" t="s">
        <v>364</v>
      </c>
      <c r="C127" s="77">
        <f>SUM(C128:C130)</f>
        <v>0</v>
      </c>
      <c r="D127" s="77">
        <f>SUM(D128:D130)</f>
        <v>0</v>
      </c>
      <c r="E127" s="18" t="s">
        <v>199</v>
      </c>
    </row>
    <row r="128" spans="1:5" ht="12" customHeight="1" x14ac:dyDescent="0.25">
      <c r="A128" s="31" t="s">
        <v>186</v>
      </c>
      <c r="B128" s="84" t="s">
        <v>365</v>
      </c>
      <c r="C128" s="66">
        <v>0</v>
      </c>
      <c r="D128" s="66">
        <v>0</v>
      </c>
      <c r="E128" s="18" t="s">
        <v>201</v>
      </c>
    </row>
    <row r="129" spans="1:8" ht="18" customHeight="1" x14ac:dyDescent="0.25">
      <c r="A129" s="31" t="s">
        <v>188</v>
      </c>
      <c r="B129" s="84" t="s">
        <v>366</v>
      </c>
      <c r="C129" s="66">
        <v>0</v>
      </c>
      <c r="D129" s="66">
        <v>0</v>
      </c>
      <c r="E129" s="18" t="s">
        <v>203</v>
      </c>
    </row>
    <row r="130" spans="1:8" ht="12" customHeight="1" thickBot="1" x14ac:dyDescent="0.3">
      <c r="A130" s="72" t="s">
        <v>190</v>
      </c>
      <c r="B130" s="85" t="s">
        <v>367</v>
      </c>
      <c r="C130" s="66"/>
      <c r="D130" s="66"/>
      <c r="E130" s="18" t="s">
        <v>205</v>
      </c>
    </row>
    <row r="131" spans="1:8" ht="12" customHeight="1" thickBot="1" x14ac:dyDescent="0.3">
      <c r="A131" s="26" t="s">
        <v>11</v>
      </c>
      <c r="B131" s="83" t="s">
        <v>368</v>
      </c>
      <c r="C131" s="46">
        <f>SUM(C132:C136)</f>
        <v>0</v>
      </c>
      <c r="D131" s="46">
        <f>SUM(D132:D136)</f>
        <v>0</v>
      </c>
      <c r="E131" s="18" t="s">
        <v>207</v>
      </c>
    </row>
    <row r="132" spans="1:8" ht="12" customHeight="1" x14ac:dyDescent="0.25">
      <c r="A132" s="63" t="s">
        <v>210</v>
      </c>
      <c r="B132" s="64" t="s">
        <v>369</v>
      </c>
      <c r="C132" s="125">
        <v>0</v>
      </c>
      <c r="D132" s="125">
        <v>0</v>
      </c>
      <c r="E132" s="18" t="s">
        <v>209</v>
      </c>
    </row>
    <row r="133" spans="1:8" ht="12" customHeight="1" x14ac:dyDescent="0.25">
      <c r="A133" s="31"/>
      <c r="B133" s="84"/>
      <c r="C133" s="86"/>
      <c r="D133" s="86"/>
      <c r="E133" s="18"/>
    </row>
    <row r="134" spans="1:8" ht="12" customHeight="1" x14ac:dyDescent="0.25">
      <c r="A134" s="31" t="s">
        <v>212</v>
      </c>
      <c r="B134" s="84" t="s">
        <v>370</v>
      </c>
      <c r="C134" s="86">
        <v>0</v>
      </c>
      <c r="D134" s="86">
        <v>0</v>
      </c>
      <c r="E134" s="18" t="s">
        <v>211</v>
      </c>
    </row>
    <row r="135" spans="1:8" ht="12" customHeight="1" x14ac:dyDescent="0.25">
      <c r="A135" s="31" t="s">
        <v>214</v>
      </c>
      <c r="B135" s="84" t="s">
        <v>371</v>
      </c>
      <c r="C135" s="86">
        <v>0</v>
      </c>
      <c r="D135" s="86">
        <v>0</v>
      </c>
      <c r="E135" s="18" t="s">
        <v>213</v>
      </c>
    </row>
    <row r="136" spans="1:8" ht="12" customHeight="1" thickBot="1" x14ac:dyDescent="0.3">
      <c r="A136" s="72" t="s">
        <v>216</v>
      </c>
      <c r="B136" s="85" t="s">
        <v>372</v>
      </c>
      <c r="C136" s="86">
        <v>0</v>
      </c>
      <c r="D136" s="86">
        <v>0</v>
      </c>
      <c r="E136" s="18" t="s">
        <v>215</v>
      </c>
    </row>
    <row r="137" spans="1:8" ht="12" customHeight="1" thickBot="1" x14ac:dyDescent="0.3">
      <c r="A137" s="26" t="s">
        <v>373</v>
      </c>
      <c r="B137" s="83" t="s">
        <v>374</v>
      </c>
      <c r="C137" s="28">
        <f>SUM(C138:C141)</f>
        <v>822881</v>
      </c>
      <c r="D137" s="28">
        <f>SUM(D138:D141)</f>
        <v>1144632</v>
      </c>
      <c r="E137" s="18" t="s">
        <v>217</v>
      </c>
    </row>
    <row r="138" spans="1:8" ht="12" customHeight="1" x14ac:dyDescent="0.25">
      <c r="A138" s="31" t="s">
        <v>223</v>
      </c>
      <c r="B138" s="84" t="s">
        <v>58</v>
      </c>
      <c r="C138" s="86">
        <v>0</v>
      </c>
      <c r="D138" s="86">
        <v>0</v>
      </c>
      <c r="E138" s="18" t="s">
        <v>219</v>
      </c>
    </row>
    <row r="139" spans="1:8" ht="12" customHeight="1" x14ac:dyDescent="0.25">
      <c r="A139" s="31" t="s">
        <v>226</v>
      </c>
      <c r="B139" s="84" t="s">
        <v>59</v>
      </c>
      <c r="C139" s="86">
        <v>822881</v>
      </c>
      <c r="D139" s="86">
        <v>1144632</v>
      </c>
      <c r="E139" s="18" t="s">
        <v>222</v>
      </c>
    </row>
    <row r="140" spans="1:8" ht="12" customHeight="1" x14ac:dyDescent="0.25">
      <c r="A140" s="33" t="s">
        <v>229</v>
      </c>
      <c r="B140" s="65" t="s">
        <v>375</v>
      </c>
      <c r="C140" s="86">
        <v>0</v>
      </c>
      <c r="D140" s="86">
        <v>0</v>
      </c>
      <c r="E140" s="18" t="s">
        <v>225</v>
      </c>
    </row>
    <row r="141" spans="1:8" ht="12" customHeight="1" thickBot="1" x14ac:dyDescent="0.3">
      <c r="A141" s="72" t="s">
        <v>232</v>
      </c>
      <c r="B141" s="85" t="s">
        <v>376</v>
      </c>
      <c r="C141" s="86">
        <v>0</v>
      </c>
      <c r="D141" s="86">
        <v>0</v>
      </c>
      <c r="E141" s="18" t="s">
        <v>228</v>
      </c>
    </row>
    <row r="142" spans="1:8" ht="15" customHeight="1" thickBot="1" x14ac:dyDescent="0.3">
      <c r="A142" s="26" t="s">
        <v>235</v>
      </c>
      <c r="B142" s="83" t="s">
        <v>377</v>
      </c>
      <c r="C142" s="87">
        <f>SUM(C143:C146)</f>
        <v>0</v>
      </c>
      <c r="D142" s="87">
        <f>SUM(D143:D146)</f>
        <v>0</v>
      </c>
      <c r="E142" s="18" t="s">
        <v>231</v>
      </c>
      <c r="F142" s="88"/>
      <c r="G142" s="88"/>
      <c r="H142" s="88"/>
    </row>
    <row r="143" spans="1:8" s="30" customFormat="1" ht="12.95" customHeight="1" x14ac:dyDescent="0.25">
      <c r="A143" s="31" t="s">
        <v>238</v>
      </c>
      <c r="B143" s="84" t="s">
        <v>378</v>
      </c>
      <c r="C143" s="86">
        <v>0</v>
      </c>
      <c r="D143" s="86">
        <v>0</v>
      </c>
      <c r="E143" s="18" t="s">
        <v>234</v>
      </c>
    </row>
    <row r="144" spans="1:8" ht="12.75" customHeight="1" x14ac:dyDescent="0.25">
      <c r="A144" s="31" t="s">
        <v>241</v>
      </c>
      <c r="B144" s="84" t="s">
        <v>379</v>
      </c>
      <c r="C144" s="86">
        <v>0</v>
      </c>
      <c r="D144" s="86">
        <v>0</v>
      </c>
      <c r="E144" s="18" t="s">
        <v>237</v>
      </c>
    </row>
    <row r="145" spans="1:5" ht="12.75" customHeight="1" x14ac:dyDescent="0.25">
      <c r="A145" s="31" t="s">
        <v>244</v>
      </c>
      <c r="B145" s="84" t="s">
        <v>380</v>
      </c>
      <c r="C145" s="86">
        <v>0</v>
      </c>
      <c r="D145" s="86">
        <v>0</v>
      </c>
      <c r="E145" s="18" t="s">
        <v>240</v>
      </c>
    </row>
    <row r="146" spans="1:5" ht="12.75" customHeight="1" thickBot="1" x14ac:dyDescent="0.3">
      <c r="A146" s="31" t="s">
        <v>247</v>
      </c>
      <c r="B146" s="84" t="s">
        <v>381</v>
      </c>
      <c r="C146" s="86">
        <v>0</v>
      </c>
      <c r="D146" s="86">
        <v>0</v>
      </c>
      <c r="E146" s="18" t="s">
        <v>243</v>
      </c>
    </row>
    <row r="147" spans="1:5" ht="21.75" thickBot="1" x14ac:dyDescent="0.3">
      <c r="A147" s="26" t="s">
        <v>250</v>
      </c>
      <c r="B147" s="83" t="s">
        <v>382</v>
      </c>
      <c r="C147" s="89">
        <f>SUM(C127+C131+C137+C142)</f>
        <v>822881</v>
      </c>
      <c r="D147" s="89">
        <f>SUM(D127+D131+D137+D142)</f>
        <v>1144632</v>
      </c>
      <c r="E147" s="18" t="s">
        <v>246</v>
      </c>
    </row>
    <row r="148" spans="1:5" ht="16.5" thickBot="1" x14ac:dyDescent="0.3">
      <c r="A148" s="90" t="s">
        <v>383</v>
      </c>
      <c r="B148" s="91" t="s">
        <v>384</v>
      </c>
      <c r="C148" s="89">
        <f>SUM(C126+C147)</f>
        <v>92120891</v>
      </c>
      <c r="D148" s="89">
        <f>SUM(D126+D147)</f>
        <v>93061039</v>
      </c>
      <c r="E148" s="18" t="s">
        <v>249</v>
      </c>
    </row>
    <row r="150" spans="1:5" ht="18.75" customHeight="1" x14ac:dyDescent="0.25">
      <c r="A150" s="181" t="s">
        <v>385</v>
      </c>
      <c r="B150" s="181"/>
      <c r="C150" s="181"/>
      <c r="D150" s="181"/>
    </row>
    <row r="151" spans="1:5" ht="13.5" customHeight="1" thickBot="1" x14ac:dyDescent="0.3">
      <c r="A151" s="92" t="s">
        <v>386</v>
      </c>
      <c r="B151" s="92"/>
      <c r="C151" s="95"/>
    </row>
    <row r="152" spans="1:5" ht="21.75" thickBot="1" x14ac:dyDescent="0.3">
      <c r="A152" s="26">
        <v>1</v>
      </c>
      <c r="B152" s="76" t="s">
        <v>387</v>
      </c>
      <c r="C152" s="94">
        <f>+C62-C126</f>
        <v>-3351103</v>
      </c>
      <c r="D152" s="94">
        <f>+D62-D126</f>
        <v>-3998215</v>
      </c>
    </row>
    <row r="153" spans="1:5" ht="32.25" thickBot="1" x14ac:dyDescent="0.3">
      <c r="A153" s="26" t="s">
        <v>7</v>
      </c>
      <c r="B153" s="76" t="s">
        <v>388</v>
      </c>
      <c r="C153" s="94">
        <f>+C85-C147</f>
        <v>3351103</v>
      </c>
      <c r="D153" s="94">
        <f>+D85-D147</f>
        <v>3998215</v>
      </c>
    </row>
    <row r="154" spans="1:5" ht="7.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9">
    <mergeCell ref="A150:D150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65" right="0.78740157480314965" top="1.4566929133858268" bottom="0.86614173228346458" header="0.51181102362204722" footer="0.51181102362204722"/>
  <pageSetup paperSize="9" orientation="portrait" r:id="rId1"/>
  <headerFooter alignWithMargins="0">
    <oddHeader xml:space="preserve">&amp;C&amp;"Times New Roman CE,Félkövér"&amp;12
Szalapa Község Önkormányzat
2018.
 PÉNZÜGYI MÉRLEGE&amp;10
</oddHeader>
  </headerFooter>
  <rowBreaks count="1" manualBreakCount="1">
    <brk id="8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workbookViewId="0">
      <selection activeCell="K13" sqref="K13"/>
    </sheetView>
  </sheetViews>
  <sheetFormatPr defaultRowHeight="15" x14ac:dyDescent="0.25"/>
  <cols>
    <col min="1" max="1" width="1.42578125" customWidth="1"/>
    <col min="2" max="2" width="31.140625" customWidth="1"/>
    <col min="3" max="3" width="14.85546875" customWidth="1"/>
    <col min="4" max="4" width="7.42578125" bestFit="1" customWidth="1"/>
    <col min="5" max="5" width="17.85546875" bestFit="1" customWidth="1"/>
    <col min="6" max="6" width="14.140625" bestFit="1" customWidth="1"/>
    <col min="7" max="7" width="19.28515625" customWidth="1"/>
    <col min="8" max="8" width="21.85546875" customWidth="1"/>
  </cols>
  <sheetData>
    <row r="1" spans="1:8" x14ac:dyDescent="0.25">
      <c r="A1" t="s">
        <v>417</v>
      </c>
    </row>
    <row r="2" spans="1:8" ht="11.25" customHeight="1" x14ac:dyDescent="0.25">
      <c r="B2" t="s">
        <v>22</v>
      </c>
      <c r="C2" s="171"/>
    </row>
    <row r="3" spans="1:8" ht="30" customHeight="1" x14ac:dyDescent="0.25">
      <c r="B3" s="189"/>
      <c r="C3" s="190"/>
      <c r="D3" s="190"/>
      <c r="E3" s="190"/>
      <c r="F3" s="190"/>
      <c r="G3" s="190"/>
      <c r="H3" s="190"/>
    </row>
    <row r="4" spans="1:8" x14ac:dyDescent="0.25">
      <c r="H4" s="172" t="s">
        <v>418</v>
      </c>
    </row>
    <row r="5" spans="1:8" x14ac:dyDescent="0.25">
      <c r="B5" s="173" t="s">
        <v>0</v>
      </c>
      <c r="C5" s="173" t="s">
        <v>1</v>
      </c>
      <c r="D5" s="173" t="s">
        <v>2</v>
      </c>
      <c r="E5" s="173" t="s">
        <v>3</v>
      </c>
      <c r="F5" s="173" t="s">
        <v>419</v>
      </c>
      <c r="G5" s="173" t="s">
        <v>420</v>
      </c>
      <c r="H5" s="173" t="s">
        <v>421</v>
      </c>
    </row>
    <row r="6" spans="1:8" x14ac:dyDescent="0.25">
      <c r="B6" s="174" t="s">
        <v>422</v>
      </c>
      <c r="C6" s="174" t="s">
        <v>423</v>
      </c>
      <c r="D6" s="174" t="s">
        <v>424</v>
      </c>
      <c r="E6" s="174" t="s">
        <v>425</v>
      </c>
      <c r="F6" s="174" t="s">
        <v>426</v>
      </c>
      <c r="G6" s="174" t="s">
        <v>427</v>
      </c>
      <c r="H6" s="174" t="s">
        <v>428</v>
      </c>
    </row>
    <row r="7" spans="1:8" x14ac:dyDescent="0.25">
      <c r="B7" s="174"/>
      <c r="C7" s="174" t="s">
        <v>429</v>
      </c>
      <c r="D7" s="174"/>
      <c r="E7" s="174"/>
      <c r="F7" s="174"/>
      <c r="G7" s="174"/>
      <c r="H7" s="174" t="s">
        <v>430</v>
      </c>
    </row>
    <row r="8" spans="1:8" x14ac:dyDescent="0.25">
      <c r="B8" s="173">
        <v>1</v>
      </c>
      <c r="C8" s="173">
        <v>2</v>
      </c>
      <c r="D8" s="173">
        <v>3</v>
      </c>
      <c r="E8" s="173">
        <v>4</v>
      </c>
      <c r="F8" s="173">
        <v>5</v>
      </c>
      <c r="G8" s="173">
        <v>6</v>
      </c>
      <c r="H8" s="173" t="s">
        <v>431</v>
      </c>
    </row>
    <row r="9" spans="1:8" ht="25.5" customHeight="1" x14ac:dyDescent="0.25">
      <c r="B9" s="191" t="s">
        <v>432</v>
      </c>
      <c r="C9" s="191"/>
      <c r="D9" s="191"/>
      <c r="E9" s="191"/>
      <c r="F9" s="191"/>
      <c r="G9" s="191"/>
      <c r="H9" s="191"/>
    </row>
    <row r="10" spans="1:8" ht="39" x14ac:dyDescent="0.25">
      <c r="B10" s="175" t="s">
        <v>433</v>
      </c>
      <c r="C10" s="176"/>
      <c r="D10" s="176"/>
      <c r="E10" s="176"/>
      <c r="F10" s="176">
        <v>1552320</v>
      </c>
      <c r="G10" s="176">
        <v>0</v>
      </c>
      <c r="H10" s="176">
        <f>F10-G10</f>
        <v>1552320</v>
      </c>
    </row>
    <row r="11" spans="1:8" ht="26.25" x14ac:dyDescent="0.25">
      <c r="B11" s="175" t="s">
        <v>434</v>
      </c>
      <c r="C11" s="176"/>
      <c r="D11" s="176"/>
      <c r="E11" s="176"/>
      <c r="F11" s="176">
        <v>896000</v>
      </c>
      <c r="G11" s="176">
        <v>0</v>
      </c>
      <c r="H11" s="176">
        <f>F11-G11</f>
        <v>896000</v>
      </c>
    </row>
    <row r="12" spans="1:8" ht="26.25" x14ac:dyDescent="0.25">
      <c r="B12" s="175" t="s">
        <v>435</v>
      </c>
      <c r="C12" s="176"/>
      <c r="D12" s="176"/>
      <c r="E12" s="176"/>
      <c r="F12" s="176">
        <v>285384</v>
      </c>
      <c r="G12" s="176">
        <v>0</v>
      </c>
      <c r="H12" s="176">
        <f>F12-G12</f>
        <v>285384</v>
      </c>
    </row>
    <row r="13" spans="1:8" ht="26.25" x14ac:dyDescent="0.25">
      <c r="B13" s="175" t="s">
        <v>436</v>
      </c>
      <c r="C13" s="176"/>
      <c r="D13" s="176"/>
      <c r="E13" s="176"/>
      <c r="F13" s="176">
        <v>276940</v>
      </c>
      <c r="G13" s="176">
        <v>0</v>
      </c>
      <c r="H13" s="176">
        <f>F13-G13</f>
        <v>276940</v>
      </c>
    </row>
    <row r="14" spans="1:8" ht="26.25" x14ac:dyDescent="0.25">
      <c r="B14" s="175" t="s">
        <v>437</v>
      </c>
      <c r="C14" s="176" t="s">
        <v>438</v>
      </c>
      <c r="D14" s="176"/>
      <c r="E14" s="176">
        <v>2700</v>
      </c>
      <c r="F14" s="176">
        <v>5000000</v>
      </c>
      <c r="G14" s="176">
        <v>0</v>
      </c>
      <c r="H14" s="176">
        <f>F14-G14</f>
        <v>5000000</v>
      </c>
    </row>
    <row r="15" spans="1:8" x14ac:dyDescent="0.25">
      <c r="B15" s="192" t="s">
        <v>439</v>
      </c>
      <c r="C15" s="192"/>
      <c r="D15" s="192"/>
      <c r="E15" s="192"/>
      <c r="F15" s="192"/>
      <c r="G15" s="192"/>
      <c r="H15" s="192"/>
    </row>
    <row r="16" spans="1:8" ht="39" x14ac:dyDescent="0.25">
      <c r="B16" s="175" t="s">
        <v>440</v>
      </c>
      <c r="C16" s="176"/>
      <c r="D16" s="176"/>
      <c r="E16" s="176"/>
      <c r="F16" s="176">
        <v>3405000</v>
      </c>
      <c r="G16" s="176"/>
      <c r="H16" s="176">
        <v>3405000</v>
      </c>
    </row>
    <row r="17" spans="2:10" x14ac:dyDescent="0.25">
      <c r="B17" s="176" t="s">
        <v>441</v>
      </c>
      <c r="C17" s="176"/>
      <c r="D17" s="176"/>
      <c r="E17" s="176">
        <v>0</v>
      </c>
      <c r="F17" s="176">
        <v>4250000</v>
      </c>
      <c r="G17" s="176">
        <v>0</v>
      </c>
      <c r="H17" s="176">
        <f>F17-G17</f>
        <v>4250000</v>
      </c>
    </row>
    <row r="18" spans="2:10" x14ac:dyDescent="0.25">
      <c r="B18" s="175" t="s">
        <v>442</v>
      </c>
      <c r="C18" s="176" t="s">
        <v>438</v>
      </c>
      <c r="D18" s="176"/>
      <c r="E18" s="176"/>
      <c r="F18" s="176">
        <v>1977437</v>
      </c>
      <c r="G18" s="176">
        <v>0</v>
      </c>
      <c r="H18" s="176">
        <v>3146499</v>
      </c>
    </row>
    <row r="19" spans="2:10" x14ac:dyDescent="0.25">
      <c r="B19" s="177" t="s">
        <v>443</v>
      </c>
      <c r="C19" s="176"/>
      <c r="D19" s="176"/>
      <c r="E19" s="178"/>
      <c r="F19" s="176">
        <v>954500</v>
      </c>
      <c r="G19" s="178"/>
      <c r="H19" s="176">
        <v>954500</v>
      </c>
    </row>
    <row r="20" spans="2:10" x14ac:dyDescent="0.25">
      <c r="B20" s="177" t="s">
        <v>444</v>
      </c>
      <c r="C20" s="176"/>
      <c r="D20" s="176"/>
      <c r="E20" s="178"/>
      <c r="F20" s="176">
        <v>174440</v>
      </c>
      <c r="G20" s="178"/>
      <c r="H20" s="176">
        <v>174440</v>
      </c>
    </row>
    <row r="21" spans="2:10" x14ac:dyDescent="0.25">
      <c r="B21" s="193" t="s">
        <v>445</v>
      </c>
      <c r="C21" s="194"/>
      <c r="D21" s="194"/>
      <c r="E21" s="194"/>
      <c r="F21" s="194"/>
      <c r="G21" s="194"/>
      <c r="H21" s="195"/>
    </row>
    <row r="22" spans="2:10" ht="64.5" x14ac:dyDescent="0.25">
      <c r="B22" s="175" t="s">
        <v>446</v>
      </c>
      <c r="C22" s="176" t="s">
        <v>438</v>
      </c>
      <c r="D22" s="176">
        <v>220</v>
      </c>
      <c r="E22" s="176">
        <v>1140</v>
      </c>
      <c r="F22" s="176">
        <v>1800000</v>
      </c>
      <c r="G22" s="176">
        <v>0</v>
      </c>
      <c r="H22" s="176">
        <v>2000000</v>
      </c>
    </row>
    <row r="23" spans="2:10" x14ac:dyDescent="0.25">
      <c r="B23" s="179" t="s">
        <v>447</v>
      </c>
      <c r="C23" s="180"/>
      <c r="D23" s="180"/>
      <c r="E23" s="180"/>
      <c r="F23" s="180">
        <f>SUM(F10+F11+F12+F13+F14+F16+F17+F18+F19+F20+F22)</f>
        <v>20572021</v>
      </c>
      <c r="G23" s="180">
        <f>SUM(G22+G18+G17+G16+G14+G13+G12+G11+G10)</f>
        <v>0</v>
      </c>
      <c r="H23" s="180">
        <f>SUM(H10+H11+H12+H13+H14+H16+H17+H18+H19+H20+H22)</f>
        <v>21941083</v>
      </c>
      <c r="J23">
        <v>21941083</v>
      </c>
    </row>
  </sheetData>
  <mergeCells count="4">
    <mergeCell ref="B3:H3"/>
    <mergeCell ref="B9:H9"/>
    <mergeCell ref="B15:H15"/>
    <mergeCell ref="B21:H2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H4" sqref="H4"/>
    </sheetView>
  </sheetViews>
  <sheetFormatPr defaultRowHeight="12.75" x14ac:dyDescent="0.25"/>
  <cols>
    <col min="1" max="1" width="38.28515625" style="15" customWidth="1"/>
    <col min="2" max="2" width="19.5703125" style="15" customWidth="1"/>
    <col min="3" max="3" width="11.7109375" style="15" customWidth="1"/>
    <col min="4" max="5" width="11" style="96" customWidth="1"/>
    <col min="6" max="6" width="11.85546875" style="96" customWidth="1"/>
    <col min="7" max="16384" width="9.140625" style="96"/>
  </cols>
  <sheetData>
    <row r="1" spans="1:5" ht="36.75" customHeight="1" x14ac:dyDescent="0.25">
      <c r="A1" s="15" t="s">
        <v>408</v>
      </c>
    </row>
    <row r="2" spans="1:5" ht="32.25" customHeight="1" x14ac:dyDescent="0.25">
      <c r="A2" s="196" t="s">
        <v>395</v>
      </c>
      <c r="B2" s="196"/>
      <c r="C2" s="196"/>
    </row>
    <row r="3" spans="1:5" ht="35.25" customHeight="1" thickBot="1" x14ac:dyDescent="0.3">
      <c r="A3" s="121"/>
      <c r="B3" s="120"/>
      <c r="C3" s="120"/>
    </row>
    <row r="4" spans="1:5" s="117" customFormat="1" ht="87" customHeight="1" thickBot="1" x14ac:dyDescent="0.3">
      <c r="A4" s="119" t="s">
        <v>394</v>
      </c>
      <c r="B4" s="118" t="s">
        <v>399</v>
      </c>
      <c r="C4" s="118" t="s">
        <v>400</v>
      </c>
    </row>
    <row r="5" spans="1:5" s="112" customFormat="1" ht="12" customHeight="1" thickBot="1" x14ac:dyDescent="0.3">
      <c r="A5" s="116">
        <v>1</v>
      </c>
      <c r="B5" s="115">
        <v>5</v>
      </c>
      <c r="C5" s="115"/>
    </row>
    <row r="6" spans="1:5" s="112" customFormat="1" ht="12" customHeight="1" x14ac:dyDescent="0.25">
      <c r="A6" s="114" t="s">
        <v>393</v>
      </c>
      <c r="B6" s="113"/>
      <c r="C6" s="113"/>
    </row>
    <row r="7" spans="1:5" ht="15.95" customHeight="1" x14ac:dyDescent="0.25">
      <c r="A7" s="111" t="s">
        <v>392</v>
      </c>
      <c r="B7" s="102">
        <v>7476536</v>
      </c>
      <c r="C7" s="102">
        <v>9435684</v>
      </c>
    </row>
    <row r="8" spans="1:5" ht="20.100000000000001" customHeight="1" x14ac:dyDescent="0.25">
      <c r="A8" s="103" t="s">
        <v>57</v>
      </c>
      <c r="B8" s="102">
        <v>0</v>
      </c>
      <c r="C8" s="102">
        <v>0</v>
      </c>
    </row>
    <row r="9" spans="1:5" ht="20.100000000000001" customHeight="1" x14ac:dyDescent="0.25">
      <c r="A9" s="103" t="s">
        <v>391</v>
      </c>
      <c r="B9" s="102">
        <v>3084603</v>
      </c>
      <c r="C9" s="102">
        <v>1432893</v>
      </c>
    </row>
    <row r="10" spans="1:5" ht="20.100000000000001" customHeight="1" x14ac:dyDescent="0.25">
      <c r="A10" s="110"/>
      <c r="B10" s="109"/>
      <c r="C10" s="109"/>
    </row>
    <row r="11" spans="1:5" ht="20.100000000000001" customHeight="1" x14ac:dyDescent="0.25">
      <c r="A11" s="110"/>
      <c r="B11" s="109"/>
      <c r="C11" s="109"/>
      <c r="D11" s="96" t="s">
        <v>390</v>
      </c>
    </row>
    <row r="12" spans="1:5" s="105" customFormat="1" ht="20.100000000000001" customHeight="1" x14ac:dyDescent="0.25">
      <c r="A12" s="108"/>
      <c r="B12" s="107"/>
      <c r="C12" s="107"/>
      <c r="E12" s="106"/>
    </row>
    <row r="13" spans="1:5" ht="20.100000000000001" customHeight="1" x14ac:dyDescent="0.25">
      <c r="A13" s="104"/>
      <c r="B13" s="102"/>
      <c r="C13" s="102"/>
    </row>
    <row r="14" spans="1:5" ht="15.95" customHeight="1" x14ac:dyDescent="0.25">
      <c r="A14" s="103"/>
      <c r="B14" s="102"/>
      <c r="C14" s="102"/>
    </row>
    <row r="15" spans="1:5" ht="15.95" customHeight="1" thickBot="1" x14ac:dyDescent="0.3">
      <c r="A15" s="101"/>
      <c r="B15" s="100"/>
      <c r="C15" s="100"/>
    </row>
    <row r="16" spans="1:5" s="97" customFormat="1" ht="18" customHeight="1" thickBot="1" x14ac:dyDescent="0.3">
      <c r="A16" s="99" t="s">
        <v>389</v>
      </c>
      <c r="B16" s="98">
        <f>SUM(B7:B15)</f>
        <v>10561139</v>
      </c>
      <c r="C16" s="98">
        <f>SUM(C7:C15)</f>
        <v>10868577</v>
      </c>
    </row>
  </sheetData>
  <mergeCells count="1">
    <mergeCell ref="A2:C2"/>
  </mergeCells>
  <printOptions horizontalCentered="1"/>
  <pageMargins left="0.41" right="0.41" top="1.1811023622047245" bottom="0.98425196850393704" header="0.78740157480314965" footer="0.78740157480314965"/>
  <pageSetup paperSize="9" scale="80" orientation="portrait" horizontalDpi="300" verticalDpi="300" r:id="rId1"/>
  <headerFooter alignWithMargins="0">
    <oddHeader xml:space="preserve">&amp;C&amp;"Times New Roman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6"/>
  <sheetViews>
    <sheetView zoomScaleNormal="100" workbookViewId="0">
      <selection activeCell="H13" sqref="H13"/>
    </sheetView>
  </sheetViews>
  <sheetFormatPr defaultRowHeight="12.75" x14ac:dyDescent="0.25"/>
  <cols>
    <col min="1" max="1" width="28.140625" style="145" customWidth="1"/>
    <col min="2" max="2" width="17.140625" style="145" customWidth="1"/>
    <col min="3" max="3" width="16.140625" style="145" customWidth="1"/>
    <col min="4" max="5" width="11" style="146" customWidth="1"/>
    <col min="6" max="6" width="11.85546875" style="146" customWidth="1"/>
    <col min="7" max="16384" width="9.140625" style="146"/>
  </cols>
  <sheetData>
    <row r="1" spans="1:3" ht="27" customHeight="1" x14ac:dyDescent="0.25">
      <c r="A1" s="145" t="s">
        <v>409</v>
      </c>
    </row>
    <row r="2" spans="1:3" ht="49.5" customHeight="1" x14ac:dyDescent="0.25">
      <c r="A2" s="197" t="s">
        <v>401</v>
      </c>
      <c r="B2" s="197"/>
      <c r="C2" s="197"/>
    </row>
    <row r="3" spans="1:3" ht="23.25" customHeight="1" thickBot="1" x14ac:dyDescent="0.3">
      <c r="C3" s="147"/>
    </row>
    <row r="4" spans="1:3" s="150" customFormat="1" ht="48.75" customHeight="1" thickBot="1" x14ac:dyDescent="0.3">
      <c r="A4" s="148" t="s">
        <v>402</v>
      </c>
      <c r="B4" s="149" t="s">
        <v>405</v>
      </c>
      <c r="C4" s="149" t="s">
        <v>406</v>
      </c>
    </row>
    <row r="5" spans="1:3" ht="15" customHeight="1" thickBot="1" x14ac:dyDescent="0.3">
      <c r="A5" s="151">
        <v>1</v>
      </c>
      <c r="B5" s="152">
        <v>5</v>
      </c>
      <c r="C5" s="152">
        <v>5</v>
      </c>
    </row>
    <row r="6" spans="1:3" ht="15.95" customHeight="1" x14ac:dyDescent="0.25">
      <c r="A6" s="153" t="s">
        <v>403</v>
      </c>
      <c r="B6" s="154">
        <v>34584986</v>
      </c>
      <c r="C6" s="154">
        <v>30384986</v>
      </c>
    </row>
    <row r="7" spans="1:3" ht="15.95" customHeight="1" x14ac:dyDescent="0.25">
      <c r="A7" s="153" t="s">
        <v>404</v>
      </c>
      <c r="B7" s="155"/>
      <c r="C7" s="155"/>
    </row>
    <row r="8" spans="1:3" ht="15.95" customHeight="1" x14ac:dyDescent="0.25">
      <c r="A8" s="153" t="s">
        <v>391</v>
      </c>
      <c r="B8" s="155">
        <v>9337946</v>
      </c>
      <c r="C8" s="155">
        <v>8085506</v>
      </c>
    </row>
    <row r="9" spans="1:3" ht="15.95" customHeight="1" x14ac:dyDescent="0.25">
      <c r="A9" s="153"/>
      <c r="B9" s="155"/>
      <c r="C9" s="155"/>
    </row>
    <row r="10" spans="1:3" ht="15.95" customHeight="1" x14ac:dyDescent="0.25">
      <c r="A10" s="153"/>
      <c r="B10" s="155"/>
      <c r="C10" s="155"/>
    </row>
    <row r="11" spans="1:3" ht="15.95" customHeight="1" x14ac:dyDescent="0.25">
      <c r="A11" s="153"/>
      <c r="B11" s="155"/>
      <c r="C11" s="155"/>
    </row>
    <row r="12" spans="1:3" ht="15.95" customHeight="1" x14ac:dyDescent="0.25">
      <c r="A12" s="153"/>
      <c r="B12" s="155"/>
      <c r="C12" s="155"/>
    </row>
    <row r="13" spans="1:3" ht="15.95" customHeight="1" x14ac:dyDescent="0.25">
      <c r="A13" s="153"/>
      <c r="B13" s="155"/>
      <c r="C13" s="155"/>
    </row>
    <row r="14" spans="1:3" ht="15.95" customHeight="1" thickBot="1" x14ac:dyDescent="0.3">
      <c r="A14" s="156"/>
      <c r="B14" s="157"/>
      <c r="C14" s="157"/>
    </row>
    <row r="15" spans="1:3" ht="15.95" customHeight="1" thickBot="1" x14ac:dyDescent="0.3">
      <c r="A15" s="158" t="s">
        <v>389</v>
      </c>
      <c r="B15" s="159">
        <f>SUM(B6:B14)</f>
        <v>43922932</v>
      </c>
      <c r="C15" s="159">
        <f>SUM(C6:C14)</f>
        <v>38470492</v>
      </c>
    </row>
    <row r="16" spans="1:3" s="160" customFormat="1" ht="18" customHeight="1" x14ac:dyDescent="0.25">
      <c r="A16" s="145"/>
      <c r="B16" s="145"/>
      <c r="C16" s="145"/>
    </row>
  </sheetData>
  <mergeCells count="1">
    <mergeCell ref="A2:C2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portrait" horizontalDpi="1200" verticalDpi="1200" r:id="rId1"/>
  <headerFooter alignWithMargins="0">
    <oddHeader xml:space="preserve">&amp;C&amp;"Times New Roman CE,Félkövér"&amp;12
&amp;R&amp;"Times New Roman CE,Félkövér dőlt"&amp;12 &amp;11 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workbookViewId="0">
      <selection activeCell="K9" sqref="K9"/>
    </sheetView>
  </sheetViews>
  <sheetFormatPr defaultRowHeight="15" x14ac:dyDescent="0.25"/>
  <cols>
    <col min="2" max="2" width="18.28515625" customWidth="1"/>
    <col min="3" max="3" width="33" bestFit="1" customWidth="1"/>
    <col min="4" max="4" width="34.7109375" bestFit="1" customWidth="1"/>
    <col min="5" max="5" width="32.140625" customWidth="1"/>
  </cols>
  <sheetData>
    <row r="1" spans="1:5" x14ac:dyDescent="0.25">
      <c r="A1" t="s">
        <v>448</v>
      </c>
    </row>
    <row r="2" spans="1:5" ht="45" customHeight="1" x14ac:dyDescent="0.25">
      <c r="B2" s="189" t="s">
        <v>449</v>
      </c>
      <c r="C2" s="190"/>
      <c r="D2" s="190"/>
      <c r="E2" s="190"/>
    </row>
    <row r="4" spans="1:5" x14ac:dyDescent="0.25">
      <c r="E4" s="172" t="s">
        <v>438</v>
      </c>
    </row>
    <row r="5" spans="1:5" x14ac:dyDescent="0.25">
      <c r="B5" s="206" t="s">
        <v>0</v>
      </c>
      <c r="C5" s="207" t="s">
        <v>1</v>
      </c>
      <c r="D5" s="208"/>
      <c r="E5" s="206" t="s">
        <v>2</v>
      </c>
    </row>
    <row r="6" spans="1:5" x14ac:dyDescent="0.25">
      <c r="B6" s="174" t="s">
        <v>4</v>
      </c>
      <c r="C6" s="209" t="s">
        <v>450</v>
      </c>
      <c r="D6" s="210"/>
      <c r="E6" s="174" t="s">
        <v>451</v>
      </c>
    </row>
    <row r="7" spans="1:5" x14ac:dyDescent="0.25">
      <c r="B7" s="206"/>
      <c r="C7" s="211" t="s">
        <v>452</v>
      </c>
      <c r="D7" s="212"/>
      <c r="E7" s="206"/>
    </row>
    <row r="8" spans="1:5" x14ac:dyDescent="0.25">
      <c r="B8" s="213" t="s">
        <v>453</v>
      </c>
      <c r="C8" s="214">
        <v>1</v>
      </c>
      <c r="E8" s="206">
        <v>1</v>
      </c>
    </row>
    <row r="9" spans="1:5" ht="45.75" customHeight="1" x14ac:dyDescent="0.25">
      <c r="B9" s="215" t="s">
        <v>454</v>
      </c>
      <c r="C9" s="214">
        <v>7</v>
      </c>
      <c r="D9" s="216"/>
      <c r="E9" s="217"/>
    </row>
    <row r="10" spans="1:5" x14ac:dyDescent="0.25">
      <c r="B10" s="218" t="s">
        <v>5</v>
      </c>
      <c r="C10" s="218">
        <f>SUM(C8:C9)</f>
        <v>8</v>
      </c>
      <c r="D10" s="219">
        <f>SUM(D8:D9)</f>
        <v>0</v>
      </c>
      <c r="E10" s="220"/>
    </row>
  </sheetData>
  <mergeCells count="4">
    <mergeCell ref="B2:E2"/>
    <mergeCell ref="C5:D5"/>
    <mergeCell ref="C6:D6"/>
    <mergeCell ref="C7:D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0"/>
  <sheetViews>
    <sheetView workbookViewId="0">
      <selection activeCell="O27" sqref="O27"/>
    </sheetView>
  </sheetViews>
  <sheetFormatPr defaultRowHeight="12.75" x14ac:dyDescent="0.2"/>
  <cols>
    <col min="1" max="1" width="3" style="1" customWidth="1"/>
    <col min="2" max="2" width="29" style="1" customWidth="1"/>
    <col min="3" max="3" width="8.140625" style="1" customWidth="1"/>
    <col min="4" max="5" width="8" style="1" bestFit="1" customWidth="1"/>
    <col min="6" max="6" width="9" style="1" customWidth="1"/>
    <col min="7" max="8" width="8.7109375" style="1" customWidth="1"/>
    <col min="9" max="9" width="8.140625" style="1" customWidth="1"/>
    <col min="10" max="10" width="9.5703125" style="1" customWidth="1"/>
    <col min="11" max="11" width="8.42578125" style="1" customWidth="1"/>
    <col min="12" max="12" width="9.28515625" style="1" customWidth="1"/>
    <col min="13" max="13" width="8" style="1" customWidth="1"/>
    <col min="14" max="14" width="8.28515625" style="1" customWidth="1"/>
    <col min="15" max="15" width="9.7109375" style="1" customWidth="1"/>
    <col min="16" max="16" width="9" style="1" bestFit="1" customWidth="1"/>
    <col min="17" max="16384" width="9.140625" style="1"/>
  </cols>
  <sheetData>
    <row r="2" spans="1:16" x14ac:dyDescent="0.2">
      <c r="B2" s="1" t="s">
        <v>410</v>
      </c>
    </row>
    <row r="4" spans="1:16" x14ac:dyDescent="0.2">
      <c r="B4" s="2" t="s">
        <v>60</v>
      </c>
    </row>
    <row r="6" spans="1:16" x14ac:dyDescent="0.2">
      <c r="A6" s="162" t="s">
        <v>61</v>
      </c>
      <c r="B6" s="163" t="s">
        <v>4</v>
      </c>
      <c r="C6" s="163" t="s">
        <v>62</v>
      </c>
      <c r="D6" s="163" t="s">
        <v>63</v>
      </c>
      <c r="E6" s="163" t="s">
        <v>64</v>
      </c>
      <c r="F6" s="163" t="s">
        <v>65</v>
      </c>
      <c r="G6" s="163" t="s">
        <v>66</v>
      </c>
      <c r="H6" s="163" t="s">
        <v>67</v>
      </c>
      <c r="I6" s="163" t="s">
        <v>68</v>
      </c>
      <c r="J6" s="163" t="s">
        <v>69</v>
      </c>
      <c r="K6" s="163" t="s">
        <v>70</v>
      </c>
      <c r="L6" s="163" t="s">
        <v>71</v>
      </c>
      <c r="M6" s="163" t="s">
        <v>72</v>
      </c>
      <c r="N6" s="163" t="s">
        <v>73</v>
      </c>
      <c r="O6" s="163" t="s">
        <v>5</v>
      </c>
    </row>
    <row r="7" spans="1:16" x14ac:dyDescent="0.2">
      <c r="A7" s="162"/>
      <c r="B7" s="164" t="s">
        <v>74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6" x14ac:dyDescent="0.2">
      <c r="A8" s="162" t="s">
        <v>6</v>
      </c>
      <c r="B8" s="162" t="s">
        <v>75</v>
      </c>
      <c r="C8" s="162"/>
      <c r="D8" s="162">
        <v>0</v>
      </c>
      <c r="E8" s="162">
        <v>2437350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2437350</v>
      </c>
      <c r="L8" s="162"/>
      <c r="M8" s="162"/>
      <c r="N8" s="162"/>
      <c r="O8" s="162">
        <f>SUM(E8:K8)</f>
        <v>4874700</v>
      </c>
    </row>
    <row r="9" spans="1:16" x14ac:dyDescent="0.2">
      <c r="A9" s="162" t="s">
        <v>7</v>
      </c>
      <c r="B9" s="162" t="s">
        <v>76</v>
      </c>
      <c r="C9" s="162">
        <v>1839253</v>
      </c>
      <c r="D9" s="162">
        <v>1839253</v>
      </c>
      <c r="E9" s="162">
        <v>1839253</v>
      </c>
      <c r="F9" s="162">
        <v>1839253</v>
      </c>
      <c r="G9" s="162">
        <v>1839253</v>
      </c>
      <c r="H9" s="162">
        <v>1839253</v>
      </c>
      <c r="I9" s="162">
        <v>1839253</v>
      </c>
      <c r="J9" s="162">
        <v>1839253</v>
      </c>
      <c r="K9" s="162">
        <v>1839253</v>
      </c>
      <c r="L9" s="162">
        <v>1839253</v>
      </c>
      <c r="M9" s="162">
        <v>1839253</v>
      </c>
      <c r="N9" s="162">
        <v>1839258</v>
      </c>
      <c r="O9" s="163">
        <f>SUM(C9:N9)</f>
        <v>22071041</v>
      </c>
      <c r="P9" s="165"/>
    </row>
    <row r="10" spans="1:16" x14ac:dyDescent="0.2">
      <c r="A10" s="162" t="s">
        <v>8</v>
      </c>
      <c r="B10" s="162" t="s">
        <v>77</v>
      </c>
      <c r="C10" s="162">
        <v>0</v>
      </c>
      <c r="D10" s="162">
        <v>0</v>
      </c>
      <c r="E10" s="162">
        <v>0</v>
      </c>
      <c r="F10" s="162">
        <v>20000000</v>
      </c>
      <c r="G10" s="162">
        <v>0</v>
      </c>
      <c r="H10" s="162">
        <v>20333728</v>
      </c>
      <c r="I10" s="162">
        <v>0</v>
      </c>
      <c r="J10" s="162">
        <v>20333728</v>
      </c>
      <c r="K10" s="162">
        <v>0</v>
      </c>
      <c r="L10" s="162">
        <v>20667457</v>
      </c>
      <c r="M10" s="162">
        <v>0</v>
      </c>
      <c r="N10" s="162">
        <v>940149</v>
      </c>
      <c r="O10" s="163">
        <f>SUM(C10+E10+F10+H10+I10+K10+L10+N10)</f>
        <v>61941334</v>
      </c>
      <c r="P10" s="166"/>
    </row>
    <row r="11" spans="1:16" x14ac:dyDescent="0.2">
      <c r="A11" s="162" t="s">
        <v>9</v>
      </c>
      <c r="B11" s="162" t="s">
        <v>102</v>
      </c>
      <c r="C11" s="167"/>
      <c r="D11" s="162"/>
      <c r="E11" s="162"/>
      <c r="F11" s="162"/>
      <c r="G11" s="162"/>
      <c r="H11" s="162"/>
      <c r="I11" s="162"/>
      <c r="J11" s="162"/>
      <c r="K11" s="162">
        <v>0</v>
      </c>
      <c r="L11" s="162"/>
      <c r="M11" s="162"/>
      <c r="N11" s="162"/>
      <c r="O11" s="162">
        <v>0</v>
      </c>
      <c r="P11" s="166"/>
    </row>
    <row r="12" spans="1:16" x14ac:dyDescent="0.2">
      <c r="A12" s="162" t="s">
        <v>10</v>
      </c>
      <c r="B12" s="162" t="s">
        <v>78</v>
      </c>
      <c r="C12" s="162"/>
      <c r="D12" s="167"/>
      <c r="E12" s="162"/>
      <c r="F12" s="162">
        <v>695664</v>
      </c>
      <c r="G12" s="162">
        <v>695644</v>
      </c>
      <c r="H12" s="162">
        <v>695664</v>
      </c>
      <c r="I12" s="162"/>
      <c r="J12" s="162">
        <v>695664</v>
      </c>
      <c r="K12" s="162"/>
      <c r="L12" s="162">
        <v>695664</v>
      </c>
      <c r="M12" s="162"/>
      <c r="N12" s="162">
        <v>695664</v>
      </c>
      <c r="O12" s="162">
        <f>SUM(E12:N12)</f>
        <v>4173964</v>
      </c>
      <c r="P12" s="166"/>
    </row>
    <row r="13" spans="1:16" x14ac:dyDescent="0.2">
      <c r="A13" s="162"/>
      <c r="B13" s="162" t="s">
        <v>103</v>
      </c>
      <c r="C13" s="162">
        <v>0</v>
      </c>
      <c r="D13" s="162">
        <v>0</v>
      </c>
      <c r="E13" s="162"/>
      <c r="F13" s="162"/>
      <c r="G13" s="162"/>
      <c r="H13" s="162">
        <v>0</v>
      </c>
      <c r="I13" s="162">
        <v>0</v>
      </c>
      <c r="J13" s="162"/>
      <c r="K13" s="162"/>
      <c r="L13" s="162">
        <v>0</v>
      </c>
      <c r="M13" s="162"/>
      <c r="N13" s="162">
        <v>0</v>
      </c>
      <c r="O13" s="162"/>
      <c r="P13" s="166"/>
    </row>
    <row r="14" spans="1:16" x14ac:dyDescent="0.2">
      <c r="A14" s="162" t="s">
        <v>11</v>
      </c>
      <c r="B14" s="164"/>
      <c r="C14" s="164">
        <f>SUM(C8:C13)</f>
        <v>1839253</v>
      </c>
      <c r="D14" s="164">
        <f t="shared" ref="D14:N14" si="0">SUM(D8:D12)</f>
        <v>1839253</v>
      </c>
      <c r="E14" s="164">
        <f t="shared" si="0"/>
        <v>4276603</v>
      </c>
      <c r="F14" s="164">
        <f t="shared" si="0"/>
        <v>22534917</v>
      </c>
      <c r="G14" s="164">
        <f t="shared" si="0"/>
        <v>2534897</v>
      </c>
      <c r="H14" s="164">
        <f t="shared" si="0"/>
        <v>22868645</v>
      </c>
      <c r="I14" s="164">
        <f t="shared" si="0"/>
        <v>1839253</v>
      </c>
      <c r="J14" s="164">
        <f t="shared" si="0"/>
        <v>22868645</v>
      </c>
      <c r="K14" s="164">
        <f t="shared" si="0"/>
        <v>4276603</v>
      </c>
      <c r="L14" s="164">
        <f t="shared" si="0"/>
        <v>23202374</v>
      </c>
      <c r="M14" s="164">
        <f t="shared" si="0"/>
        <v>1839253</v>
      </c>
      <c r="N14" s="164">
        <f t="shared" si="0"/>
        <v>3475071</v>
      </c>
      <c r="O14" s="164">
        <f>SUM(O8:O13)</f>
        <v>93061039</v>
      </c>
    </row>
    <row r="15" spans="1:16" x14ac:dyDescent="0.2">
      <c r="A15" s="162"/>
      <c r="B15" s="164" t="s">
        <v>17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6" x14ac:dyDescent="0.2">
      <c r="A16" s="162" t="s">
        <v>6</v>
      </c>
      <c r="B16" s="162" t="s">
        <v>79</v>
      </c>
      <c r="C16" s="162">
        <v>3136402</v>
      </c>
      <c r="D16" s="162">
        <v>3136402</v>
      </c>
      <c r="E16" s="162">
        <v>3136402</v>
      </c>
      <c r="F16" s="162">
        <v>3136402</v>
      </c>
      <c r="G16" s="162">
        <v>3136402</v>
      </c>
      <c r="H16" s="162">
        <v>3136402</v>
      </c>
      <c r="I16" s="162">
        <v>3136402</v>
      </c>
      <c r="J16" s="162">
        <v>3136402</v>
      </c>
      <c r="K16" s="162">
        <v>3136402</v>
      </c>
      <c r="L16" s="162">
        <v>3136402</v>
      </c>
      <c r="M16" s="162">
        <v>3136400</v>
      </c>
      <c r="N16" s="162">
        <v>3136400</v>
      </c>
      <c r="O16" s="162">
        <f>SUM(C16:N16)</f>
        <v>37636820</v>
      </c>
      <c r="P16" s="168"/>
    </row>
    <row r="17" spans="1:16" x14ac:dyDescent="0.2">
      <c r="A17" s="162" t="s">
        <v>7</v>
      </c>
      <c r="B17" s="162" t="s">
        <v>413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6" x14ac:dyDescent="0.2">
      <c r="A18" s="162" t="s">
        <v>8</v>
      </c>
      <c r="B18" s="162" t="s">
        <v>24</v>
      </c>
      <c r="C18" s="162"/>
      <c r="D18" s="162">
        <v>0</v>
      </c>
      <c r="E18" s="162"/>
      <c r="F18" s="162">
        <v>10896814</v>
      </c>
      <c r="G18" s="162">
        <v>10896814</v>
      </c>
      <c r="H18" s="162"/>
      <c r="I18" s="162">
        <v>10896814</v>
      </c>
      <c r="J18" s="162">
        <v>10896814</v>
      </c>
      <c r="K18" s="162"/>
      <c r="L18" s="162">
        <v>10896814</v>
      </c>
      <c r="M18" s="162"/>
      <c r="N18" s="162">
        <v>940149</v>
      </c>
      <c r="O18" s="162">
        <f>SUM(F18:N18)</f>
        <v>55424219</v>
      </c>
    </row>
    <row r="19" spans="1:16" x14ac:dyDescent="0.2">
      <c r="A19" s="162" t="s">
        <v>9</v>
      </c>
      <c r="B19" s="164" t="s">
        <v>80</v>
      </c>
      <c r="C19" s="164">
        <f t="shared" ref="C19:M19" si="1">SUM(C16:C18)</f>
        <v>3136402</v>
      </c>
      <c r="D19" s="164">
        <f t="shared" si="1"/>
        <v>3136402</v>
      </c>
      <c r="E19" s="164">
        <f t="shared" si="1"/>
        <v>3136402</v>
      </c>
      <c r="F19" s="164">
        <f t="shared" si="1"/>
        <v>14033216</v>
      </c>
      <c r="G19" s="164">
        <f t="shared" si="1"/>
        <v>14033216</v>
      </c>
      <c r="H19" s="164">
        <f>SUM(H16:H18)</f>
        <v>3136402</v>
      </c>
      <c r="I19" s="164">
        <f t="shared" si="1"/>
        <v>14033216</v>
      </c>
      <c r="J19" s="164">
        <f t="shared" si="1"/>
        <v>14033216</v>
      </c>
      <c r="K19" s="164">
        <f t="shared" si="1"/>
        <v>3136402</v>
      </c>
      <c r="L19" s="164">
        <f t="shared" si="1"/>
        <v>14033216</v>
      </c>
      <c r="M19" s="164">
        <f t="shared" si="1"/>
        <v>3136400</v>
      </c>
      <c r="N19" s="164"/>
      <c r="O19" s="164">
        <f>SUM(O16:O18)</f>
        <v>93061039</v>
      </c>
      <c r="P19" s="169"/>
    </row>
    <row r="20" spans="1:16" x14ac:dyDescent="0.2">
      <c r="A20" s="162"/>
      <c r="B20" s="162" t="s">
        <v>81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23"/>
  <sheetViews>
    <sheetView tabSelected="1" workbookViewId="0">
      <selection activeCell="D26" sqref="D26"/>
    </sheetView>
  </sheetViews>
  <sheetFormatPr defaultRowHeight="12.75" x14ac:dyDescent="0.2"/>
  <cols>
    <col min="1" max="1" width="0.85546875" style="1" customWidth="1"/>
    <col min="2" max="2" width="45.85546875" style="1" customWidth="1"/>
    <col min="3" max="3" width="30" style="1" customWidth="1"/>
    <col min="4" max="4" width="36" style="1" customWidth="1"/>
    <col min="5" max="5" width="21" style="1" customWidth="1"/>
    <col min="6" max="16384" width="9.140625" style="1"/>
  </cols>
  <sheetData>
    <row r="2" spans="2:5" x14ac:dyDescent="0.2">
      <c r="B2" s="1" t="s">
        <v>411</v>
      </c>
    </row>
    <row r="3" spans="2:5" x14ac:dyDescent="0.2">
      <c r="C3" s="2" t="s">
        <v>82</v>
      </c>
    </row>
    <row r="5" spans="2:5" x14ac:dyDescent="0.2">
      <c r="E5" s="1" t="s">
        <v>412</v>
      </c>
    </row>
    <row r="6" spans="2:5" x14ac:dyDescent="0.2">
      <c r="B6" s="5" t="s">
        <v>4</v>
      </c>
      <c r="C6" s="5" t="s">
        <v>396</v>
      </c>
      <c r="D6" s="5" t="s">
        <v>4</v>
      </c>
      <c r="E6" s="5" t="s">
        <v>396</v>
      </c>
    </row>
    <row r="7" spans="2:5" x14ac:dyDescent="0.2">
      <c r="B7" s="198" t="s">
        <v>12</v>
      </c>
      <c r="C7" s="199"/>
      <c r="D7" s="198" t="s">
        <v>14</v>
      </c>
      <c r="E7" s="199"/>
    </row>
    <row r="8" spans="2:5" x14ac:dyDescent="0.2">
      <c r="B8" s="3" t="s">
        <v>12</v>
      </c>
      <c r="C8" s="3">
        <v>20572021</v>
      </c>
      <c r="D8" s="161" t="s">
        <v>14</v>
      </c>
      <c r="E8" s="161"/>
    </row>
    <row r="9" spans="2:5" x14ac:dyDescent="0.2">
      <c r="B9" s="3" t="s">
        <v>13</v>
      </c>
      <c r="C9" s="3">
        <v>4874700</v>
      </c>
      <c r="D9" s="3" t="s">
        <v>83</v>
      </c>
      <c r="E9" s="3">
        <v>44978852</v>
      </c>
    </row>
    <row r="10" spans="2:5" x14ac:dyDescent="0.2">
      <c r="B10" s="3" t="s">
        <v>84</v>
      </c>
      <c r="C10" s="3">
        <v>16022333</v>
      </c>
      <c r="D10" s="3" t="s">
        <v>85</v>
      </c>
      <c r="E10" s="3"/>
    </row>
    <row r="11" spans="2:5" x14ac:dyDescent="0.2">
      <c r="B11" s="3" t="s">
        <v>23</v>
      </c>
      <c r="C11" s="3">
        <v>0</v>
      </c>
      <c r="D11" s="3" t="s">
        <v>86</v>
      </c>
      <c r="E11" s="3"/>
    </row>
    <row r="12" spans="2:5" x14ac:dyDescent="0.2">
      <c r="B12" s="3" t="s">
        <v>87</v>
      </c>
      <c r="C12" s="3">
        <v>4173984</v>
      </c>
      <c r="D12" s="3" t="s">
        <v>16</v>
      </c>
      <c r="E12" s="3">
        <v>940149</v>
      </c>
    </row>
    <row r="13" spans="2:5" x14ac:dyDescent="0.2">
      <c r="B13" s="3" t="s">
        <v>15</v>
      </c>
      <c r="C13" s="3">
        <v>1499000</v>
      </c>
      <c r="D13" s="3"/>
      <c r="E13" s="3"/>
    </row>
    <row r="14" spans="2:5" x14ac:dyDescent="0.2">
      <c r="B14" s="4" t="s">
        <v>88</v>
      </c>
      <c r="C14" s="4">
        <f>SUM(C8:C13)</f>
        <v>47142038</v>
      </c>
      <c r="D14" s="4" t="s">
        <v>89</v>
      </c>
      <c r="E14" s="4">
        <f>SUM(E8:E13)</f>
        <v>45919001</v>
      </c>
    </row>
    <row r="15" spans="2:5" x14ac:dyDescent="0.2">
      <c r="B15" s="198" t="s">
        <v>79</v>
      </c>
      <c r="C15" s="199"/>
      <c r="D15" s="198" t="s">
        <v>24</v>
      </c>
      <c r="E15" s="199"/>
    </row>
    <row r="16" spans="2:5" x14ac:dyDescent="0.2">
      <c r="B16" s="3" t="s">
        <v>90</v>
      </c>
      <c r="C16" s="3">
        <v>15805318</v>
      </c>
      <c r="D16" s="3" t="s">
        <v>25</v>
      </c>
      <c r="E16" s="3">
        <v>10561139</v>
      </c>
    </row>
    <row r="17" spans="2:5" x14ac:dyDescent="0.2">
      <c r="B17" s="3" t="s">
        <v>91</v>
      </c>
      <c r="C17" s="3">
        <v>1748646</v>
      </c>
      <c r="D17" s="3" t="s">
        <v>92</v>
      </c>
      <c r="E17" s="3">
        <v>43922932</v>
      </c>
    </row>
    <row r="18" spans="2:5" x14ac:dyDescent="0.2">
      <c r="B18" s="3" t="s">
        <v>18</v>
      </c>
      <c r="C18" s="3">
        <v>13905122</v>
      </c>
      <c r="D18" s="3" t="s">
        <v>20</v>
      </c>
      <c r="E18" s="3">
        <v>940149</v>
      </c>
    </row>
    <row r="19" spans="2:5" x14ac:dyDescent="0.2">
      <c r="B19" s="3" t="s">
        <v>93</v>
      </c>
      <c r="C19" s="3">
        <v>2005196</v>
      </c>
      <c r="D19" s="3"/>
      <c r="E19" s="3"/>
    </row>
    <row r="20" spans="2:5" x14ac:dyDescent="0.2">
      <c r="B20" s="3" t="s">
        <v>19</v>
      </c>
      <c r="C20" s="3">
        <v>3349657</v>
      </c>
      <c r="D20" s="3"/>
      <c r="E20" s="3"/>
    </row>
    <row r="21" spans="2:5" x14ac:dyDescent="0.2">
      <c r="B21" s="3" t="s">
        <v>21</v>
      </c>
      <c r="C21" s="3">
        <v>822880</v>
      </c>
      <c r="D21" s="3"/>
      <c r="E21" s="3"/>
    </row>
    <row r="22" spans="2:5" x14ac:dyDescent="0.2">
      <c r="B22" s="4" t="s">
        <v>94</v>
      </c>
      <c r="C22" s="4">
        <f>SUM(C16:C21)</f>
        <v>37636819</v>
      </c>
      <c r="D22" s="4" t="s">
        <v>95</v>
      </c>
      <c r="E22" s="4">
        <f>SUM(E16:E21)</f>
        <v>55424220</v>
      </c>
    </row>
    <row r="23" spans="2:5" x14ac:dyDescent="0.2">
      <c r="B23" s="4" t="s">
        <v>96</v>
      </c>
      <c r="C23" s="4"/>
      <c r="D23" s="4" t="s">
        <v>97</v>
      </c>
      <c r="E23" s="4"/>
    </row>
  </sheetData>
  <mergeCells count="4">
    <mergeCell ref="B7:C7"/>
    <mergeCell ref="D7:E7"/>
    <mergeCell ref="B15:C15"/>
    <mergeCell ref="D15:E1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workbookViewId="0">
      <selection activeCell="K37" sqref="K37"/>
    </sheetView>
  </sheetViews>
  <sheetFormatPr defaultRowHeight="12.75" x14ac:dyDescent="0.2"/>
  <cols>
    <col min="1" max="1" width="3.7109375" style="1" customWidth="1"/>
    <col min="2" max="2" width="8" style="1" hidden="1" customWidth="1"/>
    <col min="3" max="3" width="64.140625" style="1" customWidth="1"/>
    <col min="4" max="7" width="14.140625" style="1" bestFit="1" customWidth="1"/>
    <col min="8" max="16384" width="9.140625" style="1"/>
  </cols>
  <sheetData>
    <row r="1" spans="3:10" x14ac:dyDescent="0.2">
      <c r="C1" s="1" t="s">
        <v>414</v>
      </c>
    </row>
    <row r="2" spans="3:10" x14ac:dyDescent="0.2">
      <c r="C2" s="1" t="s">
        <v>22</v>
      </c>
    </row>
    <row r="3" spans="3:10" x14ac:dyDescent="0.2">
      <c r="C3" s="2" t="s">
        <v>98</v>
      </c>
    </row>
    <row r="5" spans="3:10" ht="13.5" thickBot="1" x14ac:dyDescent="0.25"/>
    <row r="6" spans="3:10" x14ac:dyDescent="0.2">
      <c r="C6" s="6" t="s">
        <v>4</v>
      </c>
      <c r="D6" s="7" t="s">
        <v>396</v>
      </c>
      <c r="E6" s="7" t="s">
        <v>397</v>
      </c>
      <c r="F6" s="7" t="s">
        <v>398</v>
      </c>
      <c r="G6" s="8" t="s">
        <v>415</v>
      </c>
    </row>
    <row r="7" spans="3:10" x14ac:dyDescent="0.2">
      <c r="C7" s="200" t="s">
        <v>12</v>
      </c>
      <c r="D7" s="201"/>
      <c r="E7" s="201"/>
      <c r="F7" s="201"/>
      <c r="G7" s="202"/>
    </row>
    <row r="8" spans="3:10" x14ac:dyDescent="0.2">
      <c r="C8" s="135" t="s">
        <v>13</v>
      </c>
      <c r="D8" s="136">
        <v>4874700</v>
      </c>
      <c r="E8" s="136">
        <v>3664000</v>
      </c>
      <c r="F8" s="136">
        <v>3665000</v>
      </c>
      <c r="G8" s="137">
        <v>3666000</v>
      </c>
    </row>
    <row r="9" spans="3:10" x14ac:dyDescent="0.2">
      <c r="C9" s="135" t="s">
        <v>84</v>
      </c>
      <c r="D9" s="136">
        <v>16022333</v>
      </c>
      <c r="E9" s="136">
        <v>36000</v>
      </c>
      <c r="F9" s="136">
        <v>35000</v>
      </c>
      <c r="G9" s="137">
        <v>25287200</v>
      </c>
    </row>
    <row r="10" spans="3:10" x14ac:dyDescent="0.2">
      <c r="C10" s="135" t="s">
        <v>416</v>
      </c>
      <c r="D10" s="136">
        <v>20572021</v>
      </c>
      <c r="E10" s="136">
        <v>763500</v>
      </c>
      <c r="F10" s="136">
        <v>20000000</v>
      </c>
      <c r="G10" s="137">
        <v>25000000</v>
      </c>
    </row>
    <row r="11" spans="3:10" x14ac:dyDescent="0.2">
      <c r="C11" s="135" t="s">
        <v>87</v>
      </c>
      <c r="D11" s="136">
        <v>4173984</v>
      </c>
      <c r="E11" s="136">
        <v>1975000</v>
      </c>
      <c r="F11" s="136">
        <v>1976000</v>
      </c>
      <c r="G11" s="137">
        <v>1977700</v>
      </c>
    </row>
    <row r="12" spans="3:10" x14ac:dyDescent="0.2">
      <c r="C12" s="135" t="s">
        <v>15</v>
      </c>
      <c r="D12" s="136">
        <v>1499001</v>
      </c>
      <c r="E12" s="136">
        <v>4000</v>
      </c>
      <c r="F12" s="136">
        <v>4500</v>
      </c>
      <c r="G12" s="137">
        <v>4600</v>
      </c>
    </row>
    <row r="13" spans="3:10" x14ac:dyDescent="0.2">
      <c r="C13" s="138" t="s">
        <v>88</v>
      </c>
      <c r="D13" s="136">
        <f>SUM(D8:D12)</f>
        <v>47142039</v>
      </c>
      <c r="E13" s="136">
        <f>SUM(E8:E12)</f>
        <v>6442500</v>
      </c>
      <c r="F13" s="136">
        <f>SUM(F8:F12)</f>
        <v>25680500</v>
      </c>
      <c r="G13" s="136">
        <f>SUM(G8:G12)</f>
        <v>55935500</v>
      </c>
    </row>
    <row r="14" spans="3:10" x14ac:dyDescent="0.2">
      <c r="C14" s="203" t="s">
        <v>14</v>
      </c>
      <c r="D14" s="204"/>
      <c r="E14" s="204"/>
      <c r="F14" s="204"/>
      <c r="G14" s="205"/>
      <c r="J14" s="170"/>
    </row>
    <row r="15" spans="3:10" x14ac:dyDescent="0.2">
      <c r="C15" s="135" t="s">
        <v>14</v>
      </c>
      <c r="D15" s="136">
        <v>44978852</v>
      </c>
      <c r="E15" s="136">
        <v>49000000</v>
      </c>
      <c r="F15" s="136">
        <v>26951500</v>
      </c>
      <c r="G15" s="137">
        <v>33200</v>
      </c>
    </row>
    <row r="16" spans="3:10" x14ac:dyDescent="0.2">
      <c r="C16" s="135" t="s">
        <v>83</v>
      </c>
      <c r="D16" s="136"/>
      <c r="E16" s="136">
        <v>4500</v>
      </c>
      <c r="F16" s="136">
        <v>5000</v>
      </c>
      <c r="G16" s="137">
        <v>5500</v>
      </c>
    </row>
    <row r="17" spans="3:7" x14ac:dyDescent="0.2">
      <c r="C17" s="135" t="s">
        <v>85</v>
      </c>
      <c r="D17" s="136"/>
      <c r="E17" s="136"/>
      <c r="F17" s="136"/>
      <c r="G17" s="137"/>
    </row>
    <row r="18" spans="3:7" x14ac:dyDescent="0.2">
      <c r="C18" s="135" t="s">
        <v>86</v>
      </c>
      <c r="D18" s="136"/>
      <c r="E18" s="136"/>
      <c r="F18" s="136"/>
      <c r="G18" s="137"/>
    </row>
    <row r="19" spans="3:7" x14ac:dyDescent="0.2">
      <c r="C19" s="135" t="s">
        <v>16</v>
      </c>
      <c r="D19" s="136">
        <v>940148</v>
      </c>
      <c r="E19" s="136"/>
      <c r="F19" s="136"/>
      <c r="G19" s="137"/>
    </row>
    <row r="20" spans="3:7" x14ac:dyDescent="0.2">
      <c r="C20" s="138" t="s">
        <v>89</v>
      </c>
      <c r="D20" s="136">
        <v>45919000</v>
      </c>
      <c r="E20" s="136">
        <f>SUM(E15:E19)</f>
        <v>49004500</v>
      </c>
      <c r="F20" s="136">
        <f>SUM(F15:F19)</f>
        <v>26956500</v>
      </c>
      <c r="G20" s="136">
        <f>SUM(G15:G19)</f>
        <v>38700</v>
      </c>
    </row>
    <row r="21" spans="3:7" x14ac:dyDescent="0.2">
      <c r="C21" s="139" t="s">
        <v>99</v>
      </c>
      <c r="D21" s="140">
        <f>SUM(D13,D20)</f>
        <v>93061039</v>
      </c>
      <c r="E21" s="140">
        <f>SUM(E13,E20)</f>
        <v>55447000</v>
      </c>
      <c r="F21" s="140">
        <f>SUM(F13,F20)</f>
        <v>52637000</v>
      </c>
      <c r="G21" s="140">
        <f>SUM(G13,G20)</f>
        <v>55974200</v>
      </c>
    </row>
    <row r="22" spans="3:7" x14ac:dyDescent="0.2">
      <c r="C22" s="203" t="s">
        <v>79</v>
      </c>
      <c r="D22" s="204"/>
      <c r="E22" s="204"/>
      <c r="F22" s="204"/>
      <c r="G22" s="205"/>
    </row>
    <row r="23" spans="3:7" x14ac:dyDescent="0.2">
      <c r="C23" s="135" t="s">
        <v>90</v>
      </c>
      <c r="D23" s="136">
        <v>15805318</v>
      </c>
      <c r="E23" s="136">
        <v>21680000</v>
      </c>
      <c r="F23" s="136">
        <v>21681000</v>
      </c>
      <c r="G23" s="137">
        <v>22000000</v>
      </c>
    </row>
    <row r="24" spans="3:7" x14ac:dyDescent="0.2">
      <c r="C24" s="135" t="s">
        <v>91</v>
      </c>
      <c r="D24" s="136">
        <v>1748646</v>
      </c>
      <c r="E24" s="136">
        <v>3517000</v>
      </c>
      <c r="F24" s="136">
        <v>3518000</v>
      </c>
      <c r="G24" s="137">
        <v>3518500</v>
      </c>
    </row>
    <row r="25" spans="3:7" x14ac:dyDescent="0.2">
      <c r="C25" s="135" t="s">
        <v>18</v>
      </c>
      <c r="D25" s="136">
        <v>13905122</v>
      </c>
      <c r="E25" s="136">
        <v>15700000</v>
      </c>
      <c r="F25" s="136">
        <v>15800000</v>
      </c>
      <c r="G25" s="137">
        <v>15900000</v>
      </c>
    </row>
    <row r="26" spans="3:7" x14ac:dyDescent="0.2">
      <c r="C26" s="135" t="s">
        <v>93</v>
      </c>
      <c r="D26" s="136">
        <v>2005196</v>
      </c>
      <c r="E26" s="136">
        <v>4235000</v>
      </c>
      <c r="F26" s="136">
        <v>4236000</v>
      </c>
      <c r="G26" s="137">
        <v>4237000</v>
      </c>
    </row>
    <row r="27" spans="3:7" x14ac:dyDescent="0.2">
      <c r="C27" s="135" t="s">
        <v>19</v>
      </c>
      <c r="D27" s="136">
        <v>3349657</v>
      </c>
      <c r="E27" s="136">
        <v>3169000</v>
      </c>
      <c r="F27" s="136">
        <v>3169500</v>
      </c>
      <c r="G27" s="137">
        <v>3169700</v>
      </c>
    </row>
    <row r="28" spans="3:7" x14ac:dyDescent="0.2">
      <c r="C28" s="9" t="s">
        <v>21</v>
      </c>
      <c r="D28" s="3">
        <v>822881</v>
      </c>
      <c r="E28" s="3">
        <v>4232000</v>
      </c>
      <c r="F28" s="3">
        <v>1317500</v>
      </c>
      <c r="G28" s="10">
        <v>4233000</v>
      </c>
    </row>
    <row r="29" spans="3:7" x14ac:dyDescent="0.2">
      <c r="C29" s="11" t="s">
        <v>94</v>
      </c>
      <c r="D29" s="3">
        <f>SUM(D23:D28)</f>
        <v>37636820</v>
      </c>
      <c r="E29" s="3">
        <f>SUM(E23:E28)</f>
        <v>52533000</v>
      </c>
      <c r="F29" s="3">
        <f>SUM(F23:F28)</f>
        <v>49722000</v>
      </c>
      <c r="G29" s="3">
        <f>SUM(G23:G28)</f>
        <v>53058200</v>
      </c>
    </row>
    <row r="30" spans="3:7" x14ac:dyDescent="0.2">
      <c r="C30" s="200" t="s">
        <v>24</v>
      </c>
      <c r="D30" s="201"/>
      <c r="E30" s="201"/>
      <c r="F30" s="201"/>
      <c r="G30" s="202"/>
    </row>
    <row r="31" spans="3:7" x14ac:dyDescent="0.2">
      <c r="C31" s="9" t="s">
        <v>25</v>
      </c>
      <c r="D31" s="3">
        <v>10561139</v>
      </c>
      <c r="E31" s="3">
        <v>2314000</v>
      </c>
      <c r="F31" s="3">
        <v>2315000</v>
      </c>
      <c r="G31" s="10">
        <v>2316000</v>
      </c>
    </row>
    <row r="32" spans="3:7" x14ac:dyDescent="0.2">
      <c r="C32" s="9" t="s">
        <v>92</v>
      </c>
      <c r="D32" s="3">
        <v>43922932</v>
      </c>
      <c r="E32" s="3">
        <v>600000</v>
      </c>
      <c r="F32" s="3">
        <v>600000</v>
      </c>
      <c r="G32" s="10">
        <v>600000</v>
      </c>
    </row>
    <row r="33" spans="3:7" x14ac:dyDescent="0.2">
      <c r="C33" s="9" t="s">
        <v>20</v>
      </c>
      <c r="D33" s="3">
        <v>940148</v>
      </c>
      <c r="E33" s="3"/>
      <c r="F33" s="3"/>
      <c r="G33" s="10"/>
    </row>
    <row r="34" spans="3:7" x14ac:dyDescent="0.2">
      <c r="C34" s="11" t="s">
        <v>100</v>
      </c>
      <c r="D34" s="3">
        <f>SUM(D31:D33)</f>
        <v>55424219</v>
      </c>
      <c r="E34" s="3">
        <f>SUM(E31:E33)</f>
        <v>2914000</v>
      </c>
      <c r="F34" s="3">
        <f>SUM(F31:F33)</f>
        <v>2915000</v>
      </c>
      <c r="G34" s="3">
        <f>SUM(G31:G33)</f>
        <v>2916000</v>
      </c>
    </row>
    <row r="35" spans="3:7" ht="13.5" thickBot="1" x14ac:dyDescent="0.25">
      <c r="C35" s="12" t="s">
        <v>101</v>
      </c>
      <c r="D35" s="13">
        <f>SUM(D29,D34)</f>
        <v>93061039</v>
      </c>
      <c r="E35" s="13">
        <f>SUM(E29,E34)</f>
        <v>55447000</v>
      </c>
      <c r="F35" s="13">
        <f>SUM(F29,F34)</f>
        <v>52637000</v>
      </c>
      <c r="G35" s="13">
        <f>SUM(G29,G34)</f>
        <v>55974200</v>
      </c>
    </row>
  </sheetData>
  <mergeCells count="4">
    <mergeCell ref="C7:G7"/>
    <mergeCell ref="C14:G14"/>
    <mergeCell ref="C22:G22"/>
    <mergeCell ref="C30:G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1.sz.melléklet</vt:lpstr>
      <vt:lpstr>2.sz.központi támogatás</vt:lpstr>
      <vt:lpstr>3.sz. beruh</vt:lpstr>
      <vt:lpstr>4.sz.felu</vt:lpstr>
      <vt:lpstr>5.sz.Foglalkoztatotti létszám</vt:lpstr>
      <vt:lpstr>6.előiranyzat felhasz utemt (2)</vt:lpstr>
      <vt:lpstr>7.sz.mérleg közgad tagolasb (2)</vt:lpstr>
      <vt:lpstr>8.szkeretszamok előiranyzat  ev</vt:lpstr>
      <vt:lpstr>'1.sz.melléklet'!Nyomtatási_terület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Iktato</cp:lastModifiedBy>
  <cp:lastPrinted>2020-07-06T11:08:30Z</cp:lastPrinted>
  <dcterms:created xsi:type="dcterms:W3CDTF">2014-02-10T13:59:11Z</dcterms:created>
  <dcterms:modified xsi:type="dcterms:W3CDTF">2021-07-05T15:51:57Z</dcterms:modified>
</cp:coreProperties>
</file>