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Jegyzőkönyv 2021\Tótszerdahely2021\20210527\"/>
    </mc:Choice>
  </mc:AlternateContent>
  <bookViews>
    <workbookView xWindow="32760" yWindow="32760" windowWidth="28800" windowHeight="12225" tabRatio="967"/>
  </bookViews>
  <sheets>
    <sheet name="Z_TARTALOMJEGYZÉK" sheetId="209" r:id="rId1"/>
    <sheet name="Z_ALAPADATOK" sheetId="94" r:id="rId2"/>
    <sheet name="Z_ÖSSZEFÜGGÉSEK" sheetId="75" r:id="rId3"/>
    <sheet name="5.1.sz.mell" sheetId="211" r:id="rId4"/>
    <sheet name="5.2.sz.mell" sheetId="210" r:id="rId5"/>
  </sheets>
  <calcPr calcId="181029"/>
</workbook>
</file>

<file path=xl/calcChain.xml><?xml version="1.0" encoding="utf-8"?>
<calcChain xmlns="http://schemas.openxmlformats.org/spreadsheetml/2006/main">
  <c r="E16" i="210" l="1"/>
  <c r="E37" i="210"/>
  <c r="D16" i="210"/>
  <c r="E35" i="210"/>
  <c r="C31" i="210"/>
  <c r="D23" i="210"/>
  <c r="E23" i="210"/>
  <c r="C23" i="210"/>
  <c r="E31" i="210"/>
  <c r="D31" i="210"/>
  <c r="D35" i="210"/>
  <c r="C35" i="210"/>
  <c r="C16" i="210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9" i="211"/>
  <c r="D7" i="94"/>
  <c r="B1" i="94"/>
  <c r="B1" i="210"/>
  <c r="B10" i="209"/>
  <c r="K13" i="94"/>
  <c r="M13" i="94"/>
  <c r="K11" i="94"/>
  <c r="M11" i="94"/>
  <c r="B9" i="209"/>
  <c r="G40" i="211"/>
  <c r="F40" i="211"/>
  <c r="D40" i="211"/>
  <c r="C40" i="211"/>
  <c r="K15" i="94"/>
  <c r="K17" i="94"/>
  <c r="M17" i="94"/>
  <c r="M15" i="94"/>
  <c r="C3" i="210"/>
  <c r="E40" i="211"/>
  <c r="K19" i="94"/>
  <c r="K21" i="94"/>
  <c r="M21" i="94"/>
  <c r="M19" i="94"/>
  <c r="K23" i="94"/>
  <c r="M23" i="94"/>
  <c r="K25" i="94"/>
  <c r="K27" i="94"/>
  <c r="M25" i="94"/>
  <c r="M27" i="94"/>
  <c r="K29" i="94"/>
  <c r="M29" i="94"/>
  <c r="K31" i="94"/>
  <c r="M31" i="94"/>
  <c r="D37" i="210"/>
  <c r="C37" i="210"/>
  <c r="A6" i="75"/>
  <c r="A13" i="75"/>
  <c r="A19" i="75"/>
  <c r="A37" i="75"/>
  <c r="A31" i="75"/>
  <c r="A25" i="75"/>
</calcChain>
</file>

<file path=xl/sharedStrings.xml><?xml version="1.0" encoding="utf-8"?>
<sst xmlns="http://schemas.openxmlformats.org/spreadsheetml/2006/main" count="201" uniqueCount="172">
  <si>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</si>
  <si>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</si>
  <si>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</si>
  <si>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</si>
  <si>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</si>
  <si>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</si>
  <si>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</si>
  <si>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</si>
  <si>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</si>
  <si>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</si>
  <si>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</si>
  <si>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</si>
  <si>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</si>
  <si>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</si>
  <si>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</si>
  <si>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</si>
  <si>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</si>
  <si>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</si>
  <si>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</si>
  <si>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</si>
  <si>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</si>
  <si>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</si>
  <si>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</si>
  <si>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</si>
  <si>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</si>
  <si>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</si>
  <si>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</si>
  <si>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</si>
  <si>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</si>
  <si>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Összesen:</t>
  </si>
  <si>
    <t>A</t>
  </si>
  <si>
    <t>B</t>
  </si>
  <si>
    <t>C</t>
  </si>
  <si>
    <t>E</t>
  </si>
  <si>
    <t>D</t>
  </si>
  <si>
    <t>F</t>
  </si>
  <si>
    <t>G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</si>
  <si>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</si>
  <si>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</si>
  <si>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</si>
  <si>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</si>
  <si>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</si>
  <si>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</si>
  <si>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</si>
  <si>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</si>
  <si>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</si>
  <si>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</si>
  <si>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</si>
  <si>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</si>
  <si>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</si>
  <si>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</si>
  <si>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</si>
  <si>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</si>
  <si>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</si>
  <si>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</si>
  <si>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</si>
  <si>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</si>
  <si>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</si>
  <si>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</si>
  <si>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</si>
  <si>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</si>
  <si>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</si>
  <si>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</si>
  <si>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</si>
  <si>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</si>
  <si>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</si>
  <si>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</si>
  <si>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</si>
  <si>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</si>
  <si>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</si>
  <si>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</si>
  <si>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</si>
  <si>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</si>
  <si>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ALAPADATOK</t>
  </si>
  <si>
    <t>1. költségvetési szerv neve</t>
  </si>
  <si>
    <t>Zárszámadási rendelet űrlapjainak összefüggései:</t>
  </si>
  <si>
    <t>29.</t>
  </si>
  <si>
    <t>30.</t>
  </si>
  <si>
    <t>31.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</si>
  <si>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</si>
  <si>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</si>
  <si>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</si>
  <si>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</si>
  <si>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</si>
  <si>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</si>
  <si>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</si>
  <si>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ZÁRSZÁMADÁSI RENDLET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</si>
  <si>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</si>
  <si>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</si>
  <si>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</si>
  <si>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</si>
  <si>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</si>
  <si>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</si>
  <si>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</si>
  <si>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</si>
  <si>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</si>
  <si>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</si>
  <si>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</si>
  <si>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</si>
  <si>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</si>
  <si>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</si>
  <si>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</si>
  <si>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</si>
  <si>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KÖLTSÉGVETÉSI SZERVEK MARADVÁNYÁNAK ALAKULÁSA</t>
  </si>
  <si>
    <t>. évi</t>
  </si>
  <si>
    <t>Forintban!</t>
  </si>
  <si>
    <t>Mellékletben külön?</t>
  </si>
  <si>
    <t>.</t>
  </si>
  <si>
    <t>Igen</t>
  </si>
  <si>
    <t>* Magyarország 2020. évi központi költségvetéséról szóló törvény</t>
  </si>
  <si>
    <t>Tótszerdahely Községi Önkormányzata</t>
  </si>
  <si>
    <t>Tótszerdahelyi Közös Önkormányzati Hivatal</t>
  </si>
  <si>
    <t>Tótszerdahelyi Óvoda és Konyha</t>
  </si>
  <si>
    <t>Tótszerdahely Községi Önkormányzat</t>
  </si>
  <si>
    <t>Tótszerdahelyi Közzös Önkormányzati Hivatal</t>
  </si>
  <si>
    <t>Jóváhagyott-ból kötelezettséggel terhelt</t>
  </si>
  <si>
    <t>Jóváhagyott-ból szabadon felhasználható</t>
  </si>
  <si>
    <r>
      <t>E=(C</t>
    </r>
    <r>
      <rPr>
        <b/>
        <sz val="10"/>
        <rFont val="Arial"/>
        <family val="2"/>
        <charset val="238"/>
      </rPr>
      <t>-D</t>
    </r>
    <r>
      <rPr>
        <b/>
        <sz val="10"/>
        <rFont val="Times New Roman CE"/>
        <family val="1"/>
        <charset val="238"/>
      </rPr>
      <t>)</t>
    </r>
  </si>
  <si>
    <t>I.</t>
  </si>
  <si>
    <t>Általános működési támogatások</t>
  </si>
  <si>
    <t>1.a)</t>
  </si>
  <si>
    <t>Önkormányzati hivatal működésének támogatása</t>
  </si>
  <si>
    <t>1.ba)</t>
  </si>
  <si>
    <t>Zöldterület kezelés támogatása</t>
  </si>
  <si>
    <t>1.bb)</t>
  </si>
  <si>
    <t>Közvilágítás támogatása</t>
  </si>
  <si>
    <t>1.bc)</t>
  </si>
  <si>
    <t>Köztemető fenntartás, működtetés támogatása</t>
  </si>
  <si>
    <t>1.bd)</t>
  </si>
  <si>
    <t>Közutak fenntartása támogatása</t>
  </si>
  <si>
    <t>1.c)</t>
  </si>
  <si>
    <t>Egyéb önkormányzati feladatok támogatása</t>
  </si>
  <si>
    <t>1.d)</t>
  </si>
  <si>
    <t>Lakott külterülettel kapcsolatos feladatok támogatása</t>
  </si>
  <si>
    <t>1.f)</t>
  </si>
  <si>
    <t>Településüzemeltetéshez kapcsolódó kiegészítés</t>
  </si>
  <si>
    <t>Polgármesteri illetmény támogatása</t>
  </si>
  <si>
    <t>Általános működési támogatások összesen:</t>
  </si>
  <si>
    <t>II.</t>
  </si>
  <si>
    <t>Egyes köznevelési  feladatok támogatásai</t>
  </si>
  <si>
    <t>1.(1)</t>
  </si>
  <si>
    <t>Óvodapedagógusok bértámogtása</t>
  </si>
  <si>
    <t>1.(2)</t>
  </si>
  <si>
    <t>Óvodapedagógusok munkáját segítők bértámogatása</t>
  </si>
  <si>
    <t>2. (1)</t>
  </si>
  <si>
    <t>Óvodaműködtetési támogatás</t>
  </si>
  <si>
    <t>5. (1)</t>
  </si>
  <si>
    <t>Nemzetiségi pótlék támogatása</t>
  </si>
  <si>
    <t>Egyes köznevelési  feladatok támogatásai összesen:</t>
  </si>
  <si>
    <t>III.</t>
  </si>
  <si>
    <t>Szociális, gyermekjóléti és gyermekétkeztetési feldatok támogatásai</t>
  </si>
  <si>
    <t>Szociális feladatok egyéb támogatása</t>
  </si>
  <si>
    <t>2.a</t>
  </si>
  <si>
    <t>Család-és gyermekjóléti szolgálat támogatása</t>
  </si>
  <si>
    <t>5.aa)</t>
  </si>
  <si>
    <t>Gyermekétkeztetés  bértámogatása</t>
  </si>
  <si>
    <t>5.b)</t>
  </si>
  <si>
    <t>Rászoruló gyermekek intézményen kívüli szünidei étkeztetésének támogatása</t>
  </si>
  <si>
    <t>Szociális, gyermekjóléti és gyermekétkeztetési feldatok támogatásai összesen:</t>
  </si>
  <si>
    <t>IV.</t>
  </si>
  <si>
    <t>Kulturális feladatok támogatása</t>
  </si>
  <si>
    <t>b</t>
  </si>
  <si>
    <t>Könyvtári, közművelődési feladatok támogatása</t>
  </si>
  <si>
    <t>Kulturális feladatok támogatása összesen:</t>
  </si>
  <si>
    <t>Szociális ágazati összevont pótlék támogatása</t>
  </si>
  <si>
    <t>Bérkompenzáció</t>
  </si>
  <si>
    <r>
      <t>2019. évi LXXI.
törvény 2.  melléklete száma</t>
    </r>
    <r>
      <rPr>
        <b/>
        <sz val="9"/>
        <rFont val="Symbol"/>
        <family val="1"/>
        <charset val="2"/>
      </rPr>
      <t>*</t>
    </r>
  </si>
  <si>
    <t>V.27.</t>
  </si>
  <si>
    <t>5.1 melléklet</t>
  </si>
  <si>
    <t>5.2. melléklet</t>
  </si>
  <si>
    <t>5.1. melléklet a 3/2021.(V.27.) önkormányzati rendelethez</t>
  </si>
  <si>
    <t>5.2. melléklet a 3/2021.(V.27.)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</si>
</sst>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-* #,##0.00\ _F_t_-;\-* #,##0.00\ _F_t_-;_-* &quot;-&quot;??\ _F_t_-;_-@_-"/>
    <numFmt numFmtId="172" formatCode="#,###"/>
  </numFmts>
  <fonts count="34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11"/>
      <name val="Times New Roman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Symbol"/>
      <family val="1"/>
      <charset val="2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8">
    <xf numFmtId="0" fontId="0" fillId="0" borderId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18" fillId="0" borderId="0" xfId="0" applyFont="1"/>
    <xf numFmtId="0" fontId="0" fillId="0" borderId="0" xfId="0" applyProtection="1"/>
    <xf numFmtId="0" fontId="8" fillId="0" borderId="0" xfId="0" applyFont="1" applyFill="1" applyProtection="1"/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15" fillId="0" borderId="0" xfId="0" applyFont="1" applyProtection="1"/>
    <xf numFmtId="0" fontId="16" fillId="0" borderId="0" xfId="0" applyFont="1" applyFill="1" applyProtection="1"/>
    <xf numFmtId="0" fontId="17" fillId="0" borderId="0" xfId="0" applyFont="1" applyFill="1" applyProtection="1"/>
    <xf numFmtId="0" fontId="8" fillId="0" borderId="0" xfId="0" applyFont="1" applyProtection="1"/>
    <xf numFmtId="0" fontId="14" fillId="0" borderId="0" xfId="0" applyFont="1" applyProtection="1"/>
    <xf numFmtId="0" fontId="0" fillId="0" borderId="0" xfId="0" applyProtection="1">
      <protection locked="0"/>
    </xf>
    <xf numFmtId="0" fontId="30" fillId="0" borderId="0" xfId="0" applyFont="1"/>
    <xf numFmtId="0" fontId="30" fillId="0" borderId="0" xfId="0" applyFont="1" applyAlignment="1">
      <alignment horizontal="justify" vertical="top" wrapText="1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top" wrapText="1"/>
    </xf>
    <xf numFmtId="0" fontId="21" fillId="0" borderId="0" xfId="0" applyFont="1"/>
    <xf numFmtId="0" fontId="29" fillId="0" borderId="0" xfId="4" applyAlignment="1" applyProtection="1"/>
    <xf numFmtId="0" fontId="23" fillId="0" borderId="0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/>
    </xf>
    <xf numFmtId="0" fontId="0" fillId="0" borderId="2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72" fontId="2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32" fillId="0" borderId="0" xfId="0" applyFont="1"/>
    <xf numFmtId="0" fontId="3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37" xfId="0" applyFont="1" applyBorder="1" applyProtection="1">
      <protection locked="0"/>
    </xf>
    <xf numFmtId="0" fontId="14" fillId="0" borderId="0" xfId="0" applyFont="1" applyProtection="1">
      <protection locked="0"/>
    </xf>
    <xf numFmtId="172" fontId="6" fillId="0" borderId="4" xfId="0" applyNumberFormat="1" applyFont="1" applyFill="1" applyBorder="1" applyAlignment="1" applyProtection="1">
      <alignment vertical="center" wrapText="1"/>
      <protection locked="0"/>
    </xf>
    <xf numFmtId="172" fontId="6" fillId="0" borderId="5" xfId="0" applyNumberFormat="1" applyFont="1" applyFill="1" applyBorder="1" applyAlignment="1" applyProtection="1">
      <alignment vertical="center" wrapText="1"/>
      <protection locked="0"/>
    </xf>
    <xf numFmtId="172" fontId="1" fillId="0" borderId="6" xfId="0" applyNumberFormat="1" applyFont="1" applyFill="1" applyBorder="1" applyAlignment="1" applyProtection="1">
      <alignment vertical="center" wrapText="1"/>
    </xf>
    <xf numFmtId="172" fontId="1" fillId="0" borderId="7" xfId="0" applyNumberFormat="1" applyFont="1" applyFill="1" applyBorder="1" applyAlignment="1" applyProtection="1">
      <alignment vertical="center" wrapText="1"/>
    </xf>
    <xf numFmtId="0" fontId="19" fillId="0" borderId="0" xfId="0" applyFont="1" applyFill="1" applyBorder="1" applyAlignment="1">
      <alignment horizontal="center" textRotation="180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172" fontId="6" fillId="0" borderId="10" xfId="0" applyNumberFormat="1" applyFont="1" applyFill="1" applyBorder="1" applyAlignment="1" applyProtection="1">
      <alignment vertical="center" wrapText="1"/>
      <protection locked="0"/>
    </xf>
    <xf numFmtId="172" fontId="6" fillId="0" borderId="10" xfId="0" applyNumberFormat="1" applyFont="1" applyFill="1" applyBorder="1" applyAlignment="1" applyProtection="1">
      <alignment vertical="center" wrapText="1"/>
    </xf>
    <xf numFmtId="172" fontId="6" fillId="0" borderId="11" xfId="0" applyNumberFormat="1" applyFont="1" applyFill="1" applyBorder="1" applyAlignment="1" applyProtection="1">
      <alignment vertical="center" wrapText="1"/>
      <protection locked="0"/>
    </xf>
    <xf numFmtId="0" fontId="6" fillId="0" borderId="12" xfId="0" applyFont="1" applyFill="1" applyBorder="1" applyAlignment="1" applyProtection="1">
      <alignment horizontal="right" vertical="center" wrapText="1" inden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172" fontId="6" fillId="0" borderId="13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172" fontId="6" fillId="0" borderId="14" xfId="0" applyNumberFormat="1" applyFont="1" applyFill="1" applyBorder="1" applyAlignment="1" applyProtection="1">
      <alignment vertical="center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 applyAlignment="1" applyProtection="1">
      <alignment vertical="center"/>
      <protection locked="0"/>
    </xf>
    <xf numFmtId="172" fontId="21" fillId="0" borderId="18" xfId="0" applyNumberFormat="1" applyFont="1" applyBorder="1" applyAlignment="1" applyProtection="1">
      <alignment horizontal="right" vertical="center" wrapText="1"/>
      <protection locked="0"/>
    </xf>
    <xf numFmtId="172" fontId="27" fillId="0" borderId="18" xfId="0" applyNumberFormat="1" applyFont="1" applyBorder="1" applyAlignment="1" applyProtection="1">
      <alignment horizontal="right" vertical="center" wrapText="1"/>
      <protection locked="0"/>
    </xf>
    <xf numFmtId="0" fontId="27" fillId="0" borderId="3" xfId="0" applyFont="1" applyFill="1" applyBorder="1" applyAlignment="1" applyProtection="1">
      <alignment vertical="center" wrapText="1"/>
    </xf>
    <xf numFmtId="0" fontId="27" fillId="0" borderId="19" xfId="0" applyFont="1" applyBorder="1" applyAlignment="1">
      <alignment horizontal="left" vertical="center" wrapText="1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7" fillId="0" borderId="21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>
      <alignment vertical="center" wrapText="1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24" fillId="0" borderId="6" xfId="0" applyFont="1" applyFill="1" applyBorder="1" applyAlignment="1" applyProtection="1">
      <alignment horizontal="center" vertical="center" wrapText="1"/>
    </xf>
    <xf numFmtId="0" fontId="24" fillId="0" borderId="7" xfId="0" applyFont="1" applyFill="1" applyBorder="1" applyAlignment="1" applyProtection="1">
      <alignment horizontal="center" vertical="center" wrapText="1"/>
    </xf>
    <xf numFmtId="172" fontId="21" fillId="0" borderId="25" xfId="0" applyNumberFormat="1" applyFont="1" applyBorder="1" applyAlignment="1" applyProtection="1">
      <alignment horizontal="right" vertical="center" wrapText="1"/>
      <protection locked="0"/>
    </xf>
    <xf numFmtId="172" fontId="27" fillId="0" borderId="25" xfId="0" applyNumberFormat="1" applyFont="1" applyBorder="1" applyAlignment="1" applyProtection="1">
      <alignment horizontal="right" vertical="center" wrapText="1"/>
      <protection locked="0"/>
    </xf>
    <xf numFmtId="3" fontId="21" fillId="0" borderId="18" xfId="0" applyNumberFormat="1" applyFont="1" applyFill="1" applyBorder="1" applyAlignment="1" applyProtection="1">
      <alignment horizontal="right" vertical="center" wrapText="1"/>
      <protection locked="0"/>
    </xf>
    <xf numFmtId="172" fontId="27" fillId="0" borderId="6" xfId="0" applyNumberFormat="1" applyFont="1" applyBorder="1" applyAlignment="1">
      <alignment horizontal="right" vertical="center" wrapText="1"/>
    </xf>
    <xf numFmtId="172" fontId="27" fillId="0" borderId="6" xfId="0" applyNumberFormat="1" applyFont="1" applyFill="1" applyBorder="1" applyAlignment="1" applyProtection="1">
      <alignment vertical="center" wrapText="1"/>
    </xf>
    <xf numFmtId="172" fontId="27" fillId="0" borderId="7" xfId="0" applyNumberFormat="1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horizontal="center" vertical="center" wrapText="1"/>
    </xf>
    <xf numFmtId="0" fontId="21" fillId="0" borderId="28" xfId="0" applyFont="1" applyFill="1" applyBorder="1" applyAlignment="1" applyProtection="1">
      <alignment horizontal="left" vertical="center" wrapText="1"/>
      <protection locked="0"/>
    </xf>
    <xf numFmtId="172" fontId="21" fillId="0" borderId="28" xfId="0" applyNumberFormat="1" applyFont="1" applyBorder="1" applyAlignment="1" applyProtection="1">
      <alignment horizontal="right" vertical="center" wrapText="1"/>
      <protection locked="0"/>
    </xf>
    <xf numFmtId="172" fontId="27" fillId="0" borderId="28" xfId="0" applyNumberFormat="1" applyFont="1" applyBorder="1" applyAlignment="1" applyProtection="1">
      <alignment horizontal="right" vertical="center" wrapText="1"/>
      <protection locked="0"/>
    </xf>
    <xf numFmtId="3" fontId="21" fillId="0" borderId="28" xfId="0" applyNumberFormat="1" applyFont="1" applyFill="1" applyBorder="1" applyAlignment="1" applyProtection="1">
      <alignment horizontal="right" vertical="center" wrapText="1"/>
      <protection locked="0"/>
    </xf>
    <xf numFmtId="172" fontId="27" fillId="0" borderId="27" xfId="0" applyNumberFormat="1" applyFont="1" applyFill="1" applyBorder="1" applyAlignment="1" applyProtection="1">
      <alignment vertical="center" wrapText="1"/>
    </xf>
    <xf numFmtId="172" fontId="21" fillId="0" borderId="18" xfId="0" applyNumberFormat="1" applyFont="1" applyFill="1" applyBorder="1" applyAlignment="1" applyProtection="1">
      <alignment horizontal="right" vertical="center" wrapText="1"/>
      <protection locked="0"/>
    </xf>
    <xf numFmtId="172" fontId="27" fillId="0" borderId="29" xfId="0" applyNumberFormat="1" applyFont="1" applyBorder="1" applyAlignment="1" applyProtection="1">
      <alignment horizontal="right" vertical="center" wrapText="1"/>
      <protection locked="0"/>
    </xf>
    <xf numFmtId="172" fontId="27" fillId="0" borderId="30" xfId="0" applyNumberFormat="1" applyFont="1" applyBorder="1" applyAlignment="1" applyProtection="1">
      <alignment horizontal="right" vertical="center" wrapText="1"/>
      <protection locked="0"/>
    </xf>
    <xf numFmtId="0" fontId="21" fillId="0" borderId="27" xfId="0" applyFont="1" applyFill="1" applyBorder="1" applyAlignment="1" applyProtection="1">
      <alignment horizontal="left" vertical="center" wrapText="1"/>
      <protection locked="0"/>
    </xf>
    <xf numFmtId="172" fontId="21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/>
    </xf>
    <xf numFmtId="0" fontId="14" fillId="3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3" borderId="0" xfId="0" applyFon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left" vertical="center" wrapText="1" indent="1"/>
    </xf>
    <xf numFmtId="0" fontId="1" fillId="0" borderId="31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19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1" fillId="0" borderId="32" xfId="0" applyFont="1" applyFill="1" applyBorder="1" applyAlignment="1" applyProtection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35" xfId="0" applyFont="1" applyFill="1" applyBorder="1" applyAlignment="1" applyProtection="1">
      <alignment horizontal="right" vertical="center"/>
    </xf>
    <xf numFmtId="0" fontId="25" fillId="0" borderId="36" xfId="0" applyFont="1" applyFill="1" applyBorder="1" applyAlignment="1"/>
    <xf numFmtId="0" fontId="19" fillId="0" borderId="0" xfId="0" applyFont="1" applyFill="1" applyBorder="1" applyAlignment="1">
      <alignment horizontal="center" textRotation="180"/>
    </xf>
    <xf numFmtId="0" fontId="0" fillId="0" borderId="0" xfId="0" applyAlignment="1"/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Százalék 2" xfId="7"/>
  </cellStyles>
  <dxfs count="1"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47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50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154623</xdr:colOff>
      <xdr:row>17</xdr:row>
      <xdr:rowOff>40957</xdr:rowOff>
    </xdr:from>
    <xdr:to>
      <xdr:col>22</xdr:col>
      <xdr:colOff>263527</xdr:colOff>
      <xdr:row>23</xdr:row>
      <xdr:rowOff>169967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zoomScale="120" zoomScaleNormal="120" workbookViewId="0">
      <selection activeCell="B26" sqref="B26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35">
        <v>2020</v>
      </c>
    </row>
    <row r="2" spans="1:3" ht="18.75" x14ac:dyDescent="0.2">
      <c r="A2" s="97" t="s">
        <v>79</v>
      </c>
      <c r="B2" s="97"/>
      <c r="C2" s="97"/>
    </row>
    <row r="3" spans="1:3" ht="15" x14ac:dyDescent="0.25">
      <c r="A3" s="14"/>
      <c r="B3" s="15"/>
      <c r="C3" s="14"/>
    </row>
    <row r="4" spans="1:3" ht="14.25" x14ac:dyDescent="0.2">
      <c r="A4" s="16" t="s">
        <v>80</v>
      </c>
      <c r="B4" s="17" t="s">
        <v>81</v>
      </c>
      <c r="C4" s="16" t="s">
        <v>82</v>
      </c>
    </row>
    <row r="5" spans="1:3" x14ac:dyDescent="0.2">
      <c r="A5" s="18"/>
      <c r="B5" s="18"/>
      <c r="C5" s="18"/>
    </row>
    <row r="6" spans="1:3" ht="18.75" x14ac:dyDescent="0.3">
      <c r="A6" s="98" t="s">
        <v>86</v>
      </c>
      <c r="B6" s="98"/>
      <c r="C6" s="98"/>
    </row>
    <row r="7" spans="1:3" x14ac:dyDescent="0.2">
      <c r="A7" s="18" t="s">
        <v>83</v>
      </c>
      <c r="B7" s="18" t="s">
        <v>84</v>
      </c>
      <c r="C7" s="19"/>
    </row>
    <row r="8" spans="1:3" x14ac:dyDescent="0.2">
      <c r="A8" s="18" t="s">
        <v>85</v>
      </c>
      <c r="B8" s="18" t="s">
        <v>92</v>
      </c>
      <c r="C8" s="19"/>
    </row>
    <row r="9" spans="1:3" x14ac:dyDescent="0.2">
      <c r="A9" s="18" t="s">
        <v>168</v>
      </c>
      <c r="B9" t="str">
        <f>PROPER('5.1.sz.mell'!A3)</f>
        <v>Költségvetési Szervek Maradványának Alakulása</v>
      </c>
      <c r="C9" s="19"/>
    </row>
    <row r="10" spans="1:3" x14ac:dyDescent="0.2">
      <c r="A10" s="18" t="s">
        <v>169</v>
      </c>
      <c r="B10" t="str">
        <f>'5.2.sz.mell'!B1</f>
        <v>2020. évi általános működés és ágazati feladatok támogatásának alakulása jogcímenként</v>
      </c>
      <c r="C10" s="19"/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N27" sqref="N27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13"/>
      <c r="B1" s="36">
        <f>Z_TARTALOMJEGYZÉK!A1</f>
        <v>2020</v>
      </c>
      <c r="C1" s="36" t="s">
        <v>104</v>
      </c>
      <c r="D1" s="36"/>
      <c r="E1" s="13"/>
      <c r="F1" s="13"/>
      <c r="G1" s="13"/>
      <c r="H1" s="13"/>
      <c r="I1" s="13"/>
    </row>
    <row r="2" spans="1:13" ht="15.75" x14ac:dyDescent="0.25">
      <c r="A2" s="101" t="s">
        <v>73</v>
      </c>
      <c r="B2" s="101"/>
      <c r="C2" s="101"/>
      <c r="D2" s="101"/>
      <c r="E2" s="101"/>
      <c r="F2" s="101"/>
      <c r="G2" s="13"/>
      <c r="H2" s="13"/>
      <c r="I2" s="13"/>
    </row>
    <row r="3" spans="1:13" ht="15.75" x14ac:dyDescent="0.25">
      <c r="A3" s="104" t="s">
        <v>110</v>
      </c>
      <c r="B3" s="104"/>
      <c r="C3" s="104"/>
      <c r="D3" s="104"/>
      <c r="E3" s="104"/>
      <c r="F3" s="104"/>
      <c r="G3" s="104"/>
      <c r="H3" s="13"/>
      <c r="I3" s="13"/>
    </row>
    <row r="4" spans="1:13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13" x14ac:dyDescent="0.2">
      <c r="A5" s="13"/>
      <c r="B5" s="13"/>
      <c r="C5" s="13"/>
      <c r="D5" s="13"/>
      <c r="E5" s="13"/>
      <c r="F5" s="13"/>
      <c r="G5" s="13"/>
      <c r="H5" s="13"/>
      <c r="I5" s="13"/>
    </row>
    <row r="6" spans="1:13" ht="15" x14ac:dyDescent="0.25">
      <c r="A6" s="37" t="s">
        <v>93</v>
      </c>
      <c r="B6" s="13"/>
      <c r="C6" s="13"/>
      <c r="D6" s="13"/>
      <c r="E6" s="13"/>
      <c r="F6" s="13"/>
      <c r="G6" s="13"/>
      <c r="H6" s="13"/>
      <c r="I6" s="13"/>
    </row>
    <row r="7" spans="1:13" x14ac:dyDescent="0.2">
      <c r="A7" s="38" t="s">
        <v>87</v>
      </c>
      <c r="B7" s="31">
        <v>3</v>
      </c>
      <c r="C7" s="13" t="s">
        <v>88</v>
      </c>
      <c r="D7" s="13" t="str">
        <f>CONCATENATE(Z_TARTALOMJEGYZÉK!A1+1,".")</f>
        <v>2021.</v>
      </c>
      <c r="E7" s="13" t="s">
        <v>89</v>
      </c>
      <c r="F7" s="31" t="s">
        <v>167</v>
      </c>
      <c r="G7" s="13" t="s">
        <v>90</v>
      </c>
      <c r="H7" s="13" t="s">
        <v>91</v>
      </c>
      <c r="I7" s="13"/>
    </row>
    <row r="8" spans="1:13" x14ac:dyDescent="0.2">
      <c r="A8" s="38"/>
      <c r="B8" s="39"/>
      <c r="C8" s="13"/>
      <c r="D8" s="13"/>
      <c r="E8" s="13"/>
      <c r="F8" s="39"/>
      <c r="G8" s="13"/>
      <c r="H8" s="13"/>
      <c r="I8" s="13"/>
    </row>
    <row r="9" spans="1:13" x14ac:dyDescent="0.2">
      <c r="A9" s="38"/>
      <c r="B9" s="39"/>
      <c r="C9" s="13"/>
      <c r="D9" s="13"/>
      <c r="E9" s="13"/>
      <c r="F9" s="39"/>
      <c r="G9" s="13"/>
      <c r="H9" s="13"/>
      <c r="I9" s="13"/>
    </row>
    <row r="10" spans="1:13" ht="13.5" thickBot="1" x14ac:dyDescent="0.25">
      <c r="A10" s="13"/>
      <c r="B10" s="13"/>
      <c r="C10" s="13"/>
      <c r="D10" s="13"/>
      <c r="E10" s="13"/>
      <c r="F10" s="13"/>
      <c r="G10" s="13"/>
      <c r="H10" s="33" t="s">
        <v>106</v>
      </c>
      <c r="I10" s="13"/>
    </row>
    <row r="11" spans="1:13" ht="17.25" thickTop="1" thickBot="1" x14ac:dyDescent="0.3">
      <c r="A11" s="102" t="s">
        <v>111</v>
      </c>
      <c r="B11" s="103"/>
      <c r="C11" s="103"/>
      <c r="D11" s="103"/>
      <c r="E11" s="103"/>
      <c r="F11" s="103"/>
      <c r="G11" s="103"/>
      <c r="H11" s="40" t="s">
        <v>108</v>
      </c>
      <c r="I11" s="13"/>
      <c r="J11" s="34" t="s">
        <v>6</v>
      </c>
      <c r="K11">
        <f>IF($H$11="Nem","",2)</f>
        <v>2</v>
      </c>
      <c r="L11" t="s">
        <v>107</v>
      </c>
      <c r="M11" t="str">
        <f>CONCATENATE(J11,K11,L11)</f>
        <v>6.2.</v>
      </c>
    </row>
    <row r="12" spans="1:13" ht="13.5" thickTop="1" x14ac:dyDescent="0.2">
      <c r="A12" s="13"/>
      <c r="B12" s="13"/>
      <c r="C12" s="13"/>
      <c r="D12" s="13"/>
      <c r="E12" s="13"/>
      <c r="F12" s="13"/>
      <c r="G12" s="13"/>
      <c r="H12" s="13"/>
      <c r="I12" s="13"/>
    </row>
    <row r="13" spans="1:13" ht="14.25" x14ac:dyDescent="0.2">
      <c r="A13" s="41" t="s">
        <v>74</v>
      </c>
      <c r="B13" s="99" t="s">
        <v>112</v>
      </c>
      <c r="C13" s="100"/>
      <c r="D13" s="100"/>
      <c r="E13" s="100"/>
      <c r="F13" s="100"/>
      <c r="G13" s="100"/>
      <c r="H13" s="13"/>
      <c r="I13" s="13"/>
      <c r="J13" s="34" t="s">
        <v>6</v>
      </c>
      <c r="K13">
        <f>IF(H11="Nem",2,3)</f>
        <v>3</v>
      </c>
      <c r="L13" t="s">
        <v>107</v>
      </c>
      <c r="M13" t="str">
        <f>CONCATENATE(J13,K13,L13)</f>
        <v>6.3.</v>
      </c>
    </row>
    <row r="14" spans="1:13" ht="14.25" x14ac:dyDescent="0.2">
      <c r="A14" s="13"/>
      <c r="B14" s="32"/>
      <c r="C14" s="13"/>
      <c r="D14" s="13"/>
      <c r="E14" s="13"/>
      <c r="F14" s="13"/>
      <c r="G14" s="13"/>
      <c r="H14" s="13"/>
      <c r="I14" s="13"/>
    </row>
    <row r="15" spans="1:13" ht="14.25" x14ac:dyDescent="0.2">
      <c r="A15" s="41"/>
      <c r="B15" s="99"/>
      <c r="C15" s="100"/>
      <c r="D15" s="100"/>
      <c r="E15" s="100"/>
      <c r="F15" s="100"/>
      <c r="G15" s="100"/>
      <c r="H15" s="13"/>
      <c r="I15" s="13"/>
      <c r="J15" s="34" t="s">
        <v>6</v>
      </c>
      <c r="K15">
        <f>K13+1</f>
        <v>4</v>
      </c>
      <c r="L15" t="s">
        <v>107</v>
      </c>
      <c r="M15" t="str">
        <f>CONCATENATE(J15,K15,L15)</f>
        <v>6.4.</v>
      </c>
    </row>
    <row r="16" spans="1:13" ht="14.25" x14ac:dyDescent="0.2">
      <c r="A16" s="13"/>
      <c r="B16" s="32"/>
      <c r="C16" s="13"/>
      <c r="D16" s="13"/>
      <c r="E16" s="13"/>
      <c r="F16" s="13"/>
      <c r="G16" s="13"/>
      <c r="H16" s="13"/>
      <c r="I16" s="13"/>
    </row>
    <row r="17" spans="1:13" ht="14.25" x14ac:dyDescent="0.2">
      <c r="A17" s="41"/>
      <c r="B17" s="99"/>
      <c r="C17" s="100"/>
      <c r="D17" s="100"/>
      <c r="E17" s="100"/>
      <c r="F17" s="100"/>
      <c r="G17" s="100"/>
      <c r="H17" s="13"/>
      <c r="I17" s="13"/>
      <c r="J17" s="34" t="s">
        <v>6</v>
      </c>
      <c r="K17">
        <f>K15+1</f>
        <v>5</v>
      </c>
      <c r="L17" t="s">
        <v>107</v>
      </c>
      <c r="M17" t="str">
        <f>CONCATENATE(J17,K17,L17)</f>
        <v>6.5.</v>
      </c>
    </row>
    <row r="18" spans="1:13" ht="14.25" x14ac:dyDescent="0.2">
      <c r="A18" s="13"/>
      <c r="B18" s="32"/>
      <c r="C18" s="13"/>
      <c r="D18" s="13"/>
      <c r="E18" s="13"/>
      <c r="F18" s="13"/>
      <c r="G18" s="13"/>
      <c r="H18" s="13"/>
      <c r="I18" s="13"/>
    </row>
    <row r="19" spans="1:13" ht="14.25" x14ac:dyDescent="0.2">
      <c r="A19" s="41"/>
      <c r="B19" s="99"/>
      <c r="C19" s="100"/>
      <c r="D19" s="100"/>
      <c r="E19" s="100"/>
      <c r="F19" s="100"/>
      <c r="G19" s="100"/>
      <c r="H19" s="13"/>
      <c r="I19" s="13"/>
      <c r="J19" s="34" t="s">
        <v>6</v>
      </c>
      <c r="K19">
        <f>K17+1</f>
        <v>6</v>
      </c>
      <c r="L19" t="s">
        <v>107</v>
      </c>
      <c r="M19" t="str">
        <f>CONCATENATE(J19,K19,L19)</f>
        <v>6.6.</v>
      </c>
    </row>
    <row r="20" spans="1:13" ht="14.25" x14ac:dyDescent="0.2">
      <c r="A20" s="13"/>
      <c r="B20" s="32"/>
      <c r="C20" s="13"/>
      <c r="D20" s="13"/>
      <c r="E20" s="13"/>
      <c r="F20" s="13"/>
      <c r="G20" s="13"/>
      <c r="H20" s="13"/>
      <c r="I20" s="13"/>
    </row>
    <row r="21" spans="1:13" ht="14.25" x14ac:dyDescent="0.2">
      <c r="A21" s="41"/>
      <c r="B21" s="99"/>
      <c r="C21" s="100"/>
      <c r="D21" s="100"/>
      <c r="E21" s="100"/>
      <c r="F21" s="100"/>
      <c r="G21" s="100"/>
      <c r="H21" s="13"/>
      <c r="I21" s="13"/>
      <c r="J21" s="34" t="s">
        <v>6</v>
      </c>
      <c r="K21">
        <f>K19+1</f>
        <v>7</v>
      </c>
      <c r="L21" t="s">
        <v>107</v>
      </c>
      <c r="M21" t="str">
        <f>CONCATENATE(J21,K21,L21)</f>
        <v>6.7.</v>
      </c>
    </row>
    <row r="22" spans="1:13" ht="14.25" x14ac:dyDescent="0.2">
      <c r="A22" s="13"/>
      <c r="B22" s="32"/>
      <c r="C22" s="13"/>
      <c r="D22" s="13"/>
      <c r="E22" s="13"/>
      <c r="F22" s="13"/>
      <c r="G22" s="13"/>
      <c r="H22" s="13"/>
      <c r="I22" s="13"/>
    </row>
    <row r="23" spans="1:13" ht="14.25" x14ac:dyDescent="0.2">
      <c r="A23" s="41"/>
      <c r="B23" s="99"/>
      <c r="C23" s="100"/>
      <c r="D23" s="100"/>
      <c r="E23" s="100"/>
      <c r="F23" s="100"/>
      <c r="G23" s="100"/>
      <c r="H23" s="13"/>
      <c r="I23" s="13"/>
      <c r="J23" s="34" t="s">
        <v>6</v>
      </c>
      <c r="K23">
        <f>K21+1</f>
        <v>8</v>
      </c>
      <c r="L23" t="s">
        <v>107</v>
      </c>
      <c r="M23" t="str">
        <f>CONCATENATE(J23,K23,L23)</f>
        <v>6.8.</v>
      </c>
    </row>
    <row r="24" spans="1:13" ht="14.25" x14ac:dyDescent="0.2">
      <c r="A24" s="13"/>
      <c r="B24" s="32"/>
      <c r="C24" s="13"/>
      <c r="D24" s="13"/>
      <c r="E24" s="13"/>
      <c r="F24" s="13"/>
      <c r="G24" s="13"/>
      <c r="H24" s="13"/>
      <c r="I24" s="13"/>
    </row>
    <row r="25" spans="1:13" ht="14.25" x14ac:dyDescent="0.2">
      <c r="A25" s="41"/>
      <c r="B25" s="99"/>
      <c r="C25" s="100"/>
      <c r="D25" s="100"/>
      <c r="E25" s="100"/>
      <c r="F25" s="100"/>
      <c r="G25" s="100"/>
      <c r="H25" s="13"/>
      <c r="I25" s="13"/>
      <c r="J25" s="34" t="s">
        <v>6</v>
      </c>
      <c r="K25">
        <f>K23+1</f>
        <v>9</v>
      </c>
      <c r="L25" t="s">
        <v>107</v>
      </c>
      <c r="M25" t="str">
        <f>CONCATENATE(J25,K25,L25)</f>
        <v>6.9.</v>
      </c>
    </row>
    <row r="26" spans="1:13" ht="14.25" x14ac:dyDescent="0.2">
      <c r="A26" s="13"/>
      <c r="B26" s="32"/>
      <c r="C26" s="13"/>
      <c r="D26" s="13"/>
      <c r="E26" s="13"/>
      <c r="F26" s="13"/>
      <c r="G26" s="13"/>
      <c r="H26" s="13"/>
      <c r="I26" s="13"/>
    </row>
    <row r="27" spans="1:13" ht="14.25" x14ac:dyDescent="0.2">
      <c r="A27" s="41"/>
      <c r="B27" s="99"/>
      <c r="C27" s="100"/>
      <c r="D27" s="100"/>
      <c r="E27" s="100"/>
      <c r="F27" s="100"/>
      <c r="G27" s="100"/>
      <c r="H27" s="13"/>
      <c r="I27" s="13"/>
      <c r="J27" s="34" t="s">
        <v>6</v>
      </c>
      <c r="K27">
        <f>K25+1</f>
        <v>10</v>
      </c>
      <c r="L27" t="s">
        <v>107</v>
      </c>
      <c r="M27" t="str">
        <f>CONCATENATE(J27,K27,L27)</f>
        <v>6.10.</v>
      </c>
    </row>
    <row r="28" spans="1:13" ht="14.25" x14ac:dyDescent="0.2">
      <c r="A28" s="13"/>
      <c r="B28" s="32"/>
      <c r="C28" s="13"/>
      <c r="D28" s="13"/>
      <c r="E28" s="13"/>
      <c r="F28" s="13"/>
      <c r="G28" s="13"/>
      <c r="H28" s="13"/>
      <c r="I28" s="13"/>
    </row>
    <row r="29" spans="1:13" ht="14.25" x14ac:dyDescent="0.2">
      <c r="A29" s="41"/>
      <c r="B29" s="99"/>
      <c r="C29" s="100"/>
      <c r="D29" s="100"/>
      <c r="E29" s="100"/>
      <c r="F29" s="100"/>
      <c r="G29" s="100"/>
      <c r="H29" s="13"/>
      <c r="I29" s="13"/>
      <c r="J29" s="34" t="s">
        <v>6</v>
      </c>
      <c r="K29">
        <f>K27+1</f>
        <v>11</v>
      </c>
      <c r="L29" t="s">
        <v>107</v>
      </c>
      <c r="M29" t="str">
        <f>CONCATENATE(J29,K29,L29)</f>
        <v>6.11.</v>
      </c>
    </row>
    <row r="30" spans="1:13" ht="14.25" x14ac:dyDescent="0.2">
      <c r="A30" s="13"/>
      <c r="B30" s="32"/>
      <c r="C30" s="13"/>
      <c r="D30" s="13"/>
      <c r="E30" s="13"/>
      <c r="F30" s="13"/>
      <c r="G30" s="13"/>
      <c r="H30" s="13"/>
      <c r="I30" s="13"/>
    </row>
    <row r="31" spans="1:13" ht="14.25" x14ac:dyDescent="0.2">
      <c r="A31" s="41"/>
      <c r="B31" s="99"/>
      <c r="C31" s="100"/>
      <c r="D31" s="100"/>
      <c r="E31" s="100"/>
      <c r="F31" s="100"/>
      <c r="G31" s="100"/>
      <c r="H31" s="13"/>
      <c r="I31" s="13"/>
      <c r="J31" s="34" t="s">
        <v>6</v>
      </c>
      <c r="K31">
        <f>K29+1</f>
        <v>12</v>
      </c>
      <c r="L31" t="s">
        <v>107</v>
      </c>
      <c r="M31" t="str">
        <f>CONCATENATE(J31,K31,L31)</f>
        <v>6.12.</v>
      </c>
    </row>
    <row r="32" spans="1:13" x14ac:dyDescent="0.2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2">
      <c r="A33" s="13"/>
      <c r="B33" s="13"/>
      <c r="C33" s="13"/>
      <c r="D33" s="13"/>
      <c r="E33" s="13"/>
      <c r="F33" s="13"/>
      <c r="G33" s="13"/>
      <c r="H33" s="13"/>
      <c r="I33" s="13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11" type="noConversion"/>
  <conditionalFormatting sqref="A11">
    <cfRule type="expression" dxfId="0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8" t="s">
        <v>75</v>
      </c>
      <c r="B1" s="4"/>
    </row>
    <row r="2" spans="1:2" x14ac:dyDescent="0.2">
      <c r="A2" s="4"/>
      <c r="B2" s="4"/>
    </row>
    <row r="3" spans="1:2" x14ac:dyDescent="0.2">
      <c r="A3" s="9"/>
      <c r="B3" s="9"/>
    </row>
    <row r="4" spans="1:2" ht="15.75" x14ac:dyDescent="0.25">
      <c r="A4" s="5"/>
      <c r="B4" s="10"/>
    </row>
    <row r="5" spans="1:2" ht="15.75" x14ac:dyDescent="0.25">
      <c r="A5" s="5"/>
      <c r="B5" s="10"/>
    </row>
    <row r="6" spans="1:2" s="3" customFormat="1" ht="15.75" x14ac:dyDescent="0.25">
      <c r="A6" s="5" t="str">
        <f>CONCATENATE(Z_ALAPADATOK!B1,". évi eredeti előirányzat BEVÉTELEK")</f>
        <v>2020. évi eredeti előirányzat BEVÉTELEK</v>
      </c>
      <c r="B6" s="9"/>
    </row>
    <row r="7" spans="1:2" s="3" customFormat="1" x14ac:dyDescent="0.2">
      <c r="A7" s="9"/>
      <c r="B7" s="9"/>
    </row>
    <row r="8" spans="1:2" s="3" customFormat="1" x14ac:dyDescent="0.2">
      <c r="A8" s="9"/>
      <c r="B8" s="9"/>
    </row>
    <row r="9" spans="1:2" x14ac:dyDescent="0.2">
      <c r="A9" s="9" t="s">
        <v>57</v>
      </c>
      <c r="B9" s="9" t="s">
        <v>37</v>
      </c>
    </row>
    <row r="10" spans="1:2" x14ac:dyDescent="0.2">
      <c r="A10" s="9" t="s">
        <v>55</v>
      </c>
      <c r="B10" s="9" t="s">
        <v>43</v>
      </c>
    </row>
    <row r="11" spans="1:2" x14ac:dyDescent="0.2">
      <c r="A11" s="9" t="s">
        <v>56</v>
      </c>
      <c r="B11" s="9" t="s">
        <v>44</v>
      </c>
    </row>
    <row r="12" spans="1:2" x14ac:dyDescent="0.2">
      <c r="A12" s="9"/>
      <c r="B12" s="9"/>
    </row>
    <row r="13" spans="1:2" ht="15.75" x14ac:dyDescent="0.25">
      <c r="A13" s="5" t="str">
        <f>+CONCATENATE(LEFT(A6,4),". évi módosított előirányzat BEVÉTELEK")</f>
        <v>2020. évi módosított előirányzat BEVÉTELEK</v>
      </c>
      <c r="B13" s="10"/>
    </row>
    <row r="14" spans="1:2" x14ac:dyDescent="0.2">
      <c r="A14" s="9"/>
      <c r="B14" s="9"/>
    </row>
    <row r="15" spans="1:2" s="3" customFormat="1" x14ac:dyDescent="0.2">
      <c r="A15" s="9" t="s">
        <v>58</v>
      </c>
      <c r="B15" s="9" t="s">
        <v>38</v>
      </c>
    </row>
    <row r="16" spans="1:2" x14ac:dyDescent="0.2">
      <c r="A16" s="9" t="s">
        <v>59</v>
      </c>
      <c r="B16" s="9" t="s">
        <v>45</v>
      </c>
    </row>
    <row r="17" spans="1:2" x14ac:dyDescent="0.2">
      <c r="A17" s="9" t="s">
        <v>60</v>
      </c>
      <c r="B17" s="9" t="s">
        <v>46</v>
      </c>
    </row>
    <row r="18" spans="1:2" x14ac:dyDescent="0.2">
      <c r="A18" s="9"/>
      <c r="B18" s="9"/>
    </row>
    <row r="19" spans="1:2" ht="14.25" x14ac:dyDescent="0.2">
      <c r="A19" s="12" t="str">
        <f>+CONCATENATE(LEFT(A6,4),".évi teljesített BEVÉTELEK")</f>
        <v>2020.évi teljesített BEVÉTELEK</v>
      </c>
      <c r="B19" s="10"/>
    </row>
    <row r="20" spans="1:2" x14ac:dyDescent="0.2">
      <c r="A20" s="9"/>
      <c r="B20" s="9"/>
    </row>
    <row r="21" spans="1:2" x14ac:dyDescent="0.2">
      <c r="A21" s="9" t="s">
        <v>61</v>
      </c>
      <c r="B21" s="9" t="s">
        <v>39</v>
      </c>
    </row>
    <row r="22" spans="1:2" x14ac:dyDescent="0.2">
      <c r="A22" s="9" t="s">
        <v>62</v>
      </c>
      <c r="B22" s="9" t="s">
        <v>47</v>
      </c>
    </row>
    <row r="23" spans="1:2" x14ac:dyDescent="0.2">
      <c r="A23" s="9" t="s">
        <v>63</v>
      </c>
      <c r="B23" s="9" t="s">
        <v>48</v>
      </c>
    </row>
    <row r="24" spans="1:2" x14ac:dyDescent="0.2">
      <c r="A24" s="9"/>
      <c r="B24" s="9"/>
    </row>
    <row r="25" spans="1:2" ht="15.75" x14ac:dyDescent="0.25">
      <c r="A25" s="5" t="str">
        <f>+CONCATENATE(LEFT(A6,4),". évi eredeti előirányzat KIADÁSOK")</f>
        <v>2020. évi eredeti előirányzat KIADÁSOK</v>
      </c>
      <c r="B25" s="10"/>
    </row>
    <row r="26" spans="1:2" x14ac:dyDescent="0.2">
      <c r="A26" s="9"/>
      <c r="B26" s="9"/>
    </row>
    <row r="27" spans="1:2" x14ac:dyDescent="0.2">
      <c r="A27" s="9" t="s">
        <v>64</v>
      </c>
      <c r="B27" s="9" t="s">
        <v>40</v>
      </c>
    </row>
    <row r="28" spans="1:2" x14ac:dyDescent="0.2">
      <c r="A28" s="9" t="s">
        <v>65</v>
      </c>
      <c r="B28" s="9" t="s">
        <v>49</v>
      </c>
    </row>
    <row r="29" spans="1:2" x14ac:dyDescent="0.2">
      <c r="A29" s="9" t="s">
        <v>66</v>
      </c>
      <c r="B29" s="9" t="s">
        <v>50</v>
      </c>
    </row>
    <row r="30" spans="1:2" x14ac:dyDescent="0.2">
      <c r="A30" s="9"/>
      <c r="B30" s="9"/>
    </row>
    <row r="31" spans="1:2" ht="15.75" x14ac:dyDescent="0.25">
      <c r="A31" s="5" t="str">
        <f>+CONCATENATE(LEFT(A6,4),". évi módosított előirányzat KIADÁSOK")</f>
        <v>2020. évi módosított előirányzat KIADÁSOK</v>
      </c>
      <c r="B31" s="10"/>
    </row>
    <row r="32" spans="1:2" x14ac:dyDescent="0.2">
      <c r="A32" s="9"/>
      <c r="B32" s="9"/>
    </row>
    <row r="33" spans="1:2" x14ac:dyDescent="0.2">
      <c r="A33" s="9" t="s">
        <v>67</v>
      </c>
      <c r="B33" s="9" t="s">
        <v>41</v>
      </c>
    </row>
    <row r="34" spans="1:2" x14ac:dyDescent="0.2">
      <c r="A34" s="9" t="s">
        <v>68</v>
      </c>
      <c r="B34" s="9" t="s">
        <v>51</v>
      </c>
    </row>
    <row r="35" spans="1:2" x14ac:dyDescent="0.2">
      <c r="A35" s="9" t="s">
        <v>69</v>
      </c>
      <c r="B35" s="9" t="s">
        <v>52</v>
      </c>
    </row>
    <row r="36" spans="1:2" x14ac:dyDescent="0.2">
      <c r="A36" s="9"/>
      <c r="B36" s="9"/>
    </row>
    <row r="37" spans="1:2" ht="15.75" x14ac:dyDescent="0.25">
      <c r="A37" s="11" t="str">
        <f>+CONCATENATE(LEFT(A6,4),".évi teljesített KIADÁSOK")</f>
        <v>2020.évi teljesített KIADÁSOK</v>
      </c>
      <c r="B37" s="10"/>
    </row>
    <row r="38" spans="1:2" x14ac:dyDescent="0.2">
      <c r="A38" s="9"/>
      <c r="B38" s="9"/>
    </row>
    <row r="39" spans="1:2" x14ac:dyDescent="0.2">
      <c r="A39" s="9" t="s">
        <v>70</v>
      </c>
      <c r="B39" s="9" t="s">
        <v>42</v>
      </c>
    </row>
    <row r="40" spans="1:2" x14ac:dyDescent="0.2">
      <c r="A40" s="9" t="s">
        <v>71</v>
      </c>
      <c r="B40" s="9" t="s">
        <v>53</v>
      </c>
    </row>
    <row r="41" spans="1:2" x14ac:dyDescent="0.2">
      <c r="A41" s="9" t="s">
        <v>72</v>
      </c>
      <c r="B41" s="9" t="s">
        <v>54</v>
      </c>
    </row>
  </sheetData>
  <sheetProtection sheet="1"/>
  <phoneticPr fontId="11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K11" sqref="K11"/>
    </sheetView>
  </sheetViews>
  <sheetFormatPr defaultRowHeight="12.75" x14ac:dyDescent="0.2"/>
  <cols>
    <col min="1" max="1" width="7" style="28" customWidth="1"/>
    <col min="2" max="2" width="32" style="6" customWidth="1"/>
    <col min="3" max="3" width="12.5" style="6" customWidth="1"/>
    <col min="4" max="6" width="11.83203125" style="6" customWidth="1"/>
    <col min="7" max="7" width="12.83203125" style="6" customWidth="1"/>
    <col min="8" max="16384" width="9.33203125" style="6"/>
  </cols>
  <sheetData>
    <row r="1" spans="1:7" ht="18.75" customHeight="1" x14ac:dyDescent="0.2">
      <c r="A1" s="109" t="s">
        <v>170</v>
      </c>
      <c r="B1" s="110"/>
      <c r="C1" s="110"/>
      <c r="D1" s="110"/>
      <c r="E1" s="110"/>
      <c r="F1" s="110"/>
      <c r="G1" s="110"/>
    </row>
    <row r="3" spans="1:7" ht="15.75" x14ac:dyDescent="0.2">
      <c r="A3" s="107" t="s">
        <v>103</v>
      </c>
      <c r="B3" s="108"/>
      <c r="C3" s="108"/>
      <c r="D3" s="108"/>
      <c r="E3" s="108"/>
      <c r="F3" s="108"/>
      <c r="G3" s="108"/>
    </row>
    <row r="5" spans="1:7" ht="14.25" thickBot="1" x14ac:dyDescent="0.25">
      <c r="G5" s="29" t="s">
        <v>105</v>
      </c>
    </row>
    <row r="6" spans="1:7" ht="17.25" customHeight="1" thickBot="1" x14ac:dyDescent="0.25">
      <c r="A6" s="111" t="s">
        <v>0</v>
      </c>
      <c r="B6" s="113" t="s">
        <v>98</v>
      </c>
      <c r="C6" s="113" t="s">
        <v>99</v>
      </c>
      <c r="D6" s="113" t="s">
        <v>100</v>
      </c>
      <c r="E6" s="115" t="s">
        <v>101</v>
      </c>
      <c r="F6" s="115"/>
      <c r="G6" s="116"/>
    </row>
    <row r="7" spans="1:7" s="30" customFormat="1" ht="57.75" customHeight="1" thickBot="1" x14ac:dyDescent="0.25">
      <c r="A7" s="112"/>
      <c r="B7" s="114"/>
      <c r="C7" s="114"/>
      <c r="D7" s="114"/>
      <c r="E7" s="47" t="s">
        <v>102</v>
      </c>
      <c r="F7" s="47" t="s">
        <v>115</v>
      </c>
      <c r="G7" s="48" t="s">
        <v>116</v>
      </c>
    </row>
    <row r="8" spans="1:7" s="7" customFormat="1" ht="15" customHeight="1" thickBot="1" x14ac:dyDescent="0.25">
      <c r="A8" s="49" t="s">
        <v>30</v>
      </c>
      <c r="B8" s="47" t="s">
        <v>31</v>
      </c>
      <c r="C8" s="47" t="s">
        <v>32</v>
      </c>
      <c r="D8" s="47" t="s">
        <v>34</v>
      </c>
      <c r="E8" s="47" t="s">
        <v>117</v>
      </c>
      <c r="F8" s="47" t="s">
        <v>35</v>
      </c>
      <c r="G8" s="48" t="s">
        <v>36</v>
      </c>
    </row>
    <row r="9" spans="1:7" ht="26.25" customHeight="1" x14ac:dyDescent="0.2">
      <c r="A9" s="50" t="s">
        <v>1</v>
      </c>
      <c r="B9" s="51" t="s">
        <v>113</v>
      </c>
      <c r="C9" s="52">
        <v>140308721</v>
      </c>
      <c r="D9" s="52"/>
      <c r="E9" s="53">
        <f>C9-D9</f>
        <v>140308721</v>
      </c>
      <c r="F9" s="52">
        <v>118535963</v>
      </c>
      <c r="G9" s="54">
        <v>21772758</v>
      </c>
    </row>
    <row r="10" spans="1:7" ht="31.15" customHeight="1" x14ac:dyDescent="0.2">
      <c r="A10" s="55" t="s">
        <v>2</v>
      </c>
      <c r="B10" s="56" t="s">
        <v>114</v>
      </c>
      <c r="C10" s="42">
        <v>264466</v>
      </c>
      <c r="D10" s="42"/>
      <c r="E10" s="53">
        <v>264466</v>
      </c>
      <c r="F10" s="42"/>
      <c r="G10" s="57">
        <v>264466</v>
      </c>
    </row>
    <row r="11" spans="1:7" ht="15" customHeight="1" x14ac:dyDescent="0.2">
      <c r="A11" s="55" t="s">
        <v>3</v>
      </c>
      <c r="B11" s="56" t="s">
        <v>112</v>
      </c>
      <c r="C11" s="42">
        <v>1540520</v>
      </c>
      <c r="D11" s="42"/>
      <c r="E11" s="53">
        <v>1540520</v>
      </c>
      <c r="F11" s="42"/>
      <c r="G11" s="57">
        <v>1540520</v>
      </c>
    </row>
    <row r="12" spans="1:7" ht="15" customHeight="1" x14ac:dyDescent="0.2">
      <c r="A12" s="55" t="s">
        <v>4</v>
      </c>
      <c r="B12" s="56"/>
      <c r="C12" s="42"/>
      <c r="D12" s="42"/>
      <c r="E12" s="53">
        <f t="shared" ref="E12:E39" si="0">C12-D12</f>
        <v>0</v>
      </c>
      <c r="F12" s="42"/>
      <c r="G12" s="57"/>
    </row>
    <row r="13" spans="1:7" ht="15" customHeight="1" x14ac:dyDescent="0.2">
      <c r="A13" s="55" t="s">
        <v>5</v>
      </c>
      <c r="B13" s="56"/>
      <c r="C13" s="42"/>
      <c r="D13" s="42"/>
      <c r="E13" s="53">
        <f t="shared" si="0"/>
        <v>0</v>
      </c>
      <c r="F13" s="42"/>
      <c r="G13" s="57"/>
    </row>
    <row r="14" spans="1:7" ht="15" customHeight="1" x14ac:dyDescent="0.2">
      <c r="A14" s="55" t="s">
        <v>6</v>
      </c>
      <c r="B14" s="56"/>
      <c r="C14" s="42"/>
      <c r="D14" s="42"/>
      <c r="E14" s="53">
        <f t="shared" si="0"/>
        <v>0</v>
      </c>
      <c r="F14" s="42"/>
      <c r="G14" s="57"/>
    </row>
    <row r="15" spans="1:7" ht="15" customHeight="1" x14ac:dyDescent="0.2">
      <c r="A15" s="55" t="s">
        <v>7</v>
      </c>
      <c r="B15" s="56"/>
      <c r="C15" s="42"/>
      <c r="D15" s="42"/>
      <c r="E15" s="53">
        <f t="shared" si="0"/>
        <v>0</v>
      </c>
      <c r="F15" s="42"/>
      <c r="G15" s="57"/>
    </row>
    <row r="16" spans="1:7" ht="15" customHeight="1" x14ac:dyDescent="0.2">
      <c r="A16" s="55" t="s">
        <v>8</v>
      </c>
      <c r="B16" s="56"/>
      <c r="C16" s="42"/>
      <c r="D16" s="42"/>
      <c r="E16" s="53">
        <f t="shared" si="0"/>
        <v>0</v>
      </c>
      <c r="F16" s="42"/>
      <c r="G16" s="57"/>
    </row>
    <row r="17" spans="1:7" ht="15" customHeight="1" x14ac:dyDescent="0.2">
      <c r="A17" s="55" t="s">
        <v>9</v>
      </c>
      <c r="B17" s="56"/>
      <c r="C17" s="42"/>
      <c r="D17" s="42"/>
      <c r="E17" s="53">
        <f t="shared" si="0"/>
        <v>0</v>
      </c>
      <c r="F17" s="42"/>
      <c r="G17" s="57"/>
    </row>
    <row r="18" spans="1:7" ht="15" customHeight="1" x14ac:dyDescent="0.2">
      <c r="A18" s="55" t="s">
        <v>10</v>
      </c>
      <c r="B18" s="56"/>
      <c r="C18" s="42"/>
      <c r="D18" s="42"/>
      <c r="E18" s="53">
        <f t="shared" si="0"/>
        <v>0</v>
      </c>
      <c r="F18" s="42"/>
      <c r="G18" s="57"/>
    </row>
    <row r="19" spans="1:7" ht="15" customHeight="1" x14ac:dyDescent="0.2">
      <c r="A19" s="55" t="s">
        <v>11</v>
      </c>
      <c r="B19" s="56"/>
      <c r="C19" s="42"/>
      <c r="D19" s="42"/>
      <c r="E19" s="53">
        <f t="shared" si="0"/>
        <v>0</v>
      </c>
      <c r="F19" s="42"/>
      <c r="G19" s="57"/>
    </row>
    <row r="20" spans="1:7" ht="15" customHeight="1" x14ac:dyDescent="0.2">
      <c r="A20" s="55" t="s">
        <v>12</v>
      </c>
      <c r="B20" s="56"/>
      <c r="C20" s="42"/>
      <c r="D20" s="42"/>
      <c r="E20" s="53">
        <f t="shared" si="0"/>
        <v>0</v>
      </c>
      <c r="F20" s="42"/>
      <c r="G20" s="57"/>
    </row>
    <row r="21" spans="1:7" ht="15" customHeight="1" x14ac:dyDescent="0.2">
      <c r="A21" s="55" t="s">
        <v>13</v>
      </c>
      <c r="B21" s="56"/>
      <c r="C21" s="42"/>
      <c r="D21" s="42"/>
      <c r="E21" s="53">
        <f t="shared" si="0"/>
        <v>0</v>
      </c>
      <c r="F21" s="42"/>
      <c r="G21" s="57"/>
    </row>
    <row r="22" spans="1:7" ht="15" customHeight="1" x14ac:dyDescent="0.2">
      <c r="A22" s="55" t="s">
        <v>14</v>
      </c>
      <c r="B22" s="56"/>
      <c r="C22" s="42"/>
      <c r="D22" s="42"/>
      <c r="E22" s="53">
        <f t="shared" si="0"/>
        <v>0</v>
      </c>
      <c r="F22" s="42"/>
      <c r="G22" s="57"/>
    </row>
    <row r="23" spans="1:7" ht="15" customHeight="1" x14ac:dyDescent="0.2">
      <c r="A23" s="55" t="s">
        <v>15</v>
      </c>
      <c r="B23" s="56"/>
      <c r="C23" s="42"/>
      <c r="D23" s="42"/>
      <c r="E23" s="53">
        <f t="shared" si="0"/>
        <v>0</v>
      </c>
      <c r="F23" s="42"/>
      <c r="G23" s="57"/>
    </row>
    <row r="24" spans="1:7" ht="15" customHeight="1" x14ac:dyDescent="0.2">
      <c r="A24" s="55" t="s">
        <v>16</v>
      </c>
      <c r="B24" s="56"/>
      <c r="C24" s="42"/>
      <c r="D24" s="42"/>
      <c r="E24" s="53">
        <f t="shared" si="0"/>
        <v>0</v>
      </c>
      <c r="F24" s="42"/>
      <c r="G24" s="57"/>
    </row>
    <row r="25" spans="1:7" ht="15" customHeight="1" x14ac:dyDescent="0.2">
      <c r="A25" s="55" t="s">
        <v>17</v>
      </c>
      <c r="B25" s="56"/>
      <c r="C25" s="42"/>
      <c r="D25" s="42"/>
      <c r="E25" s="53">
        <f t="shared" si="0"/>
        <v>0</v>
      </c>
      <c r="F25" s="42"/>
      <c r="G25" s="57"/>
    </row>
    <row r="26" spans="1:7" ht="15" customHeight="1" x14ac:dyDescent="0.2">
      <c r="A26" s="55" t="s">
        <v>18</v>
      </c>
      <c r="B26" s="56"/>
      <c r="C26" s="42"/>
      <c r="D26" s="42"/>
      <c r="E26" s="53">
        <f t="shared" si="0"/>
        <v>0</v>
      </c>
      <c r="F26" s="42"/>
      <c r="G26" s="57"/>
    </row>
    <row r="27" spans="1:7" ht="15" customHeight="1" x14ac:dyDescent="0.2">
      <c r="A27" s="55" t="s">
        <v>19</v>
      </c>
      <c r="B27" s="56"/>
      <c r="C27" s="42"/>
      <c r="D27" s="42"/>
      <c r="E27" s="53">
        <f t="shared" si="0"/>
        <v>0</v>
      </c>
      <c r="F27" s="42"/>
      <c r="G27" s="57"/>
    </row>
    <row r="28" spans="1:7" ht="15" customHeight="1" x14ac:dyDescent="0.2">
      <c r="A28" s="55" t="s">
        <v>20</v>
      </c>
      <c r="B28" s="56"/>
      <c r="C28" s="42"/>
      <c r="D28" s="42"/>
      <c r="E28" s="53">
        <f t="shared" si="0"/>
        <v>0</v>
      </c>
      <c r="F28" s="42"/>
      <c r="G28" s="57"/>
    </row>
    <row r="29" spans="1:7" ht="15" customHeight="1" x14ac:dyDescent="0.2">
      <c r="A29" s="55" t="s">
        <v>21</v>
      </c>
      <c r="B29" s="56"/>
      <c r="C29" s="42"/>
      <c r="D29" s="42"/>
      <c r="E29" s="53">
        <f t="shared" si="0"/>
        <v>0</v>
      </c>
      <c r="F29" s="42"/>
      <c r="G29" s="57"/>
    </row>
    <row r="30" spans="1:7" ht="15" customHeight="1" x14ac:dyDescent="0.2">
      <c r="A30" s="55" t="s">
        <v>22</v>
      </c>
      <c r="B30" s="56"/>
      <c r="C30" s="42"/>
      <c r="D30" s="42"/>
      <c r="E30" s="53">
        <f t="shared" si="0"/>
        <v>0</v>
      </c>
      <c r="F30" s="42"/>
      <c r="G30" s="57"/>
    </row>
    <row r="31" spans="1:7" ht="15" customHeight="1" x14ac:dyDescent="0.2">
      <c r="A31" s="55" t="s">
        <v>23</v>
      </c>
      <c r="B31" s="56"/>
      <c r="C31" s="42"/>
      <c r="D31" s="42"/>
      <c r="E31" s="53">
        <f t="shared" si="0"/>
        <v>0</v>
      </c>
      <c r="F31" s="42"/>
      <c r="G31" s="57"/>
    </row>
    <row r="32" spans="1:7" ht="15" customHeight="1" x14ac:dyDescent="0.2">
      <c r="A32" s="55" t="s">
        <v>24</v>
      </c>
      <c r="B32" s="56"/>
      <c r="C32" s="42"/>
      <c r="D32" s="42"/>
      <c r="E32" s="53">
        <f t="shared" si="0"/>
        <v>0</v>
      </c>
      <c r="F32" s="42"/>
      <c r="G32" s="57"/>
    </row>
    <row r="33" spans="1:7" ht="15" customHeight="1" x14ac:dyDescent="0.2">
      <c r="A33" s="55" t="s">
        <v>25</v>
      </c>
      <c r="B33" s="56"/>
      <c r="C33" s="42"/>
      <c r="D33" s="42"/>
      <c r="E33" s="53">
        <f t="shared" si="0"/>
        <v>0</v>
      </c>
      <c r="F33" s="42"/>
      <c r="G33" s="57"/>
    </row>
    <row r="34" spans="1:7" ht="15" customHeight="1" x14ac:dyDescent="0.2">
      <c r="A34" s="55" t="s">
        <v>26</v>
      </c>
      <c r="B34" s="56"/>
      <c r="C34" s="42"/>
      <c r="D34" s="42"/>
      <c r="E34" s="53">
        <f t="shared" si="0"/>
        <v>0</v>
      </c>
      <c r="F34" s="42"/>
      <c r="G34" s="57"/>
    </row>
    <row r="35" spans="1:7" ht="15" customHeight="1" x14ac:dyDescent="0.2">
      <c r="A35" s="55" t="s">
        <v>27</v>
      </c>
      <c r="B35" s="56"/>
      <c r="C35" s="42"/>
      <c r="D35" s="42"/>
      <c r="E35" s="53">
        <f t="shared" si="0"/>
        <v>0</v>
      </c>
      <c r="F35" s="42"/>
      <c r="G35" s="57"/>
    </row>
    <row r="36" spans="1:7" ht="15" customHeight="1" x14ac:dyDescent="0.2">
      <c r="A36" s="55" t="s">
        <v>28</v>
      </c>
      <c r="B36" s="56"/>
      <c r="C36" s="42"/>
      <c r="D36" s="42"/>
      <c r="E36" s="53">
        <f t="shared" si="0"/>
        <v>0</v>
      </c>
      <c r="F36" s="42"/>
      <c r="G36" s="57"/>
    </row>
    <row r="37" spans="1:7" ht="15" customHeight="1" x14ac:dyDescent="0.2">
      <c r="A37" s="55" t="s">
        <v>76</v>
      </c>
      <c r="B37" s="56"/>
      <c r="C37" s="42"/>
      <c r="D37" s="42"/>
      <c r="E37" s="53">
        <f t="shared" si="0"/>
        <v>0</v>
      </c>
      <c r="F37" s="42"/>
      <c r="G37" s="57"/>
    </row>
    <row r="38" spans="1:7" ht="15" customHeight="1" x14ac:dyDescent="0.2">
      <c r="A38" s="55" t="s">
        <v>77</v>
      </c>
      <c r="B38" s="56"/>
      <c r="C38" s="42"/>
      <c r="D38" s="42"/>
      <c r="E38" s="53">
        <f t="shared" si="0"/>
        <v>0</v>
      </c>
      <c r="F38" s="42"/>
      <c r="G38" s="57"/>
    </row>
    <row r="39" spans="1:7" ht="15" customHeight="1" thickBot="1" x14ac:dyDescent="0.25">
      <c r="A39" s="55" t="s">
        <v>78</v>
      </c>
      <c r="B39" s="58"/>
      <c r="C39" s="43"/>
      <c r="D39" s="43"/>
      <c r="E39" s="53">
        <f t="shared" si="0"/>
        <v>0</v>
      </c>
      <c r="F39" s="43"/>
      <c r="G39" s="59"/>
    </row>
    <row r="40" spans="1:7" ht="15" customHeight="1" thickBot="1" x14ac:dyDescent="0.25">
      <c r="A40" s="105" t="s">
        <v>29</v>
      </c>
      <c r="B40" s="106"/>
      <c r="C40" s="44">
        <f>SUM(C9:C39)</f>
        <v>142113707</v>
      </c>
      <c r="D40" s="44">
        <f>SUM(D9:D39)</f>
        <v>0</v>
      </c>
      <c r="E40" s="44">
        <f>SUM(E9:E39)</f>
        <v>142113707</v>
      </c>
      <c r="F40" s="44">
        <f>SUM(F9:F39)</f>
        <v>118535963</v>
      </c>
      <c r="G40" s="45">
        <f>SUM(G9:G39)</f>
        <v>23577744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8"/>
  <sheetViews>
    <sheetView zoomScale="120" zoomScaleNormal="120" zoomScalePageLayoutView="120" workbookViewId="0">
      <selection activeCell="J24" sqref="J24"/>
    </sheetView>
  </sheetViews>
  <sheetFormatPr defaultRowHeight="12.75" x14ac:dyDescent="0.2"/>
  <cols>
    <col min="1" max="1" width="13.83203125" style="1" customWidth="1"/>
    <col min="2" max="2" width="88.6640625" style="1" customWidth="1"/>
    <col min="3" max="5" width="15.83203125" style="1" customWidth="1"/>
    <col min="6" max="6" width="4.83203125" style="27" customWidth="1"/>
    <col min="7" max="16384" width="9.33203125" style="1"/>
  </cols>
  <sheetData>
    <row r="1" spans="1:6" ht="47.25" customHeight="1" x14ac:dyDescent="0.2">
      <c r="B1" s="117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117"/>
      <c r="D1" s="117"/>
      <c r="E1" s="117"/>
      <c r="F1" s="120"/>
    </row>
    <row r="2" spans="1:6" ht="22.5" customHeight="1" thickBot="1" x14ac:dyDescent="0.3">
      <c r="B2" s="118" t="s">
        <v>171</v>
      </c>
      <c r="C2" s="118"/>
      <c r="D2" s="118"/>
      <c r="E2" s="20" t="s">
        <v>94</v>
      </c>
      <c r="F2" s="121"/>
    </row>
    <row r="3" spans="1:6" s="2" customFormat="1" ht="55.9" customHeight="1" thickBot="1" x14ac:dyDescent="0.25">
      <c r="A3" s="96" t="s">
        <v>166</v>
      </c>
      <c r="B3" s="21" t="s">
        <v>95</v>
      </c>
      <c r="C3" s="74" t="str">
        <f>+CONCATENATE(Z_ALAPADATOK!B1,". évi tervezett támogatás összesen")</f>
        <v>2020. évi tervezett támogatás összesen</v>
      </c>
      <c r="D3" s="84" t="s">
        <v>96</v>
      </c>
      <c r="E3" s="75" t="s">
        <v>97</v>
      </c>
      <c r="F3" s="121"/>
    </row>
    <row r="4" spans="1:6" s="24" customFormat="1" ht="13.5" thickBot="1" x14ac:dyDescent="0.25">
      <c r="A4" s="22" t="s">
        <v>30</v>
      </c>
      <c r="B4" s="23" t="s">
        <v>31</v>
      </c>
      <c r="C4" s="76" t="s">
        <v>32</v>
      </c>
      <c r="D4" s="85" t="s">
        <v>34</v>
      </c>
      <c r="E4" s="77" t="s">
        <v>33</v>
      </c>
      <c r="F4" s="121"/>
    </row>
    <row r="5" spans="1:6" x14ac:dyDescent="0.2">
      <c r="A5" s="60" t="s">
        <v>118</v>
      </c>
      <c r="B5" s="67" t="s">
        <v>119</v>
      </c>
      <c r="C5" s="78"/>
      <c r="D5" s="86"/>
      <c r="E5" s="91"/>
      <c r="F5" s="121"/>
    </row>
    <row r="6" spans="1:6" ht="12.75" customHeight="1" x14ac:dyDescent="0.2">
      <c r="A6" s="61" t="s">
        <v>120</v>
      </c>
      <c r="B6" s="68" t="s">
        <v>121</v>
      </c>
      <c r="C6" s="78">
        <v>46901177</v>
      </c>
      <c r="D6" s="87">
        <v>56117954</v>
      </c>
      <c r="E6" s="64">
        <v>56117954</v>
      </c>
      <c r="F6" s="121"/>
    </row>
    <row r="7" spans="1:6" ht="12.75" customHeight="1" x14ac:dyDescent="0.2">
      <c r="A7" s="61"/>
      <c r="B7" s="68" t="s">
        <v>165</v>
      </c>
      <c r="C7" s="78"/>
      <c r="D7" s="87">
        <v>238881</v>
      </c>
      <c r="E7" s="64">
        <v>238881</v>
      </c>
      <c r="F7" s="121"/>
    </row>
    <row r="8" spans="1:6" x14ac:dyDescent="0.2">
      <c r="A8" s="61" t="s">
        <v>122</v>
      </c>
      <c r="B8" s="69" t="s">
        <v>123</v>
      </c>
      <c r="C8" s="78">
        <v>3160080</v>
      </c>
      <c r="D8" s="87">
        <v>3160080</v>
      </c>
      <c r="E8" s="64">
        <v>3160080</v>
      </c>
      <c r="F8" s="121"/>
    </row>
    <row r="9" spans="1:6" x14ac:dyDescent="0.2">
      <c r="A9" s="61" t="s">
        <v>124</v>
      </c>
      <c r="B9" s="69" t="s">
        <v>125</v>
      </c>
      <c r="C9" s="78">
        <v>2848000</v>
      </c>
      <c r="D9" s="87">
        <v>2848000</v>
      </c>
      <c r="E9" s="64">
        <v>2848000</v>
      </c>
      <c r="F9" s="121"/>
    </row>
    <row r="10" spans="1:6" x14ac:dyDescent="0.2">
      <c r="A10" s="61" t="s">
        <v>126</v>
      </c>
      <c r="B10" s="69" t="s">
        <v>127</v>
      </c>
      <c r="C10" s="78">
        <v>538269</v>
      </c>
      <c r="D10" s="87">
        <v>538269</v>
      </c>
      <c r="E10" s="64">
        <v>538269</v>
      </c>
      <c r="F10" s="121"/>
    </row>
    <row r="11" spans="1:6" x14ac:dyDescent="0.2">
      <c r="A11" s="61" t="s">
        <v>128</v>
      </c>
      <c r="B11" s="69" t="s">
        <v>129</v>
      </c>
      <c r="C11" s="78">
        <v>1398320</v>
      </c>
      <c r="D11" s="87">
        <v>1398320</v>
      </c>
      <c r="E11" s="64">
        <v>1398320</v>
      </c>
      <c r="F11" s="121"/>
    </row>
    <row r="12" spans="1:6" x14ac:dyDescent="0.2">
      <c r="A12" s="61" t="s">
        <v>130</v>
      </c>
      <c r="B12" s="69" t="s">
        <v>131</v>
      </c>
      <c r="C12" s="78">
        <v>7000000</v>
      </c>
      <c r="D12" s="87">
        <v>7000000</v>
      </c>
      <c r="E12" s="64">
        <v>7000000</v>
      </c>
      <c r="F12" s="121"/>
    </row>
    <row r="13" spans="1:6" x14ac:dyDescent="0.2">
      <c r="A13" s="61" t="s">
        <v>132</v>
      </c>
      <c r="B13" s="69" t="s">
        <v>133</v>
      </c>
      <c r="C13" s="78">
        <v>10200</v>
      </c>
      <c r="D13" s="87">
        <v>10200</v>
      </c>
      <c r="E13" s="64">
        <v>10200</v>
      </c>
      <c r="F13" s="121"/>
    </row>
    <row r="14" spans="1:6" ht="12.95" customHeight="1" x14ac:dyDescent="0.2">
      <c r="A14" s="61" t="s">
        <v>134</v>
      </c>
      <c r="B14" s="69" t="s">
        <v>135</v>
      </c>
      <c r="C14" s="78">
        <v>6860561</v>
      </c>
      <c r="D14" s="87">
        <v>6860561</v>
      </c>
      <c r="E14" s="64">
        <v>6860561</v>
      </c>
      <c r="F14" s="121"/>
    </row>
    <row r="15" spans="1:6" x14ac:dyDescent="0.2">
      <c r="A15" s="61" t="s">
        <v>5</v>
      </c>
      <c r="B15" s="69" t="s">
        <v>136</v>
      </c>
      <c r="C15" s="78">
        <v>1024800</v>
      </c>
      <c r="D15" s="87">
        <v>1024800</v>
      </c>
      <c r="E15" s="64">
        <v>1024800</v>
      </c>
      <c r="F15" s="121"/>
    </row>
    <row r="16" spans="1:6" x14ac:dyDescent="0.2">
      <c r="A16" s="61"/>
      <c r="B16" s="70" t="s">
        <v>137</v>
      </c>
      <c r="C16" s="79">
        <f>C6+C8+C9+C10+C11+C12+C13+C14+C15</f>
        <v>69741407</v>
      </c>
      <c r="D16" s="88">
        <f>D6+D8+D9+D10+D11+D12+D13+D14+D15+D7</f>
        <v>79197065</v>
      </c>
      <c r="E16" s="65">
        <f>E6+E8+E9+E10+E11+E12+E13+E14+E15+E7</f>
        <v>79197065</v>
      </c>
      <c r="F16" s="121"/>
    </row>
    <row r="17" spans="1:7" x14ac:dyDescent="0.2">
      <c r="A17" s="61"/>
      <c r="B17" s="70"/>
      <c r="C17" s="78"/>
      <c r="D17" s="89"/>
      <c r="E17" s="91"/>
      <c r="F17" s="121"/>
    </row>
    <row r="18" spans="1:7" x14ac:dyDescent="0.2">
      <c r="A18" s="61" t="s">
        <v>138</v>
      </c>
      <c r="B18" s="70" t="s">
        <v>139</v>
      </c>
      <c r="C18" s="78"/>
      <c r="D18" s="89"/>
      <c r="E18" s="91"/>
      <c r="F18" s="121"/>
    </row>
    <row r="19" spans="1:7" x14ac:dyDescent="0.2">
      <c r="A19" s="61" t="s">
        <v>140</v>
      </c>
      <c r="B19" s="69" t="s">
        <v>141</v>
      </c>
      <c r="C19" s="78">
        <v>10491600</v>
      </c>
      <c r="D19" s="89">
        <v>11924350</v>
      </c>
      <c r="E19" s="80">
        <v>11924350</v>
      </c>
      <c r="F19" s="121"/>
    </row>
    <row r="20" spans="1:7" x14ac:dyDescent="0.2">
      <c r="A20" s="61" t="s">
        <v>142</v>
      </c>
      <c r="B20" s="69" t="s">
        <v>143</v>
      </c>
      <c r="C20" s="78">
        <v>2400000</v>
      </c>
      <c r="D20" s="89">
        <v>2400000</v>
      </c>
      <c r="E20" s="80">
        <v>2400000</v>
      </c>
      <c r="F20" s="121"/>
    </row>
    <row r="21" spans="1:7" x14ac:dyDescent="0.2">
      <c r="A21" s="61" t="s">
        <v>144</v>
      </c>
      <c r="B21" s="69" t="s">
        <v>145</v>
      </c>
      <c r="C21" s="78">
        <v>2210980</v>
      </c>
      <c r="D21" s="89">
        <v>2269420</v>
      </c>
      <c r="E21" s="80">
        <v>2269420</v>
      </c>
      <c r="F21" s="121"/>
    </row>
    <row r="22" spans="1:7" x14ac:dyDescent="0.2">
      <c r="A22" s="61" t="s">
        <v>146</v>
      </c>
      <c r="B22" s="69" t="s">
        <v>147</v>
      </c>
      <c r="C22" s="78">
        <v>1623200</v>
      </c>
      <c r="D22" s="89">
        <v>1623200</v>
      </c>
      <c r="E22" s="80">
        <v>1623200</v>
      </c>
      <c r="F22" s="121"/>
    </row>
    <row r="23" spans="1:7" x14ac:dyDescent="0.2">
      <c r="A23" s="61"/>
      <c r="B23" s="70" t="s">
        <v>148</v>
      </c>
      <c r="C23" s="79">
        <f>C19+C20+C21+C22</f>
        <v>16725780</v>
      </c>
      <c r="D23" s="88">
        <f>D19+D20+D21+D22</f>
        <v>18216970</v>
      </c>
      <c r="E23" s="65">
        <f>E19+E20+E21+E22</f>
        <v>18216970</v>
      </c>
      <c r="F23" s="121"/>
    </row>
    <row r="24" spans="1:7" x14ac:dyDescent="0.2">
      <c r="A24" s="61"/>
      <c r="B24" s="70"/>
      <c r="C24" s="78"/>
      <c r="D24" s="86"/>
      <c r="E24" s="91"/>
      <c r="F24" s="121"/>
    </row>
    <row r="25" spans="1:7" x14ac:dyDescent="0.2">
      <c r="A25" s="61" t="s">
        <v>149</v>
      </c>
      <c r="B25" s="70" t="s">
        <v>150</v>
      </c>
      <c r="C25" s="78"/>
      <c r="D25" s="86"/>
      <c r="E25" s="91"/>
      <c r="F25" s="121"/>
    </row>
    <row r="26" spans="1:7" x14ac:dyDescent="0.2">
      <c r="A26" s="61" t="s">
        <v>1</v>
      </c>
      <c r="B26" s="69" t="s">
        <v>151</v>
      </c>
      <c r="C26" s="78">
        <v>4830214</v>
      </c>
      <c r="D26" s="89">
        <v>4830214</v>
      </c>
      <c r="E26" s="91">
        <v>4830214</v>
      </c>
      <c r="F26" s="121"/>
    </row>
    <row r="27" spans="1:7" x14ac:dyDescent="0.2">
      <c r="A27" s="61" t="s">
        <v>152</v>
      </c>
      <c r="B27" s="69" t="s">
        <v>153</v>
      </c>
      <c r="C27" s="78">
        <v>3780000</v>
      </c>
      <c r="D27" s="89">
        <v>4100000</v>
      </c>
      <c r="E27" s="91">
        <v>4100000</v>
      </c>
      <c r="F27" s="121"/>
    </row>
    <row r="28" spans="1:7" x14ac:dyDescent="0.2">
      <c r="A28" s="61"/>
      <c r="B28" s="69" t="s">
        <v>164</v>
      </c>
      <c r="C28" s="78">
        <v>1315140</v>
      </c>
      <c r="D28" s="89">
        <v>1577507</v>
      </c>
      <c r="E28" s="91">
        <v>1577507</v>
      </c>
      <c r="F28" s="121"/>
    </row>
    <row r="29" spans="1:7" x14ac:dyDescent="0.2">
      <c r="A29" s="61" t="s">
        <v>154</v>
      </c>
      <c r="B29" s="69" t="s">
        <v>155</v>
      </c>
      <c r="C29" s="78">
        <v>9922000</v>
      </c>
      <c r="D29" s="89">
        <v>10473760</v>
      </c>
      <c r="E29" s="91">
        <v>10473760</v>
      </c>
      <c r="F29" s="121"/>
    </row>
    <row r="30" spans="1:7" x14ac:dyDescent="0.2">
      <c r="A30" s="61" t="s">
        <v>156</v>
      </c>
      <c r="B30" s="69" t="s">
        <v>157</v>
      </c>
      <c r="C30" s="78">
        <v>509010</v>
      </c>
      <c r="D30" s="89">
        <v>575700</v>
      </c>
      <c r="E30" s="91">
        <v>575700</v>
      </c>
      <c r="F30" s="121"/>
    </row>
    <row r="31" spans="1:7" x14ac:dyDescent="0.2">
      <c r="A31" s="61"/>
      <c r="B31" s="70" t="s">
        <v>158</v>
      </c>
      <c r="C31" s="79">
        <f>C26+C27+C29+C30+C28</f>
        <v>20356364</v>
      </c>
      <c r="D31" s="88">
        <f>D26+D27+D29+D30+D28</f>
        <v>21557181</v>
      </c>
      <c r="E31" s="65">
        <f>E26+E27+E29+E30+E28</f>
        <v>21557181</v>
      </c>
      <c r="F31" s="121"/>
      <c r="G31" s="46"/>
    </row>
    <row r="32" spans="1:7" x14ac:dyDescent="0.2">
      <c r="A32" s="61"/>
      <c r="B32" s="70"/>
      <c r="C32" s="79"/>
      <c r="D32" s="86"/>
      <c r="E32" s="91"/>
      <c r="F32" s="121"/>
    </row>
    <row r="33" spans="1:6" x14ac:dyDescent="0.2">
      <c r="A33" s="61" t="s">
        <v>159</v>
      </c>
      <c r="B33" s="70" t="s">
        <v>160</v>
      </c>
      <c r="C33" s="78"/>
      <c r="D33" s="86"/>
      <c r="E33" s="91"/>
      <c r="F33" s="121"/>
    </row>
    <row r="34" spans="1:6" x14ac:dyDescent="0.2">
      <c r="A34" s="61" t="s">
        <v>161</v>
      </c>
      <c r="B34" s="71" t="s">
        <v>162</v>
      </c>
      <c r="C34" s="78">
        <v>1800000</v>
      </c>
      <c r="D34" s="89">
        <v>2263970</v>
      </c>
      <c r="E34" s="91">
        <v>2263970</v>
      </c>
      <c r="F34" s="121"/>
    </row>
    <row r="35" spans="1:6" ht="13.5" thickBot="1" x14ac:dyDescent="0.25">
      <c r="A35" s="62"/>
      <c r="B35" s="72" t="s">
        <v>163</v>
      </c>
      <c r="C35" s="79">
        <f>C34</f>
        <v>1800000</v>
      </c>
      <c r="D35" s="92">
        <f>D34</f>
        <v>2263970</v>
      </c>
      <c r="E35" s="93">
        <f>E34</f>
        <v>2263970</v>
      </c>
      <c r="F35" s="121"/>
    </row>
    <row r="36" spans="1:6" ht="13.5" thickBot="1" x14ac:dyDescent="0.25">
      <c r="A36" s="63"/>
      <c r="B36" s="73"/>
      <c r="C36" s="81"/>
      <c r="D36" s="94"/>
      <c r="E36" s="95"/>
      <c r="F36" s="121"/>
    </row>
    <row r="37" spans="1:6" s="26" customFormat="1" ht="19.5" customHeight="1" thickBot="1" x14ac:dyDescent="0.25">
      <c r="A37" s="25"/>
      <c r="B37" s="66" t="s">
        <v>29</v>
      </c>
      <c r="C37" s="82">
        <f>C16+C23+C31+C35</f>
        <v>108623551</v>
      </c>
      <c r="D37" s="90">
        <f>D16+D23+D31+D35</f>
        <v>121235186</v>
      </c>
      <c r="E37" s="83">
        <f>E16+E23+E31+E35</f>
        <v>121235186</v>
      </c>
      <c r="F37" s="121"/>
    </row>
    <row r="38" spans="1:6" x14ac:dyDescent="0.2">
      <c r="A38" s="119" t="s">
        <v>109</v>
      </c>
      <c r="B38" s="119"/>
    </row>
  </sheetData>
  <mergeCells count="4">
    <mergeCell ref="B1:E1"/>
    <mergeCell ref="B2:D2"/>
    <mergeCell ref="A38:B38"/>
    <mergeCell ref="F1:F3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8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Z_TARTALOMJEGYZÉK</vt:lpstr>
      <vt:lpstr>Z_ALAPADATOK</vt:lpstr>
      <vt:lpstr>Z_ÖSSZEFÜGGÉSEK</vt:lpstr>
      <vt:lpstr>5.1.sz.mell</vt:lpstr>
      <vt:lpstr>5.2.sz.mell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2021-05-20T07:15:18Z</cp:lastPrinted>
  <dcterms:created xsi:type="dcterms:W3CDTF">1999-10-30T10:30:45Z</dcterms:created>
  <dcterms:modified xsi:type="dcterms:W3CDTF">2021-05-27T11:59:27Z</dcterms:modified>
</cp:coreProperties>
</file>