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/>
  </bookViews>
  <sheets>
    <sheet name="Z_TARTALOMJEGYZÉK" sheetId="209" r:id="rId1"/>
    <sheet name="Z_ALAPADATOK" sheetId="94" r:id="rId2"/>
    <sheet name="Z_ÖSSZEFÜGGÉSEK" sheetId="75" r:id="rId3"/>
    <sheet name="8.sz.mell" sheetId="208" r:id="rId4"/>
  </sheets>
  <calcPr calcId="181029"/>
</workbook>
</file>

<file path=xl/calcChain.xml><?xml version="1.0" encoding="utf-8"?>
<calcChain xmlns="http://schemas.openxmlformats.org/spreadsheetml/2006/main">
  <c r="F15" i="208" l="1"/>
  <c r="F14" i="208"/>
  <c r="F13" i="208"/>
  <c r="F7" i="208"/>
  <c r="F9" i="208"/>
  <c r="F10" i="208"/>
  <c r="F11" i="208"/>
  <c r="F12" i="208"/>
  <c r="F8" i="208"/>
  <c r="D13" i="208"/>
  <c r="D7" i="208"/>
  <c r="E7" i="208"/>
  <c r="E13" i="208"/>
  <c r="C13" i="208"/>
  <c r="C7" i="208"/>
  <c r="D7" i="94"/>
  <c r="A2" i="208"/>
  <c r="B1" i="94"/>
  <c r="B7" i="208"/>
  <c r="K13" i="94"/>
  <c r="M13" i="94"/>
  <c r="K11" i="94"/>
  <c r="M11" i="94"/>
  <c r="K15" i="94"/>
  <c r="K17" i="94"/>
  <c r="M17" i="94"/>
  <c r="M15" i="94"/>
  <c r="K19" i="94"/>
  <c r="K21" i="94"/>
  <c r="M21" i="94"/>
  <c r="M19" i="94"/>
  <c r="K23" i="94"/>
  <c r="M23" i="94"/>
  <c r="K25" i="94"/>
  <c r="K27" i="94"/>
  <c r="M25" i="94"/>
  <c r="M27" i="94"/>
  <c r="K29" i="94"/>
  <c r="M29" i="94"/>
  <c r="K31" i="94"/>
  <c r="M31" i="94"/>
  <c r="A6" i="75"/>
  <c r="A13" i="75"/>
  <c r="B13" i="208"/>
  <c r="A37" i="75"/>
  <c r="A31" i="75"/>
  <c r="A25" i="75"/>
  <c r="A19" i="75"/>
</calcChain>
</file>

<file path=xl/sharedStrings.xml><?xml version="1.0" encoding="utf-8"?>
<sst xmlns="http://schemas.openxmlformats.org/spreadsheetml/2006/main" count="109" uniqueCount="84">
  <si>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</si>
  <si>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</si>
  <si>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</si>
  <si>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</si>
  <si>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</si>
  <si>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</si>
  <si>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</si>
  <si>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</si>
  <si>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</si>
  <si>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</si>
  <si>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Megnevezés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</si>
  <si>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</si>
  <si>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</si>
  <si>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</si>
  <si>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</si>
  <si>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</si>
  <si>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</si>
  <si>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</si>
  <si>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</si>
  <si>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</si>
  <si>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</si>
  <si>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</si>
  <si>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</si>
  <si>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</si>
  <si>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</si>
  <si>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</si>
  <si>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</si>
  <si>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</si>
  <si>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</si>
  <si>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</si>
  <si>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</si>
  <si>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</si>
  <si>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</si>
  <si>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</si>
  <si>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</si>
  <si>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</si>
  <si>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</si>
  <si>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</si>
  <si>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</si>
  <si>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</si>
  <si>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</si>
  <si>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</si>
  <si>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</si>
  <si>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</si>
  <si>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</si>
  <si>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</si>
  <si>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</si>
  <si>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ALAPADATOK</t>
  </si>
  <si>
    <t>1. költségvetési szerv neve</t>
  </si>
  <si>
    <t>Zárszámadási rendelet űrlapjainak összefüggései: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</si>
  <si>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</si>
  <si>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</si>
  <si>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</si>
  <si>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</si>
  <si>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</si>
  <si>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</si>
  <si>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</si>
  <si>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</si>
  <si>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</si>
  <si>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</si>
  <si>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</si>
  <si>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</si>
  <si>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</si>
  <si>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ZÁRSZÁMADÁSI RENDLET</t>
  </si>
  <si>
    <t>Pénzeszköz változás levezetése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</si>
  <si>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</si>
  <si>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</si>
  <si>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</si>
  <si>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</si>
  <si>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</si>
  <si>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</si>
  <si>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</si>
  <si>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8. melléklet</t>
  </si>
  <si>
    <t>. évi</t>
  </si>
  <si>
    <t>Forintban!</t>
  </si>
  <si>
    <t>Mellékletben külön?</t>
  </si>
  <si>
    <t>.</t>
  </si>
  <si>
    <t>Igen</t>
  </si>
  <si>
    <t>Tótszerdahely Községi Önkormányzata</t>
  </si>
  <si>
    <t>Tótszerdahelyi Közös Önkormányzati Hivatal</t>
  </si>
  <si>
    <t>Tótszerdahelyi Óvoda és Konyha</t>
  </si>
  <si>
    <t>Tótszerdahely Községi Önkormányzat</t>
  </si>
  <si>
    <t>Összesen</t>
  </si>
  <si>
    <t>V.27.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</si>
</sst>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\ _F_t_-;\-* #,##0.00\ _F_t_-;_-* &quot;-&quot;??\ _F_t_-;_-@_-"/>
    <numFmt numFmtId="185" formatCode="#,###__"/>
  </numFmts>
  <fonts count="26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8">
    <xf numFmtId="0" fontId="0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14" fillId="0" borderId="0" xfId="0" applyFont="1"/>
    <xf numFmtId="0" fontId="0" fillId="0" borderId="0" xfId="0" applyProtection="1"/>
    <xf numFmtId="0" fontId="7" fillId="0" borderId="0" xfId="0" applyFont="1" applyFill="1" applyProtection="1"/>
    <xf numFmtId="0" fontId="11" fillId="0" borderId="0" xfId="0" applyFont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7" fillId="0" borderId="0" xfId="0" applyFont="1" applyProtection="1"/>
    <xf numFmtId="0" fontId="10" fillId="0" borderId="0" xfId="0" applyFont="1" applyProtection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0" fontId="0" fillId="0" borderId="6" xfId="0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 indent="5"/>
    </xf>
    <xf numFmtId="0" fontId="6" fillId="0" borderId="7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left" vertical="center" wrapText="1" indent="1"/>
      <protection locked="0"/>
    </xf>
    <xf numFmtId="0" fontId="18" fillId="0" borderId="11" xfId="0" applyFont="1" applyFill="1" applyBorder="1" applyAlignment="1">
      <alignment horizontal="left" vertical="center" indent="5"/>
    </xf>
    <xf numFmtId="0" fontId="0" fillId="0" borderId="0" xfId="0" applyProtection="1">
      <protection locked="0"/>
    </xf>
    <xf numFmtId="0" fontId="22" fillId="0" borderId="0" xfId="0" applyFont="1"/>
    <xf numFmtId="0" fontId="22" fillId="0" borderId="0" xfId="0" applyFont="1" applyAlignment="1">
      <alignment horizontal="justify" vertical="top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top" wrapText="1"/>
    </xf>
    <xf numFmtId="0" fontId="19" fillId="0" borderId="0" xfId="0" applyFont="1"/>
    <xf numFmtId="0" fontId="21" fillId="0" borderId="0" xfId="4" applyAlignment="1" applyProtection="1"/>
    <xf numFmtId="0" fontId="0" fillId="3" borderId="0" xfId="0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24" fillId="0" borderId="0" xfId="0" applyFont="1"/>
    <xf numFmtId="0" fontId="2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24" xfId="0" applyFont="1" applyBorder="1" applyProtection="1">
      <protection locked="0"/>
    </xf>
    <xf numFmtId="0" fontId="10" fillId="0" borderId="0" xfId="0" applyFont="1" applyProtection="1">
      <protection locked="0"/>
    </xf>
    <xf numFmtId="0" fontId="16" fillId="0" borderId="14" xfId="0" applyFont="1" applyFill="1" applyBorder="1" applyAlignment="1">
      <alignment horizontal="center" vertical="center" wrapText="1"/>
    </xf>
    <xf numFmtId="185" fontId="9" fillId="0" borderId="15" xfId="0" applyNumberFormat="1" applyFont="1" applyFill="1" applyBorder="1" applyAlignment="1" applyProtection="1">
      <alignment horizontal="right" vertical="center"/>
      <protection locked="0"/>
    </xf>
    <xf numFmtId="185" fontId="0" fillId="0" borderId="16" xfId="0" applyNumberFormat="1" applyFont="1" applyFill="1" applyBorder="1" applyAlignment="1" applyProtection="1">
      <alignment horizontal="right" vertical="center"/>
      <protection locked="0"/>
    </xf>
    <xf numFmtId="185" fontId="0" fillId="0" borderId="17" xfId="0" applyNumberFormat="1" applyFont="1" applyFill="1" applyBorder="1" applyAlignment="1" applyProtection="1">
      <alignment horizontal="right" vertical="center"/>
      <protection locked="0"/>
    </xf>
    <xf numFmtId="185" fontId="0" fillId="0" borderId="18" xfId="0" applyNumberFormat="1" applyFont="1" applyFill="1" applyBorder="1" applyAlignment="1" applyProtection="1">
      <alignment horizontal="right" vertical="center"/>
      <protection locked="0"/>
    </xf>
    <xf numFmtId="185" fontId="9" fillId="0" borderId="19" xfId="0" applyNumberFormat="1" applyFont="1" applyFill="1" applyBorder="1" applyAlignment="1" applyProtection="1">
      <alignment horizontal="right" vertical="center"/>
    </xf>
    <xf numFmtId="185" fontId="0" fillId="0" borderId="7" xfId="0" applyNumberFormat="1" applyFont="1" applyFill="1" applyBorder="1" applyAlignment="1" applyProtection="1">
      <alignment horizontal="right" vertical="center"/>
      <protection locked="0"/>
    </xf>
    <xf numFmtId="185" fontId="0" fillId="0" borderId="9" xfId="0" applyNumberFormat="1" applyFont="1" applyFill="1" applyBorder="1" applyAlignment="1" applyProtection="1">
      <alignment horizontal="right" vertical="center"/>
      <protection locked="0"/>
    </xf>
    <xf numFmtId="185" fontId="0" fillId="0" borderId="11" xfId="0" applyNumberFormat="1" applyFont="1" applyFill="1" applyBorder="1" applyAlignment="1" applyProtection="1">
      <alignment horizontal="right" vertical="center"/>
      <protection locked="0"/>
    </xf>
    <xf numFmtId="185" fontId="9" fillId="0" borderId="20" xfId="0" applyNumberFormat="1" applyFont="1" applyFill="1" applyBorder="1" applyAlignment="1" applyProtection="1">
      <alignment horizontal="right" vertical="center"/>
      <protection locked="0"/>
    </xf>
    <xf numFmtId="185" fontId="0" fillId="0" borderId="21" xfId="0" applyNumberFormat="1" applyFont="1" applyFill="1" applyBorder="1" applyAlignment="1" applyProtection="1">
      <alignment horizontal="right" vertical="center"/>
      <protection locked="0"/>
    </xf>
    <xf numFmtId="185" fontId="9" fillId="0" borderId="20" xfId="0" applyNumberFormat="1" applyFont="1" applyFill="1" applyBorder="1" applyAlignment="1" applyProtection="1">
      <alignment horizontal="right" vertical="center"/>
    </xf>
    <xf numFmtId="185" fontId="0" fillId="0" borderId="22" xfId="0" applyNumberFormat="1" applyFont="1" applyFill="1" applyBorder="1" applyAlignment="1" applyProtection="1">
      <alignment horizontal="right" vertical="center"/>
      <protection locked="0"/>
    </xf>
    <xf numFmtId="185" fontId="0" fillId="0" borderId="23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15" fillId="0" borderId="0" xfId="0" applyFont="1" applyFill="1" applyAlignment="1" applyProtection="1">
      <alignment horizontal="right"/>
      <protection locked="0"/>
    </xf>
    <xf numFmtId="0" fontId="15" fillId="0" borderId="0" xfId="0" applyFont="1" applyAlignment="1">
      <alignment horizontal="right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Százalék 2" xfId="7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37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40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zoomScale="120" zoomScaleNormal="120" workbookViewId="0">
      <selection activeCell="B23" sqref="B23:C23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39">
        <v>2020</v>
      </c>
    </row>
    <row r="2" spans="1:3" ht="18.75" x14ac:dyDescent="0.2">
      <c r="A2" s="60" t="s">
        <v>56</v>
      </c>
      <c r="B2" s="60"/>
      <c r="C2" s="60"/>
    </row>
    <row r="3" spans="1:3" ht="15" x14ac:dyDescent="0.25">
      <c r="A3" s="29"/>
      <c r="B3" s="30"/>
      <c r="C3" s="29"/>
    </row>
    <row r="4" spans="1:3" ht="14.25" x14ac:dyDescent="0.2">
      <c r="A4" s="31" t="s">
        <v>57</v>
      </c>
      <c r="B4" s="32" t="s">
        <v>58</v>
      </c>
      <c r="C4" s="31" t="s">
        <v>59</v>
      </c>
    </row>
    <row r="5" spans="1:3" x14ac:dyDescent="0.2">
      <c r="A5" s="33"/>
      <c r="B5" s="33"/>
      <c r="C5" s="33"/>
    </row>
    <row r="6" spans="1:3" ht="18.75" x14ac:dyDescent="0.3">
      <c r="A6" s="61" t="s">
        <v>63</v>
      </c>
      <c r="B6" s="61"/>
      <c r="C6" s="61"/>
    </row>
    <row r="7" spans="1:3" x14ac:dyDescent="0.2">
      <c r="A7" s="33" t="s">
        <v>60</v>
      </c>
      <c r="B7" s="33" t="s">
        <v>61</v>
      </c>
      <c r="C7" s="34"/>
    </row>
    <row r="8" spans="1:3" x14ac:dyDescent="0.2">
      <c r="A8" s="33" t="s">
        <v>62</v>
      </c>
      <c r="B8" s="33" t="s">
        <v>70</v>
      </c>
      <c r="C8" s="34"/>
    </row>
    <row r="9" spans="1:3" x14ac:dyDescent="0.2">
      <c r="A9" s="33" t="s">
        <v>72</v>
      </c>
      <c r="B9" t="s">
        <v>64</v>
      </c>
      <c r="C9" s="34"/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28"/>
      <c r="B1" s="40">
        <f>Z_TARTALOMJEGYZÉK!A1</f>
        <v>2020</v>
      </c>
      <c r="C1" s="40" t="s">
        <v>73</v>
      </c>
      <c r="D1" s="40"/>
      <c r="E1" s="28"/>
      <c r="F1" s="28"/>
      <c r="G1" s="28"/>
      <c r="H1" s="28"/>
      <c r="I1" s="28"/>
    </row>
    <row r="2" spans="1:13" ht="15.75" x14ac:dyDescent="0.25">
      <c r="A2" s="62" t="s">
        <v>47</v>
      </c>
      <c r="B2" s="62"/>
      <c r="C2" s="62"/>
      <c r="D2" s="62"/>
      <c r="E2" s="62"/>
      <c r="F2" s="62"/>
      <c r="G2" s="28"/>
      <c r="H2" s="28"/>
      <c r="I2" s="28"/>
    </row>
    <row r="3" spans="1:13" ht="15.75" x14ac:dyDescent="0.25">
      <c r="A3" s="65" t="s">
        <v>78</v>
      </c>
      <c r="B3" s="65"/>
      <c r="C3" s="65"/>
      <c r="D3" s="65"/>
      <c r="E3" s="65"/>
      <c r="F3" s="65"/>
      <c r="G3" s="65"/>
      <c r="H3" s="28"/>
      <c r="I3" s="28"/>
    </row>
    <row r="4" spans="1:13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13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3" ht="15" x14ac:dyDescent="0.25">
      <c r="A6" s="41" t="s">
        <v>71</v>
      </c>
      <c r="B6" s="28"/>
      <c r="C6" s="28"/>
      <c r="D6" s="28"/>
      <c r="E6" s="28"/>
      <c r="F6" s="28"/>
      <c r="G6" s="28"/>
      <c r="H6" s="28"/>
      <c r="I6" s="28"/>
    </row>
    <row r="7" spans="1:13" x14ac:dyDescent="0.2">
      <c r="A7" s="42" t="s">
        <v>65</v>
      </c>
      <c r="B7" s="35">
        <v>3</v>
      </c>
      <c r="C7" s="28" t="s">
        <v>66</v>
      </c>
      <c r="D7" s="28" t="str">
        <f>CONCATENATE(Z_TARTALOMJEGYZÉK!A1+1,".")</f>
        <v>2021.</v>
      </c>
      <c r="E7" s="28" t="s">
        <v>67</v>
      </c>
      <c r="F7" s="35" t="s">
        <v>83</v>
      </c>
      <c r="G7" s="28" t="s">
        <v>68</v>
      </c>
      <c r="H7" s="28" t="s">
        <v>69</v>
      </c>
      <c r="I7" s="28"/>
    </row>
    <row r="8" spans="1:13" x14ac:dyDescent="0.2">
      <c r="A8" s="42"/>
      <c r="B8" s="43"/>
      <c r="C8" s="28"/>
      <c r="D8" s="28"/>
      <c r="E8" s="28"/>
      <c r="F8" s="43"/>
      <c r="G8" s="28"/>
      <c r="H8" s="28"/>
      <c r="I8" s="28"/>
    </row>
    <row r="9" spans="1:13" x14ac:dyDescent="0.2">
      <c r="A9" s="42"/>
      <c r="B9" s="43"/>
      <c r="C9" s="28"/>
      <c r="D9" s="28"/>
      <c r="E9" s="28"/>
      <c r="F9" s="43"/>
      <c r="G9" s="28"/>
      <c r="H9" s="28"/>
      <c r="I9" s="28"/>
    </row>
    <row r="10" spans="1:13" ht="13.5" thickBot="1" x14ac:dyDescent="0.25">
      <c r="A10" s="28"/>
      <c r="B10" s="28"/>
      <c r="C10" s="28"/>
      <c r="D10" s="28"/>
      <c r="E10" s="28"/>
      <c r="F10" s="28"/>
      <c r="G10" s="28"/>
      <c r="H10" s="37" t="s">
        <v>75</v>
      </c>
      <c r="I10" s="28"/>
    </row>
    <row r="11" spans="1:13" ht="17.25" thickTop="1" thickBot="1" x14ac:dyDescent="0.3">
      <c r="A11" s="63" t="s">
        <v>79</v>
      </c>
      <c r="B11" s="64"/>
      <c r="C11" s="64"/>
      <c r="D11" s="64"/>
      <c r="E11" s="64"/>
      <c r="F11" s="64"/>
      <c r="G11" s="64"/>
      <c r="H11" s="44" t="s">
        <v>77</v>
      </c>
      <c r="I11" s="28"/>
      <c r="J11" s="38" t="s">
        <v>6</v>
      </c>
      <c r="K11">
        <f>IF($H$11="Nem","",2)</f>
        <v>2</v>
      </c>
      <c r="L11" t="s">
        <v>76</v>
      </c>
      <c r="M11" t="str">
        <f>CONCATENATE(J11,K11,L11)</f>
        <v>6.2.</v>
      </c>
    </row>
    <row r="12" spans="1:13" ht="13.5" thickTop="1" x14ac:dyDescent="0.2">
      <c r="A12" s="28"/>
      <c r="B12" s="28"/>
      <c r="C12" s="28"/>
      <c r="D12" s="28"/>
      <c r="E12" s="28"/>
      <c r="F12" s="28"/>
      <c r="G12" s="28"/>
      <c r="H12" s="28"/>
      <c r="I12" s="28"/>
    </row>
    <row r="13" spans="1:13" ht="14.25" x14ac:dyDescent="0.2">
      <c r="A13" s="45" t="s">
        <v>48</v>
      </c>
      <c r="B13" s="66" t="s">
        <v>80</v>
      </c>
      <c r="C13" s="67"/>
      <c r="D13" s="67"/>
      <c r="E13" s="67"/>
      <c r="F13" s="67"/>
      <c r="G13" s="67"/>
      <c r="H13" s="28"/>
      <c r="I13" s="28"/>
      <c r="J13" s="38" t="s">
        <v>6</v>
      </c>
      <c r="K13">
        <f>IF(H11="Nem",2,3)</f>
        <v>3</v>
      </c>
      <c r="L13" t="s">
        <v>76</v>
      </c>
      <c r="M13" t="str">
        <f>CONCATENATE(J13,K13,L13)</f>
        <v>6.3.</v>
      </c>
    </row>
    <row r="14" spans="1:13" ht="14.25" x14ac:dyDescent="0.2">
      <c r="A14" s="28"/>
      <c r="B14" s="36"/>
      <c r="C14" s="28"/>
      <c r="D14" s="28"/>
      <c r="E14" s="28"/>
      <c r="F14" s="28"/>
      <c r="G14" s="28"/>
      <c r="H14" s="28"/>
      <c r="I14" s="28"/>
    </row>
    <row r="15" spans="1:13" ht="14.25" x14ac:dyDescent="0.2">
      <c r="A15" s="45"/>
      <c r="B15" s="66"/>
      <c r="C15" s="67"/>
      <c r="D15" s="67"/>
      <c r="E15" s="67"/>
      <c r="F15" s="67"/>
      <c r="G15" s="67"/>
      <c r="H15" s="28"/>
      <c r="I15" s="28"/>
      <c r="J15" s="38" t="s">
        <v>6</v>
      </c>
      <c r="K15">
        <f>K13+1</f>
        <v>4</v>
      </c>
      <c r="L15" t="s">
        <v>76</v>
      </c>
      <c r="M15" t="str">
        <f>CONCATENATE(J15,K15,L15)</f>
        <v>6.4.</v>
      </c>
    </row>
    <row r="16" spans="1:13" ht="14.25" x14ac:dyDescent="0.2">
      <c r="A16" s="28"/>
      <c r="B16" s="36"/>
      <c r="C16" s="28"/>
      <c r="D16" s="28"/>
      <c r="E16" s="28"/>
      <c r="F16" s="28"/>
      <c r="G16" s="28"/>
      <c r="H16" s="28"/>
      <c r="I16" s="28"/>
    </row>
    <row r="17" spans="1:13" ht="14.25" x14ac:dyDescent="0.2">
      <c r="A17" s="45"/>
      <c r="B17" s="66"/>
      <c r="C17" s="67"/>
      <c r="D17" s="67"/>
      <c r="E17" s="67"/>
      <c r="F17" s="67"/>
      <c r="G17" s="67"/>
      <c r="H17" s="28"/>
      <c r="I17" s="28"/>
      <c r="J17" s="38" t="s">
        <v>6</v>
      </c>
      <c r="K17">
        <f>K15+1</f>
        <v>5</v>
      </c>
      <c r="L17" t="s">
        <v>76</v>
      </c>
      <c r="M17" t="str">
        <f>CONCATENATE(J17,K17,L17)</f>
        <v>6.5.</v>
      </c>
    </row>
    <row r="18" spans="1:13" ht="14.25" x14ac:dyDescent="0.2">
      <c r="A18" s="28"/>
      <c r="B18" s="36"/>
      <c r="C18" s="28"/>
      <c r="D18" s="28"/>
      <c r="E18" s="28"/>
      <c r="F18" s="28"/>
      <c r="G18" s="28"/>
      <c r="H18" s="28"/>
      <c r="I18" s="28"/>
    </row>
    <row r="19" spans="1:13" ht="14.25" x14ac:dyDescent="0.2">
      <c r="A19" s="45"/>
      <c r="B19" s="66"/>
      <c r="C19" s="67"/>
      <c r="D19" s="67"/>
      <c r="E19" s="67"/>
      <c r="F19" s="67"/>
      <c r="G19" s="67"/>
      <c r="H19" s="28"/>
      <c r="I19" s="28"/>
      <c r="J19" s="38" t="s">
        <v>6</v>
      </c>
      <c r="K19">
        <f>K17+1</f>
        <v>6</v>
      </c>
      <c r="L19" t="s">
        <v>76</v>
      </c>
      <c r="M19" t="str">
        <f>CONCATENATE(J19,K19,L19)</f>
        <v>6.6.</v>
      </c>
    </row>
    <row r="20" spans="1:13" ht="14.25" x14ac:dyDescent="0.2">
      <c r="A20" s="28"/>
      <c r="B20" s="36"/>
      <c r="C20" s="28"/>
      <c r="D20" s="28"/>
      <c r="E20" s="28"/>
      <c r="F20" s="28"/>
      <c r="G20" s="28"/>
      <c r="H20" s="28"/>
      <c r="I20" s="28"/>
    </row>
    <row r="21" spans="1:13" ht="14.25" x14ac:dyDescent="0.2">
      <c r="A21" s="45"/>
      <c r="B21" s="66"/>
      <c r="C21" s="67"/>
      <c r="D21" s="67"/>
      <c r="E21" s="67"/>
      <c r="F21" s="67"/>
      <c r="G21" s="67"/>
      <c r="H21" s="28"/>
      <c r="I21" s="28"/>
      <c r="J21" s="38" t="s">
        <v>6</v>
      </c>
      <c r="K21">
        <f>K19+1</f>
        <v>7</v>
      </c>
      <c r="L21" t="s">
        <v>76</v>
      </c>
      <c r="M21" t="str">
        <f>CONCATENATE(J21,K21,L21)</f>
        <v>6.7.</v>
      </c>
    </row>
    <row r="22" spans="1:13" ht="14.25" x14ac:dyDescent="0.2">
      <c r="A22" s="28"/>
      <c r="B22" s="36"/>
      <c r="C22" s="28"/>
      <c r="D22" s="28"/>
      <c r="E22" s="28"/>
      <c r="F22" s="28"/>
      <c r="G22" s="28"/>
      <c r="H22" s="28"/>
      <c r="I22" s="28"/>
    </row>
    <row r="23" spans="1:13" ht="14.25" x14ac:dyDescent="0.2">
      <c r="A23" s="45"/>
      <c r="B23" s="66"/>
      <c r="C23" s="67"/>
      <c r="D23" s="67"/>
      <c r="E23" s="67"/>
      <c r="F23" s="67"/>
      <c r="G23" s="67"/>
      <c r="H23" s="28"/>
      <c r="I23" s="28"/>
      <c r="J23" s="38" t="s">
        <v>6</v>
      </c>
      <c r="K23">
        <f>K21+1</f>
        <v>8</v>
      </c>
      <c r="L23" t="s">
        <v>76</v>
      </c>
      <c r="M23" t="str">
        <f>CONCATENATE(J23,K23,L23)</f>
        <v>6.8.</v>
      </c>
    </row>
    <row r="24" spans="1:13" ht="14.25" x14ac:dyDescent="0.2">
      <c r="A24" s="28"/>
      <c r="B24" s="36"/>
      <c r="C24" s="28"/>
      <c r="D24" s="28"/>
      <c r="E24" s="28"/>
      <c r="F24" s="28"/>
      <c r="G24" s="28"/>
      <c r="H24" s="28"/>
      <c r="I24" s="28"/>
    </row>
    <row r="25" spans="1:13" ht="14.25" x14ac:dyDescent="0.2">
      <c r="A25" s="45"/>
      <c r="B25" s="66"/>
      <c r="C25" s="67"/>
      <c r="D25" s="67"/>
      <c r="E25" s="67"/>
      <c r="F25" s="67"/>
      <c r="G25" s="67"/>
      <c r="H25" s="28"/>
      <c r="I25" s="28"/>
      <c r="J25" s="38" t="s">
        <v>6</v>
      </c>
      <c r="K25">
        <f>K23+1</f>
        <v>9</v>
      </c>
      <c r="L25" t="s">
        <v>76</v>
      </c>
      <c r="M25" t="str">
        <f>CONCATENATE(J25,K25,L25)</f>
        <v>6.9.</v>
      </c>
    </row>
    <row r="26" spans="1:13" ht="14.25" x14ac:dyDescent="0.2">
      <c r="A26" s="28"/>
      <c r="B26" s="36"/>
      <c r="C26" s="28"/>
      <c r="D26" s="28"/>
      <c r="E26" s="28"/>
      <c r="F26" s="28"/>
      <c r="G26" s="28"/>
      <c r="H26" s="28"/>
      <c r="I26" s="28"/>
    </row>
    <row r="27" spans="1:13" ht="14.25" x14ac:dyDescent="0.2">
      <c r="A27" s="45"/>
      <c r="B27" s="66"/>
      <c r="C27" s="67"/>
      <c r="D27" s="67"/>
      <c r="E27" s="67"/>
      <c r="F27" s="67"/>
      <c r="G27" s="67"/>
      <c r="H27" s="28"/>
      <c r="I27" s="28"/>
      <c r="J27" s="38" t="s">
        <v>6</v>
      </c>
      <c r="K27">
        <f>K25+1</f>
        <v>10</v>
      </c>
      <c r="L27" t="s">
        <v>76</v>
      </c>
      <c r="M27" t="str">
        <f>CONCATENATE(J27,K27,L27)</f>
        <v>6.10.</v>
      </c>
    </row>
    <row r="28" spans="1:13" ht="14.25" x14ac:dyDescent="0.2">
      <c r="A28" s="28"/>
      <c r="B28" s="36"/>
      <c r="C28" s="28"/>
      <c r="D28" s="28"/>
      <c r="E28" s="28"/>
      <c r="F28" s="28"/>
      <c r="G28" s="28"/>
      <c r="H28" s="28"/>
      <c r="I28" s="28"/>
    </row>
    <row r="29" spans="1:13" ht="14.25" x14ac:dyDescent="0.2">
      <c r="A29" s="45"/>
      <c r="B29" s="66"/>
      <c r="C29" s="67"/>
      <c r="D29" s="67"/>
      <c r="E29" s="67"/>
      <c r="F29" s="67"/>
      <c r="G29" s="67"/>
      <c r="H29" s="28"/>
      <c r="I29" s="28"/>
      <c r="J29" s="38" t="s">
        <v>6</v>
      </c>
      <c r="K29">
        <f>K27+1</f>
        <v>11</v>
      </c>
      <c r="L29" t="s">
        <v>76</v>
      </c>
      <c r="M29" t="str">
        <f>CONCATENATE(J29,K29,L29)</f>
        <v>6.11.</v>
      </c>
    </row>
    <row r="30" spans="1:13" ht="14.25" x14ac:dyDescent="0.2">
      <c r="A30" s="28"/>
      <c r="B30" s="36"/>
      <c r="C30" s="28"/>
      <c r="D30" s="28"/>
      <c r="E30" s="28"/>
      <c r="F30" s="28"/>
      <c r="G30" s="28"/>
      <c r="H30" s="28"/>
      <c r="I30" s="28"/>
    </row>
    <row r="31" spans="1:13" ht="14.25" x14ac:dyDescent="0.2">
      <c r="A31" s="45"/>
      <c r="B31" s="66"/>
      <c r="C31" s="67"/>
      <c r="D31" s="67"/>
      <c r="E31" s="67"/>
      <c r="F31" s="67"/>
      <c r="G31" s="67"/>
      <c r="H31" s="28"/>
      <c r="I31" s="28"/>
      <c r="J31" s="38" t="s">
        <v>6</v>
      </c>
      <c r="K31">
        <f>K29+1</f>
        <v>12</v>
      </c>
      <c r="L31" t="s">
        <v>76</v>
      </c>
      <c r="M31" t="str">
        <f>CONCATENATE(J31,K31,L31)</f>
        <v>6.12.</v>
      </c>
    </row>
    <row r="32" spans="1:13" x14ac:dyDescent="0.2">
      <c r="A32" s="28"/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28"/>
      <c r="B33" s="28"/>
      <c r="C33" s="28"/>
      <c r="D33" s="28"/>
      <c r="E33" s="28"/>
      <c r="F33" s="28"/>
      <c r="G33" s="28"/>
      <c r="H33" s="28"/>
      <c r="I33" s="28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8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5" t="s">
        <v>49</v>
      </c>
      <c r="B1" s="3"/>
    </row>
    <row r="2" spans="1:2" x14ac:dyDescent="0.2">
      <c r="A2" s="3"/>
      <c r="B2" s="3"/>
    </row>
    <row r="3" spans="1:2" x14ac:dyDescent="0.2">
      <c r="A3" s="6"/>
      <c r="B3" s="6"/>
    </row>
    <row r="4" spans="1:2" ht="15.75" x14ac:dyDescent="0.25">
      <c r="A4" s="4"/>
      <c r="B4" s="7"/>
    </row>
    <row r="5" spans="1:2" ht="15.75" x14ac:dyDescent="0.25">
      <c r="A5" s="4"/>
      <c r="B5" s="7"/>
    </row>
    <row r="6" spans="1:2" s="2" customFormat="1" ht="15.75" x14ac:dyDescent="0.25">
      <c r="A6" s="4" t="str">
        <f>CONCATENATE(Z_ALAPADATOK!B1,". évi eredeti előirányzat BEVÉTELEK")</f>
        <v>2020. évi eredeti előirányzat BEVÉTELEK</v>
      </c>
      <c r="B6" s="6"/>
    </row>
    <row r="7" spans="1:2" s="2" customFormat="1" x14ac:dyDescent="0.2">
      <c r="A7" s="6"/>
      <c r="B7" s="6"/>
    </row>
    <row r="8" spans="1:2" s="2" customFormat="1" x14ac:dyDescent="0.2">
      <c r="A8" s="6"/>
      <c r="B8" s="6"/>
    </row>
    <row r="9" spans="1:2" x14ac:dyDescent="0.2">
      <c r="A9" s="6" t="s">
        <v>31</v>
      </c>
      <c r="B9" s="6" t="s">
        <v>11</v>
      </c>
    </row>
    <row r="10" spans="1:2" x14ac:dyDescent="0.2">
      <c r="A10" s="6" t="s">
        <v>29</v>
      </c>
      <c r="B10" s="6" t="s">
        <v>17</v>
      </c>
    </row>
    <row r="11" spans="1:2" x14ac:dyDescent="0.2">
      <c r="A11" s="6" t="s">
        <v>30</v>
      </c>
      <c r="B11" s="6" t="s">
        <v>18</v>
      </c>
    </row>
    <row r="12" spans="1:2" x14ac:dyDescent="0.2">
      <c r="A12" s="6"/>
      <c r="B12" s="6"/>
    </row>
    <row r="13" spans="1:2" ht="15.75" x14ac:dyDescent="0.25">
      <c r="A13" s="4" t="str">
        <f>+CONCATENATE(LEFT(A6,4),". évi módosított előirányzat BEVÉTELEK")</f>
        <v>2020. évi módosított előirányzat BEVÉTELEK</v>
      </c>
      <c r="B13" s="7"/>
    </row>
    <row r="14" spans="1:2" x14ac:dyDescent="0.2">
      <c r="A14" s="6"/>
      <c r="B14" s="6"/>
    </row>
    <row r="15" spans="1:2" s="2" customFormat="1" x14ac:dyDescent="0.2">
      <c r="A15" s="6" t="s">
        <v>32</v>
      </c>
      <c r="B15" s="6" t="s">
        <v>12</v>
      </c>
    </row>
    <row r="16" spans="1:2" x14ac:dyDescent="0.2">
      <c r="A16" s="6" t="s">
        <v>33</v>
      </c>
      <c r="B16" s="6" t="s">
        <v>19</v>
      </c>
    </row>
    <row r="17" spans="1:2" x14ac:dyDescent="0.2">
      <c r="A17" s="6" t="s">
        <v>34</v>
      </c>
      <c r="B17" s="6" t="s">
        <v>20</v>
      </c>
    </row>
    <row r="18" spans="1:2" x14ac:dyDescent="0.2">
      <c r="A18" s="6"/>
      <c r="B18" s="6"/>
    </row>
    <row r="19" spans="1:2" ht="14.25" x14ac:dyDescent="0.2">
      <c r="A19" s="9" t="str">
        <f>+CONCATENATE(LEFT(A6,4),".évi teljesített BEVÉTELEK")</f>
        <v>2020.évi teljesített BEVÉTELEK</v>
      </c>
      <c r="B19" s="7"/>
    </row>
    <row r="20" spans="1:2" x14ac:dyDescent="0.2">
      <c r="A20" s="6"/>
      <c r="B20" s="6"/>
    </row>
    <row r="21" spans="1:2" x14ac:dyDescent="0.2">
      <c r="A21" s="6" t="s">
        <v>35</v>
      </c>
      <c r="B21" s="6" t="s">
        <v>13</v>
      </c>
    </row>
    <row r="22" spans="1:2" x14ac:dyDescent="0.2">
      <c r="A22" s="6" t="s">
        <v>36</v>
      </c>
      <c r="B22" s="6" t="s">
        <v>21</v>
      </c>
    </row>
    <row r="23" spans="1:2" x14ac:dyDescent="0.2">
      <c r="A23" s="6" t="s">
        <v>37</v>
      </c>
      <c r="B23" s="6" t="s">
        <v>22</v>
      </c>
    </row>
    <row r="24" spans="1:2" x14ac:dyDescent="0.2">
      <c r="A24" s="6"/>
      <c r="B24" s="6"/>
    </row>
    <row r="25" spans="1:2" ht="15.75" x14ac:dyDescent="0.25">
      <c r="A25" s="4" t="str">
        <f>+CONCATENATE(LEFT(A6,4),". évi eredeti előirányzat KIADÁSOK")</f>
        <v>2020. évi eredeti előirányzat KIADÁSOK</v>
      </c>
      <c r="B25" s="7"/>
    </row>
    <row r="26" spans="1:2" x14ac:dyDescent="0.2">
      <c r="A26" s="6"/>
      <c r="B26" s="6"/>
    </row>
    <row r="27" spans="1:2" x14ac:dyDescent="0.2">
      <c r="A27" s="6" t="s">
        <v>38</v>
      </c>
      <c r="B27" s="6" t="s">
        <v>14</v>
      </c>
    </row>
    <row r="28" spans="1:2" x14ac:dyDescent="0.2">
      <c r="A28" s="6" t="s">
        <v>39</v>
      </c>
      <c r="B28" s="6" t="s">
        <v>23</v>
      </c>
    </row>
    <row r="29" spans="1:2" x14ac:dyDescent="0.2">
      <c r="A29" s="6" t="s">
        <v>40</v>
      </c>
      <c r="B29" s="6" t="s">
        <v>24</v>
      </c>
    </row>
    <row r="30" spans="1:2" x14ac:dyDescent="0.2">
      <c r="A30" s="6"/>
      <c r="B30" s="6"/>
    </row>
    <row r="31" spans="1:2" ht="15.75" x14ac:dyDescent="0.25">
      <c r="A31" s="4" t="str">
        <f>+CONCATENATE(LEFT(A6,4),". évi módosított előirányzat KIADÁSOK")</f>
        <v>2020. évi módosított előirányzat KIADÁSOK</v>
      </c>
      <c r="B31" s="7"/>
    </row>
    <row r="32" spans="1:2" x14ac:dyDescent="0.2">
      <c r="A32" s="6"/>
      <c r="B32" s="6"/>
    </row>
    <row r="33" spans="1:2" x14ac:dyDescent="0.2">
      <c r="A33" s="6" t="s">
        <v>41</v>
      </c>
      <c r="B33" s="6" t="s">
        <v>15</v>
      </c>
    </row>
    <row r="34" spans="1:2" x14ac:dyDescent="0.2">
      <c r="A34" s="6" t="s">
        <v>42</v>
      </c>
      <c r="B34" s="6" t="s">
        <v>25</v>
      </c>
    </row>
    <row r="35" spans="1:2" x14ac:dyDescent="0.2">
      <c r="A35" s="6" t="s">
        <v>43</v>
      </c>
      <c r="B35" s="6" t="s">
        <v>26</v>
      </c>
    </row>
    <row r="36" spans="1:2" x14ac:dyDescent="0.2">
      <c r="A36" s="6"/>
      <c r="B36" s="6"/>
    </row>
    <row r="37" spans="1:2" ht="15.75" x14ac:dyDescent="0.25">
      <c r="A37" s="8" t="str">
        <f>+CONCATENATE(LEFT(A6,4),".évi teljesített KIADÁSOK")</f>
        <v>2020.évi teljesített KIADÁSOK</v>
      </c>
      <c r="B37" s="7"/>
    </row>
    <row r="38" spans="1:2" x14ac:dyDescent="0.2">
      <c r="A38" s="6"/>
      <c r="B38" s="6"/>
    </row>
    <row r="39" spans="1:2" x14ac:dyDescent="0.2">
      <c r="A39" s="6" t="s">
        <v>44</v>
      </c>
      <c r="B39" s="6" t="s">
        <v>16</v>
      </c>
    </row>
    <row r="40" spans="1:2" x14ac:dyDescent="0.2">
      <c r="A40" s="6" t="s">
        <v>45</v>
      </c>
      <c r="B40" s="6" t="s">
        <v>27</v>
      </c>
    </row>
    <row r="41" spans="1:2" x14ac:dyDescent="0.2">
      <c r="A41" s="6" t="s">
        <v>46</v>
      </c>
      <c r="B41" s="6" t="s">
        <v>28</v>
      </c>
    </row>
  </sheetData>
  <sheetProtection sheet="1"/>
  <phoneticPr fontId="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5"/>
  <sheetViews>
    <sheetView zoomScale="120" zoomScaleNormal="120" workbookViewId="0">
      <selection activeCell="L18" sqref="L18"/>
    </sheetView>
  </sheetViews>
  <sheetFormatPr defaultRowHeight="12.75" x14ac:dyDescent="0.2"/>
  <cols>
    <col min="1" max="1" width="7.6640625" style="1" customWidth="1"/>
    <col min="2" max="2" width="37.83203125" style="1" customWidth="1"/>
    <col min="3" max="5" width="19.33203125" style="1" customWidth="1"/>
    <col min="6" max="6" width="25.6640625" style="1" customWidth="1"/>
    <col min="7" max="16384" width="9.33203125" style="1"/>
  </cols>
  <sheetData>
    <row r="2" spans="1:6" ht="15" x14ac:dyDescent="0.25">
      <c r="A2" s="69" t="str">
        <f>CONCATENATE("8. melléklet ",Z_ALAPADATOK!A7," ",Z_ALAPADATOK!B7," ",Z_ALAPADATOK!C7," ",Z_ALAPADATOK!D7," ",Z_ALAPADATOK!E7," ",Z_ALAPADATOK!F7," ",Z_ALAPADATOK!G7," ",Z_ALAPADATOK!H7)</f>
        <v>8. melléklet a 3 / 2021. ( V.27. ) önkormányzati rendelethez</v>
      </c>
      <c r="B2" s="70"/>
      <c r="C2" s="70"/>
      <c r="D2" s="70"/>
      <c r="E2" s="70"/>
      <c r="F2" s="70"/>
    </row>
    <row r="3" spans="1:6" ht="14.25" x14ac:dyDescent="0.2">
      <c r="A3" s="10"/>
      <c r="B3" s="10"/>
      <c r="C3" s="10"/>
      <c r="D3" s="10"/>
      <c r="E3" s="10"/>
      <c r="F3" s="10"/>
    </row>
    <row r="4" spans="1:6" ht="33.75" customHeight="1" x14ac:dyDescent="0.2">
      <c r="A4" s="68" t="s">
        <v>50</v>
      </c>
      <c r="B4" s="68"/>
      <c r="C4" s="68"/>
      <c r="D4" s="68"/>
      <c r="E4" s="68"/>
      <c r="F4" s="68"/>
    </row>
    <row r="5" spans="1:6" ht="13.5" thickBot="1" x14ac:dyDescent="0.25">
      <c r="F5" s="11" t="s">
        <v>74</v>
      </c>
    </row>
    <row r="6" spans="1:6" s="15" customFormat="1" ht="55.5" customHeight="1" thickBot="1" x14ac:dyDescent="0.25">
      <c r="A6" s="12" t="s">
        <v>0</v>
      </c>
      <c r="B6" s="13" t="s">
        <v>10</v>
      </c>
      <c r="C6" s="46" t="s">
        <v>81</v>
      </c>
      <c r="D6" s="46" t="s">
        <v>79</v>
      </c>
      <c r="E6" s="46" t="s">
        <v>80</v>
      </c>
      <c r="F6" s="14" t="s">
        <v>82</v>
      </c>
    </row>
    <row r="7" spans="1:6" ht="28.5" customHeight="1" x14ac:dyDescent="0.2">
      <c r="A7" s="16" t="s">
        <v>1</v>
      </c>
      <c r="B7" s="17" t="str">
        <f>CONCATENATE("Pénzkészlet ",Z_ALAPADATOK!B1,". január 1-jén
Ebből:")</f>
        <v>Pénzkészlet 2020. január 1-jén
Ebből:</v>
      </c>
      <c r="C7" s="47">
        <f>C8+C9</f>
        <v>29571674</v>
      </c>
      <c r="D7" s="47">
        <f>D8+D9</f>
        <v>646391</v>
      </c>
      <c r="E7" s="47">
        <f>E8+E9</f>
        <v>691435</v>
      </c>
      <c r="F7" s="55">
        <f>F8+F9</f>
        <v>30909500</v>
      </c>
    </row>
    <row r="8" spans="1:6" ht="18" customHeight="1" x14ac:dyDescent="0.2">
      <c r="A8" s="18" t="s">
        <v>2</v>
      </c>
      <c r="B8" s="19" t="s">
        <v>51</v>
      </c>
      <c r="C8" s="48">
        <v>29200459</v>
      </c>
      <c r="D8" s="52">
        <v>561461</v>
      </c>
      <c r="E8" s="48">
        <v>412930</v>
      </c>
      <c r="F8" s="56">
        <f>C8+D8+E8</f>
        <v>30174850</v>
      </c>
    </row>
    <row r="9" spans="1:6" ht="18" customHeight="1" x14ac:dyDescent="0.2">
      <c r="A9" s="18" t="s">
        <v>3</v>
      </c>
      <c r="B9" s="19" t="s">
        <v>52</v>
      </c>
      <c r="C9" s="48">
        <v>371215</v>
      </c>
      <c r="D9" s="52">
        <v>84930</v>
      </c>
      <c r="E9" s="48">
        <v>278505</v>
      </c>
      <c r="F9" s="56">
        <f>C9+D9+E9</f>
        <v>734650</v>
      </c>
    </row>
    <row r="10" spans="1:6" ht="18" customHeight="1" x14ac:dyDescent="0.2">
      <c r="A10" s="18" t="s">
        <v>4</v>
      </c>
      <c r="B10" s="20" t="s">
        <v>53</v>
      </c>
      <c r="C10" s="48">
        <v>301741446</v>
      </c>
      <c r="D10" s="52">
        <v>43783100</v>
      </c>
      <c r="E10" s="48">
        <v>66039181</v>
      </c>
      <c r="F10" s="56">
        <f>C10+D10+E10</f>
        <v>411563727</v>
      </c>
    </row>
    <row r="11" spans="1:6" ht="18" customHeight="1" x14ac:dyDescent="0.2">
      <c r="A11" s="21" t="s">
        <v>5</v>
      </c>
      <c r="B11" s="22" t="s">
        <v>54</v>
      </c>
      <c r="C11" s="49">
        <v>189559699</v>
      </c>
      <c r="D11" s="53">
        <v>44165025</v>
      </c>
      <c r="E11" s="49">
        <v>65284526</v>
      </c>
      <c r="F11" s="56">
        <f>C11+D11+E11</f>
        <v>299009250</v>
      </c>
    </row>
    <row r="12" spans="1:6" ht="18" customHeight="1" thickBot="1" x14ac:dyDescent="0.25">
      <c r="A12" s="23" t="s">
        <v>6</v>
      </c>
      <c r="B12" s="24" t="s">
        <v>55</v>
      </c>
      <c r="C12" s="50">
        <v>2383266</v>
      </c>
      <c r="D12" s="54"/>
      <c r="E12" s="50">
        <v>94430</v>
      </c>
      <c r="F12" s="56">
        <f>C12+D12+E12</f>
        <v>2477696</v>
      </c>
    </row>
    <row r="13" spans="1:6" ht="25.5" customHeight="1" x14ac:dyDescent="0.2">
      <c r="A13" s="25" t="s">
        <v>7</v>
      </c>
      <c r="B13" s="26" t="str">
        <f>CONCATENATE("Pénzkészlet ",Z_ALAPADATOK!B1,". december 31-én
Ebből:")</f>
        <v>Pénzkészlet 2020. december 31-én
Ebből:</v>
      </c>
      <c r="C13" s="51">
        <f>C7+C10-C11+C12</f>
        <v>144136687</v>
      </c>
      <c r="D13" s="51">
        <f>D7+D10-D11+D12</f>
        <v>264466</v>
      </c>
      <c r="E13" s="51">
        <f>E7+E10-E11+E12</f>
        <v>1540520</v>
      </c>
      <c r="F13" s="57">
        <f>F7+F10-F11+F12</f>
        <v>145941673</v>
      </c>
    </row>
    <row r="14" spans="1:6" ht="18" customHeight="1" x14ac:dyDescent="0.2">
      <c r="A14" s="18" t="s">
        <v>8</v>
      </c>
      <c r="B14" s="19" t="s">
        <v>51</v>
      </c>
      <c r="C14" s="48">
        <v>143729872</v>
      </c>
      <c r="D14" s="52">
        <v>246811</v>
      </c>
      <c r="E14" s="48">
        <v>1318735</v>
      </c>
      <c r="F14" s="58">
        <f>C14+D14+E14</f>
        <v>145295418</v>
      </c>
    </row>
    <row r="15" spans="1:6" ht="18" customHeight="1" thickBot="1" x14ac:dyDescent="0.25">
      <c r="A15" s="23" t="s">
        <v>9</v>
      </c>
      <c r="B15" s="27" t="s">
        <v>52</v>
      </c>
      <c r="C15" s="50">
        <v>406815</v>
      </c>
      <c r="D15" s="54">
        <v>17655</v>
      </c>
      <c r="E15" s="50">
        <v>221785</v>
      </c>
      <c r="F15" s="59">
        <f>C15+D15+E15</f>
        <v>646255</v>
      </c>
    </row>
  </sheetData>
  <mergeCells count="2">
    <mergeCell ref="A4:F4"/>
    <mergeCell ref="A2:F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Z_TARTALOMJEGYZÉK</vt:lpstr>
      <vt:lpstr>Z_ALAPADATOK</vt:lpstr>
      <vt:lpstr>Z_ÖSSZEFÜGGÉSEK</vt:lpstr>
      <vt:lpstr>8.sz.mell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2021-05-27T11:59:54Z</dcterms:modified>
</cp:coreProperties>
</file>