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21\2021. májusi döntések anyagai\Zárszámadás\"/>
    </mc:Choice>
  </mc:AlternateContent>
  <xr:revisionPtr revIDLastSave="0" documentId="8_{C5E9FBC9-EA9C-4511-8068-97A539984DB7}" xr6:coauthVersionLast="46" xr6:coauthVersionMax="46" xr10:uidLastSave="{00000000-0000-0000-0000-000000000000}"/>
  <bookViews>
    <workbookView xWindow="-120" yWindow="-120" windowWidth="19440" windowHeight="15000" xr2:uid="{65333B59-A820-4F2E-A30A-42F41B30B15A}"/>
  </bookViews>
  <sheets>
    <sheet name="2." sheetId="1" r:id="rId1"/>
  </sheets>
  <definedNames>
    <definedName name="_xlnm.Print_Area" localSheetId="0">'2.'!$A$2:$M$89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L88" i="1"/>
  <c r="K88" i="1"/>
  <c r="L87" i="1"/>
  <c r="L89" i="1" s="1"/>
  <c r="G87" i="1"/>
  <c r="G89" i="1" s="1"/>
  <c r="D87" i="1"/>
  <c r="C87" i="1"/>
  <c r="C89" i="1" s="1"/>
  <c r="C90" i="1" s="1"/>
  <c r="B87" i="1"/>
  <c r="B89" i="1" s="1"/>
  <c r="H86" i="1"/>
  <c r="I86" i="1" s="1"/>
  <c r="G86" i="1"/>
  <c r="F86" i="1"/>
  <c r="F87" i="1" s="1"/>
  <c r="F89" i="1" s="1"/>
  <c r="E86" i="1"/>
  <c r="L85" i="1"/>
  <c r="K85" i="1"/>
  <c r="K87" i="1" s="1"/>
  <c r="K89" i="1" s="1"/>
  <c r="D85" i="1"/>
  <c r="C85" i="1"/>
  <c r="L84" i="1"/>
  <c r="K84" i="1"/>
  <c r="K82" i="1"/>
  <c r="J82" i="1"/>
  <c r="D82" i="1"/>
  <c r="L82" i="1" s="1"/>
  <c r="C82" i="1"/>
  <c r="B82" i="1"/>
  <c r="L81" i="1"/>
  <c r="K81" i="1"/>
  <c r="J81" i="1"/>
  <c r="K80" i="1"/>
  <c r="D80" i="1"/>
  <c r="C80" i="1"/>
  <c r="B80" i="1"/>
  <c r="L79" i="1"/>
  <c r="M79" i="1" s="1"/>
  <c r="K79" i="1"/>
  <c r="J79" i="1"/>
  <c r="E79" i="1"/>
  <c r="L78" i="1"/>
  <c r="M78" i="1" s="1"/>
  <c r="K78" i="1"/>
  <c r="E78" i="1"/>
  <c r="L77" i="1"/>
  <c r="K77" i="1"/>
  <c r="J77" i="1"/>
  <c r="J80" i="1" s="1"/>
  <c r="E77" i="1"/>
  <c r="E76" i="1"/>
  <c r="D76" i="1"/>
  <c r="L76" i="1" s="1"/>
  <c r="M76" i="1" s="1"/>
  <c r="C76" i="1"/>
  <c r="K76" i="1" s="1"/>
  <c r="B76" i="1"/>
  <c r="J76" i="1" s="1"/>
  <c r="M75" i="1"/>
  <c r="L75" i="1"/>
  <c r="K75" i="1"/>
  <c r="J75" i="1"/>
  <c r="E75" i="1"/>
  <c r="L74" i="1"/>
  <c r="M74" i="1" s="1"/>
  <c r="K74" i="1"/>
  <c r="J74" i="1"/>
  <c r="E74" i="1"/>
  <c r="J73" i="1"/>
  <c r="K72" i="1"/>
  <c r="J72" i="1"/>
  <c r="E72" i="1"/>
  <c r="L71" i="1"/>
  <c r="K71" i="1"/>
  <c r="M70" i="1"/>
  <c r="L70" i="1"/>
  <c r="K70" i="1"/>
  <c r="J70" i="1"/>
  <c r="B70" i="1"/>
  <c r="H69" i="1"/>
  <c r="H70" i="1" s="1"/>
  <c r="G69" i="1"/>
  <c r="F69" i="1"/>
  <c r="H68" i="1"/>
  <c r="H67" i="1"/>
  <c r="H66" i="1"/>
  <c r="G66" i="1"/>
  <c r="F66" i="1"/>
  <c r="H65" i="1"/>
  <c r="G65" i="1"/>
  <c r="F65" i="1"/>
  <c r="H64" i="1"/>
  <c r="I64" i="1" s="1"/>
  <c r="G64" i="1"/>
  <c r="F64" i="1"/>
  <c r="E64" i="1"/>
  <c r="I63" i="1"/>
  <c r="H63" i="1"/>
  <c r="G63" i="1"/>
  <c r="F63" i="1"/>
  <c r="E63" i="1"/>
  <c r="H62" i="1"/>
  <c r="H61" i="1"/>
  <c r="G61" i="1"/>
  <c r="F61" i="1"/>
  <c r="H60" i="1"/>
  <c r="G60" i="1"/>
  <c r="F60" i="1"/>
  <c r="I59" i="1"/>
  <c r="H59" i="1"/>
  <c r="G59" i="1"/>
  <c r="G70" i="1" s="1"/>
  <c r="F59" i="1"/>
  <c r="F70" i="1" s="1"/>
  <c r="E59" i="1"/>
  <c r="F58" i="1"/>
  <c r="D58" i="1"/>
  <c r="D70" i="1" s="1"/>
  <c r="C58" i="1"/>
  <c r="C70" i="1" s="1"/>
  <c r="E70" i="1" s="1"/>
  <c r="B58" i="1"/>
  <c r="H57" i="1"/>
  <c r="I57" i="1" s="1"/>
  <c r="G57" i="1"/>
  <c r="F57" i="1"/>
  <c r="E57" i="1"/>
  <c r="G56" i="1"/>
  <c r="D56" i="1"/>
  <c r="C56" i="1"/>
  <c r="B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I51" i="1" s="1"/>
  <c r="G51" i="1"/>
  <c r="F51" i="1"/>
  <c r="F56" i="1" s="1"/>
  <c r="E51" i="1"/>
  <c r="H50" i="1"/>
  <c r="I49" i="1"/>
  <c r="H49" i="1"/>
  <c r="G49" i="1"/>
  <c r="F49" i="1"/>
  <c r="E49" i="1"/>
  <c r="H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E40" i="1"/>
  <c r="D40" i="1"/>
  <c r="C40" i="1"/>
  <c r="B40" i="1"/>
  <c r="I39" i="1"/>
  <c r="H39" i="1"/>
  <c r="G39" i="1"/>
  <c r="F39" i="1"/>
  <c r="E39" i="1"/>
  <c r="H38" i="1"/>
  <c r="H40" i="1" s="1"/>
  <c r="I40" i="1" s="1"/>
  <c r="G38" i="1"/>
  <c r="G40" i="1" s="1"/>
  <c r="F38" i="1"/>
  <c r="F40" i="1" s="1"/>
  <c r="E38" i="1"/>
  <c r="H37" i="1"/>
  <c r="G37" i="1"/>
  <c r="F37" i="1"/>
  <c r="E37" i="1"/>
  <c r="D36" i="1"/>
  <c r="E36" i="1" s="1"/>
  <c r="C36" i="1"/>
  <c r="B36" i="1"/>
  <c r="H35" i="1"/>
  <c r="I35" i="1" s="1"/>
  <c r="G35" i="1"/>
  <c r="F35" i="1"/>
  <c r="E35" i="1"/>
  <c r="I34" i="1"/>
  <c r="H34" i="1"/>
  <c r="G34" i="1"/>
  <c r="F34" i="1"/>
  <c r="E34" i="1"/>
  <c r="H33" i="1"/>
  <c r="G33" i="1"/>
  <c r="F33" i="1"/>
  <c r="I32" i="1"/>
  <c r="H32" i="1"/>
  <c r="G32" i="1"/>
  <c r="F32" i="1"/>
  <c r="E32" i="1"/>
  <c r="H31" i="1"/>
  <c r="G31" i="1"/>
  <c r="F31" i="1"/>
  <c r="E31" i="1"/>
  <c r="E30" i="1"/>
  <c r="I29" i="1"/>
  <c r="H29" i="1"/>
  <c r="H36" i="1" s="1"/>
  <c r="I36" i="1" s="1"/>
  <c r="G29" i="1"/>
  <c r="G36" i="1" s="1"/>
  <c r="F29" i="1"/>
  <c r="E29" i="1"/>
  <c r="E28" i="1"/>
  <c r="D28" i="1"/>
  <c r="C28" i="1"/>
  <c r="B28" i="1"/>
  <c r="B41" i="1" s="1"/>
  <c r="F41" i="1" s="1"/>
  <c r="I27" i="1"/>
  <c r="H27" i="1"/>
  <c r="G27" i="1"/>
  <c r="F27" i="1"/>
  <c r="E27" i="1"/>
  <c r="H26" i="1"/>
  <c r="H28" i="1" s="1"/>
  <c r="I28" i="1" s="1"/>
  <c r="G26" i="1"/>
  <c r="G28" i="1" s="1"/>
  <c r="F26" i="1"/>
  <c r="F28" i="1" s="1"/>
  <c r="E26" i="1"/>
  <c r="D25" i="1"/>
  <c r="C25" i="1"/>
  <c r="C41" i="1" s="1"/>
  <c r="G41" i="1" s="1"/>
  <c r="B25" i="1"/>
  <c r="H24" i="1"/>
  <c r="G24" i="1"/>
  <c r="G25" i="1" s="1"/>
  <c r="F24" i="1"/>
  <c r="E24" i="1"/>
  <c r="H23" i="1"/>
  <c r="H25" i="1" s="1"/>
  <c r="G23" i="1"/>
  <c r="F23" i="1"/>
  <c r="F25" i="1" s="1"/>
  <c r="E23" i="1"/>
  <c r="H22" i="1"/>
  <c r="H21" i="1"/>
  <c r="G21" i="1"/>
  <c r="F21" i="1"/>
  <c r="H20" i="1"/>
  <c r="H19" i="1"/>
  <c r="G19" i="1"/>
  <c r="F19" i="1"/>
  <c r="H18" i="1"/>
  <c r="G18" i="1"/>
  <c r="F18" i="1"/>
  <c r="H17" i="1"/>
  <c r="I17" i="1" s="1"/>
  <c r="G17" i="1"/>
  <c r="F17" i="1"/>
  <c r="E17" i="1"/>
  <c r="B16" i="1"/>
  <c r="E15" i="1"/>
  <c r="D15" i="1"/>
  <c r="H15" i="1" s="1"/>
  <c r="C15" i="1"/>
  <c r="C16" i="1" s="1"/>
  <c r="B15" i="1"/>
  <c r="F15" i="1" s="1"/>
  <c r="F16" i="1" s="1"/>
  <c r="I14" i="1"/>
  <c r="H14" i="1"/>
  <c r="G14" i="1"/>
  <c r="F14" i="1"/>
  <c r="E14" i="1"/>
  <c r="H13" i="1"/>
  <c r="G13" i="1"/>
  <c r="F13" i="1"/>
  <c r="E13" i="1"/>
  <c r="H12" i="1"/>
  <c r="G12" i="1"/>
  <c r="F12" i="1"/>
  <c r="E12" i="1"/>
  <c r="D11" i="1"/>
  <c r="D16" i="1" s="1"/>
  <c r="E16" i="1" s="1"/>
  <c r="C11" i="1"/>
  <c r="B11" i="1"/>
  <c r="H10" i="1"/>
  <c r="I10" i="1" s="1"/>
  <c r="G10" i="1"/>
  <c r="F10" i="1"/>
  <c r="E10" i="1"/>
  <c r="I9" i="1"/>
  <c r="H9" i="1"/>
  <c r="G9" i="1"/>
  <c r="F9" i="1"/>
  <c r="E9" i="1"/>
  <c r="H8" i="1"/>
  <c r="G8" i="1"/>
  <c r="F8" i="1"/>
  <c r="E8" i="1"/>
  <c r="H7" i="1"/>
  <c r="G7" i="1"/>
  <c r="F7" i="1"/>
  <c r="E7" i="1"/>
  <c r="H6" i="1"/>
  <c r="H11" i="1" s="1"/>
  <c r="G6" i="1"/>
  <c r="F6" i="1"/>
  <c r="F11" i="1" s="1"/>
  <c r="E6" i="1"/>
  <c r="I11" i="1" l="1"/>
  <c r="I25" i="1"/>
  <c r="I6" i="1"/>
  <c r="I7" i="1"/>
  <c r="I8" i="1"/>
  <c r="I12" i="1"/>
  <c r="I13" i="1"/>
  <c r="H16" i="1"/>
  <c r="I23" i="1"/>
  <c r="I24" i="1"/>
  <c r="I37" i="1"/>
  <c r="E56" i="1"/>
  <c r="I70" i="1"/>
  <c r="L80" i="1"/>
  <c r="M80" i="1" s="1"/>
  <c r="M77" i="1"/>
  <c r="E87" i="1"/>
  <c r="G11" i="1"/>
  <c r="E11" i="1"/>
  <c r="F36" i="1"/>
  <c r="I31" i="1"/>
  <c r="E80" i="1"/>
  <c r="J90" i="1"/>
  <c r="B90" i="1"/>
  <c r="D41" i="1"/>
  <c r="E25" i="1"/>
  <c r="F90" i="1"/>
  <c r="K90" i="1"/>
  <c r="H56" i="1"/>
  <c r="I56" i="1" s="1"/>
  <c r="G58" i="1"/>
  <c r="H87" i="1"/>
  <c r="D89" i="1"/>
  <c r="G15" i="1"/>
  <c r="H58" i="1"/>
  <c r="I58" i="1" s="1"/>
  <c r="I26" i="1"/>
  <c r="I38" i="1"/>
  <c r="E58" i="1"/>
  <c r="G16" i="1" l="1"/>
  <c r="G90" i="1" s="1"/>
  <c r="I15" i="1"/>
  <c r="I87" i="1"/>
  <c r="H89" i="1"/>
  <c r="I89" i="1" s="1"/>
  <c r="L90" i="1"/>
  <c r="M90" i="1" s="1"/>
  <c r="H41" i="1"/>
  <c r="I41" i="1" s="1"/>
  <c r="E41" i="1"/>
  <c r="H90" i="1"/>
  <c r="I90" i="1" s="1"/>
  <c r="E89" i="1"/>
  <c r="D90" i="1"/>
  <c r="E90" i="1" s="1"/>
  <c r="I16" i="1"/>
</calcChain>
</file>

<file path=xl/sharedStrings.xml><?xml version="1.0" encoding="utf-8"?>
<sst xmlns="http://schemas.openxmlformats.org/spreadsheetml/2006/main" count="103" uniqueCount="96">
  <si>
    <t>Kiadási előirányzat
 megnevezése</t>
  </si>
  <si>
    <t>Előirányzatok és teljesítés</t>
  </si>
  <si>
    <t>Összesen (1) = (2) + (3)</t>
  </si>
  <si>
    <t>Összesenből</t>
  </si>
  <si>
    <t>Működési (2)</t>
  </si>
  <si>
    <t>Felhalmozási (3)</t>
  </si>
  <si>
    <t>Eredeti 
előirányzat</t>
  </si>
  <si>
    <t>Módosított
előirányzat</t>
  </si>
  <si>
    <t>éves
teljesítés</t>
  </si>
  <si>
    <t>Teljesítés 
%-a</t>
  </si>
  <si>
    <t>Teljesítés %-a</t>
  </si>
  <si>
    <t>Törvény szerinti illetmények, munkabérek        (K1101)</t>
  </si>
  <si>
    <t>Céljuttatás, projektprémium (K1103)</t>
  </si>
  <si>
    <t>Béren kívüli juttatások        (K1107)</t>
  </si>
  <si>
    <t>Ruházati költségtérítés (K1108)</t>
  </si>
  <si>
    <t>Foglalkoztatottak egyéb személyi juttatásai       (K1113)</t>
  </si>
  <si>
    <t>Foglalkoztatottak személyi juttatásai         (K11)</t>
  </si>
  <si>
    <t>Választott tisztségviselők juttatásai        (K121)</t>
  </si>
  <si>
    <t>Munkavégzésre irányuló egyéb jogviszonyban nem saját foglalkoztatottnak fizetett juttatások (K122)</t>
  </si>
  <si>
    <t>Egyéb külső személyi juttatások        (K123)</t>
  </si>
  <si>
    <t>Külső személyi juttatások        (K12)</t>
  </si>
  <si>
    <t>Személyi juttatások összesen        (K1)</t>
  </si>
  <si>
    <t>Munkaadókat terhelő járulékok és szociális hozzájárulási adó    (K2)</t>
  </si>
  <si>
    <t>ebből: szociális hozzájárulási adó        (K2)</t>
  </si>
  <si>
    <t>ebből: egészségügyi hozzájárulás        (K2)</t>
  </si>
  <si>
    <t>ebből: munkáltatót terhelő személyi jövedelemadó (K2)</t>
  </si>
  <si>
    <t>ebből: munkaadót a foglalkoztatottak részére történő kifizetésekkel kapcsolatban terhelő más járulék jellegű kötelezettség       (K2)</t>
  </si>
  <si>
    <t>ebből: táppénz hozzárjáulás</t>
  </si>
  <si>
    <t>Szakmai anyagok beszerzése        (K311)</t>
  </si>
  <si>
    <t>Üzemeltetési anyagok beszerzése        (K312)</t>
  </si>
  <si>
    <t>Készletbeszerzés    (K31)</t>
  </si>
  <si>
    <t>Informatikai szolgáltatások igénybevétele        (K321)</t>
  </si>
  <si>
    <t>Egyéb kommunikációs szolgáltatások        (K322)</t>
  </si>
  <si>
    <t>Kommunikációs szolgáltatások     (K32)</t>
  </si>
  <si>
    <t>Közüzemi díjak        (K331)</t>
  </si>
  <si>
    <t>Vásárolt élelmezés (K332)</t>
  </si>
  <si>
    <t>Bérleti és lízing díjak   (K333)</t>
  </si>
  <si>
    <t>Karbantartási, kisjavítási szolgáltatások        (K334)</t>
  </si>
  <si>
    <t>Közvetített szolgáltatások    (K335)</t>
  </si>
  <si>
    <t>Szakmai tevékenységet segítő szolgáltatások   (K336)</t>
  </si>
  <si>
    <t>Egyéb szolgáltatások         (K337)</t>
  </si>
  <si>
    <t>Szolgáltatási kiadások (=36+37+38+40+41+43+44)        (K33)</t>
  </si>
  <si>
    <t>Kiküldetések, reklám- és propagandakiadások</t>
  </si>
  <si>
    <t>Működési célú előzetesen felszámított általános forgalmi adó        (K351)</t>
  </si>
  <si>
    <t>Egyéb dologi kiadások        (K355)</t>
  </si>
  <si>
    <t>Különféle befizetések és egyéb dologi kiadások (=49+50+51+54+58)        (K35)</t>
  </si>
  <si>
    <t>Dologi kiadások (=32+35+45+48+59)        (K3)</t>
  </si>
  <si>
    <t>Családi támogatások (=63+…+73)        (K42)</t>
  </si>
  <si>
    <t>ebből:  az egyéb pénzbeli és természetbeni gyermekvédelmi támogatások         (K42)</t>
  </si>
  <si>
    <t>Betegséggel kapcsolatos (nem társadalombiztosítási) ellátások (=76+…+82)        (K44)</t>
  </si>
  <si>
    <t>Foglalkoztatással, munkanélküliséggel kapcsolatos ellátások (=84+…+92)        (K45)</t>
  </si>
  <si>
    <t>ebből: foglalkoztatást helyettesítő támogatás [Szoctv. 35. § (1) bek.]        (K45)</t>
  </si>
  <si>
    <t>Lakhatással kapcsolatos ellátások (=94+…+99)        (K46)</t>
  </si>
  <si>
    <t>ebből: természetben nyújtott lakásfenntartási támogatás [Szoctv. 47.§ (1) bek. b) pont]        (K46)</t>
  </si>
  <si>
    <t>Intézményi ellátottak pénzbeli juttatásai
(&gt;=99+100) (K47)</t>
  </si>
  <si>
    <t>ebből: oktatásban résztvevők pénzbeli juttatásai (K47)</t>
  </si>
  <si>
    <t>Egyéb nem intézményi ellátások (&gt;=104+…+126)        (K48)</t>
  </si>
  <si>
    <t>ebből: köztemetés (K48)</t>
  </si>
  <si>
    <t>ebből: települési támogatás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</si>
  <si>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</si>
  <si>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</si>
  <si>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</si>
  <si>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A helyi önkormányzatok előző évi elszámolásából származó kiadások (K5021)</t>
  </si>
  <si>
    <t>Elvonások és befizetések (K502)</t>
  </si>
  <si>
    <t>Egyéb működési célú támogatások államháztartáson belülre (=155+…+164)        (K506)</t>
  </si>
  <si>
    <t>ebből: központi kezelésű előirányzatok        (K506)</t>
  </si>
  <si>
    <t>ebből: helyi önkormányzatok és költségvetési szerveik        (K506)</t>
  </si>
  <si>
    <t>ebből: társulások és költségvetési szerveik        (K506)</t>
  </si>
  <si>
    <t>Működési célú visszatérítendő támogatások, kölcsönök nyújtása államháztartáson kívülre (=168+…+178)        (K508)</t>
  </si>
  <si>
    <t>Egyéb működési célú támogatások államháztartáson kívülre (=182+…+192)        (K512)</t>
  </si>
  <si>
    <t>ebből: egyházi jogi személyek        (K512)</t>
  </si>
  <si>
    <t>ebből: egyéb civil szervezetek        (K512)</t>
  </si>
  <si>
    <t>ebből: nonprofit gazdasági társaságok (K512)</t>
  </si>
  <si>
    <t>ebből: egyéb vállalkozások        (K511)</t>
  </si>
  <si>
    <t>Tartalékok        (K512)</t>
  </si>
  <si>
    <t>Egyéb működési célú kiadások (=128+130+131+132+143+154+165+167+179+180+181+193)        (K5)</t>
  </si>
  <si>
    <t>Immateriális javak beszerzése, létesítése (K61)</t>
  </si>
  <si>
    <t>Ingatlanok beszerzése, létesítése (K62)</t>
  </si>
  <si>
    <t>Informatikai eszközök beszerzése, létesítése (K64)</t>
  </si>
  <si>
    <t>Egyéb tárgyi eszközök beszerzése, létesítése        (K64)</t>
  </si>
  <si>
    <t>Beruházási célú előzetesen felszámított általános forgalmi adó        (K67)</t>
  </si>
  <si>
    <t>Beruházások (=195+196+198+…+202)        (K6)</t>
  </si>
  <si>
    <t>Ingatlanok felújítása        (K71)</t>
  </si>
  <si>
    <t>Egyéb tárgyi eszközök felújítása (K73)</t>
  </si>
  <si>
    <t>Felújítási célú előzetesen felszámított általános forgalmi adó        (K74)</t>
  </si>
  <si>
    <t>Felújítások (=204+...+207)        (K7)</t>
  </si>
  <si>
    <t>Egyéb felhalmozási célú támogatások államháztartáson belülre
ebből: társulások és költségvetési szerveik (K84)</t>
  </si>
  <si>
    <t>Egyéb felhalmozási célú kiadások (=209+210+221+232+243+245+257+258)        (K8)</t>
  </si>
  <si>
    <t>Hitel-, kölcsöntörlesztés államháztartáson kívülre (=01+04+05)        (K911)</t>
  </si>
  <si>
    <t>Forgatási célú belföldi értékpapírok vásárlása (&gt;=10+11)        (K9121)</t>
  </si>
  <si>
    <t>Belföldi értékpapírok kiadásai (=09+12+16+17)        (K912)</t>
  </si>
  <si>
    <t>Államháztartáson belüli megelőlegezések visszafizetése (K914)</t>
  </si>
  <si>
    <t>Belföldi finanszírozás kiadásai (=08+19+…+25)        (K91)</t>
  </si>
  <si>
    <t>Külföldi finanszírozás kiadásai (=27+28+29+31)        (K92)</t>
  </si>
  <si>
    <t>Finanszírozási kiadások (=26+36+37)        (K9)</t>
  </si>
  <si>
    <t>Költségvetési kiadások (=20+21+60+127+194+203+208+270)        (K1-K8)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</si>
</sst>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3" xfId="1" applyFont="1" applyBorder="1" applyAlignment="1">
      <alignment horizontal="left" vertical="top" wrapText="1"/>
    </xf>
    <xf numFmtId="3" fontId="3" fillId="0" borderId="13" xfId="1" applyNumberFormat="1" applyFont="1" applyBorder="1" applyAlignment="1">
      <alignment horizontal="right" vertical="top" wrapText="1"/>
    </xf>
    <xf numFmtId="10" fontId="1" fillId="0" borderId="14" xfId="2" applyNumberFormat="1" applyBorder="1" applyAlignment="1">
      <alignment horizontal="right" vertical="center"/>
    </xf>
    <xf numFmtId="3" fontId="1" fillId="0" borderId="15" xfId="2" applyNumberFormat="1" applyBorder="1" applyAlignment="1">
      <alignment horizontal="right" vertical="center"/>
    </xf>
    <xf numFmtId="3" fontId="1" fillId="0" borderId="13" xfId="2" applyNumberFormat="1" applyBorder="1" applyAlignment="1">
      <alignment horizontal="right" vertical="center"/>
    </xf>
    <xf numFmtId="0" fontId="1" fillId="0" borderId="15" xfId="2" applyBorder="1" applyAlignment="1">
      <alignment horizontal="right" vertical="center"/>
    </xf>
    <xf numFmtId="0" fontId="1" fillId="0" borderId="13" xfId="2" applyBorder="1" applyAlignment="1">
      <alignment horizontal="right" vertical="center"/>
    </xf>
    <xf numFmtId="0" fontId="4" fillId="0" borderId="13" xfId="1" applyFont="1" applyBorder="1" applyAlignment="1">
      <alignment horizontal="left" vertical="top" wrapText="1"/>
    </xf>
    <xf numFmtId="3" fontId="4" fillId="0" borderId="13" xfId="1" applyNumberFormat="1" applyFont="1" applyBorder="1" applyAlignment="1">
      <alignment horizontal="right" vertical="top" wrapText="1"/>
    </xf>
    <xf numFmtId="10" fontId="5" fillId="0" borderId="14" xfId="2" applyNumberFormat="1" applyFont="1" applyBorder="1" applyAlignment="1">
      <alignment horizontal="right" vertical="center"/>
    </xf>
    <xf numFmtId="3" fontId="5" fillId="0" borderId="15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right" vertical="center"/>
    </xf>
    <xf numFmtId="0" fontId="5" fillId="0" borderId="13" xfId="2" applyFont="1" applyBorder="1" applyAlignment="1">
      <alignment horizontal="right" vertical="center"/>
    </xf>
    <xf numFmtId="3" fontId="5" fillId="0" borderId="13" xfId="2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horizontal="right" vertical="center"/>
    </xf>
    <xf numFmtId="3" fontId="7" fillId="0" borderId="15" xfId="2" applyNumberFormat="1" applyFont="1" applyBorder="1" applyAlignment="1">
      <alignment horizontal="right" vertical="center"/>
    </xf>
    <xf numFmtId="0" fontId="4" fillId="0" borderId="13" xfId="3" applyFont="1" applyBorder="1" applyAlignment="1">
      <alignment horizontal="left" vertical="top" wrapText="1"/>
    </xf>
    <xf numFmtId="3" fontId="4" fillId="0" borderId="13" xfId="3" applyNumberFormat="1" applyFont="1" applyBorder="1" applyAlignment="1">
      <alignment horizontal="right" vertical="top" wrapText="1"/>
    </xf>
    <xf numFmtId="0" fontId="3" fillId="0" borderId="13" xfId="3" applyFon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1" fillId="0" borderId="0" xfId="1" applyNumberFormat="1"/>
  </cellXfs>
  <cellStyles count="4">
    <cellStyle name="Normál" xfId="0" builtinId="0"/>
    <cellStyle name="Normál_Eves beszamolo_432393_2015_04_23_08_53" xfId="1" xr:uid="{CC22F892-9BCA-43C5-B533-9786BAF408F9}"/>
    <cellStyle name="Normál_Eves beszamolo_432393_2015_04_23_09_27" xfId="3" xr:uid="{026BF1A8-7DBF-4893-A4AD-D442ECD79FE3}"/>
    <cellStyle name="Normál_Eves beszamolo_437387_2015_04_17_09_42" xfId="2" xr:uid="{F21F2C8D-4273-4361-AE16-3FEF7FF336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2525-6733-4104-BA85-77D98C9C318D}">
  <dimension ref="A2:M93"/>
  <sheetViews>
    <sheetView tabSelected="1" zoomScale="140" zoomScaleNormal="140" workbookViewId="0">
      <pane ySplit="5" topLeftCell="A90" activePane="bottomLeft" state="frozen"/>
      <selection pane="bottomLeft" activeCell="F93" sqref="F93:H93"/>
    </sheetView>
  </sheetViews>
  <sheetFormatPr defaultRowHeight="12.75" x14ac:dyDescent="0.2"/>
  <cols>
    <col min="1" max="1" width="48.7109375" style="5" bestFit="1" customWidth="1"/>
    <col min="2" max="3" width="12.42578125" style="5" bestFit="1" customWidth="1"/>
    <col min="4" max="4" width="10.85546875" style="5" bestFit="1" customWidth="1"/>
    <col min="5" max="5" width="13.5703125" style="5" bestFit="1" customWidth="1"/>
    <col min="6" max="6" width="10.28515625" style="5" customWidth="1"/>
    <col min="7" max="7" width="11" style="5" customWidth="1"/>
    <col min="8" max="8" width="11.42578125" style="5" bestFit="1" customWidth="1"/>
    <col min="9" max="9" width="13.42578125" style="5" bestFit="1" customWidth="1"/>
    <col min="10" max="11" width="9.7109375" style="5" customWidth="1"/>
    <col min="12" max="12" width="11.28515625" style="5" bestFit="1" customWidth="1"/>
    <col min="13" max="13" width="13.42578125" style="5" bestFit="1" customWidth="1"/>
    <col min="14" max="256" width="9.140625" style="5"/>
    <col min="257" max="257" width="48.7109375" style="5" bestFit="1" customWidth="1"/>
    <col min="258" max="259" width="12.42578125" style="5" bestFit="1" customWidth="1"/>
    <col min="260" max="260" width="10.85546875" style="5" bestFit="1" customWidth="1"/>
    <col min="261" max="261" width="13.5703125" style="5" bestFit="1" customWidth="1"/>
    <col min="262" max="262" width="10.28515625" style="5" customWidth="1"/>
    <col min="263" max="263" width="11" style="5" customWidth="1"/>
    <col min="264" max="264" width="11.42578125" style="5" bestFit="1" customWidth="1"/>
    <col min="265" max="265" width="13.42578125" style="5" bestFit="1" customWidth="1"/>
    <col min="266" max="267" width="9.7109375" style="5" customWidth="1"/>
    <col min="268" max="268" width="11.28515625" style="5" bestFit="1" customWidth="1"/>
    <col min="269" max="269" width="13.42578125" style="5" bestFit="1" customWidth="1"/>
    <col min="270" max="512" width="9.140625" style="5"/>
    <col min="513" max="513" width="48.7109375" style="5" bestFit="1" customWidth="1"/>
    <col min="514" max="515" width="12.42578125" style="5" bestFit="1" customWidth="1"/>
    <col min="516" max="516" width="10.85546875" style="5" bestFit="1" customWidth="1"/>
    <col min="517" max="517" width="13.5703125" style="5" bestFit="1" customWidth="1"/>
    <col min="518" max="518" width="10.28515625" style="5" customWidth="1"/>
    <col min="519" max="519" width="11" style="5" customWidth="1"/>
    <col min="520" max="520" width="11.42578125" style="5" bestFit="1" customWidth="1"/>
    <col min="521" max="521" width="13.42578125" style="5" bestFit="1" customWidth="1"/>
    <col min="522" max="523" width="9.7109375" style="5" customWidth="1"/>
    <col min="524" max="524" width="11.28515625" style="5" bestFit="1" customWidth="1"/>
    <col min="525" max="525" width="13.42578125" style="5" bestFit="1" customWidth="1"/>
    <col min="526" max="768" width="9.140625" style="5"/>
    <col min="769" max="769" width="48.7109375" style="5" bestFit="1" customWidth="1"/>
    <col min="770" max="771" width="12.42578125" style="5" bestFit="1" customWidth="1"/>
    <col min="772" max="772" width="10.85546875" style="5" bestFit="1" customWidth="1"/>
    <col min="773" max="773" width="13.5703125" style="5" bestFit="1" customWidth="1"/>
    <col min="774" max="774" width="10.28515625" style="5" customWidth="1"/>
    <col min="775" max="775" width="11" style="5" customWidth="1"/>
    <col min="776" max="776" width="11.42578125" style="5" bestFit="1" customWidth="1"/>
    <col min="777" max="777" width="13.42578125" style="5" bestFit="1" customWidth="1"/>
    <col min="778" max="779" width="9.7109375" style="5" customWidth="1"/>
    <col min="780" max="780" width="11.28515625" style="5" bestFit="1" customWidth="1"/>
    <col min="781" max="781" width="13.42578125" style="5" bestFit="1" customWidth="1"/>
    <col min="782" max="1024" width="9.140625" style="5"/>
    <col min="1025" max="1025" width="48.7109375" style="5" bestFit="1" customWidth="1"/>
    <col min="1026" max="1027" width="12.42578125" style="5" bestFit="1" customWidth="1"/>
    <col min="1028" max="1028" width="10.85546875" style="5" bestFit="1" customWidth="1"/>
    <col min="1029" max="1029" width="13.5703125" style="5" bestFit="1" customWidth="1"/>
    <col min="1030" max="1030" width="10.28515625" style="5" customWidth="1"/>
    <col min="1031" max="1031" width="11" style="5" customWidth="1"/>
    <col min="1032" max="1032" width="11.42578125" style="5" bestFit="1" customWidth="1"/>
    <col min="1033" max="1033" width="13.42578125" style="5" bestFit="1" customWidth="1"/>
    <col min="1034" max="1035" width="9.7109375" style="5" customWidth="1"/>
    <col min="1036" max="1036" width="11.28515625" style="5" bestFit="1" customWidth="1"/>
    <col min="1037" max="1037" width="13.42578125" style="5" bestFit="1" customWidth="1"/>
    <col min="1038" max="1280" width="9.140625" style="5"/>
    <col min="1281" max="1281" width="48.7109375" style="5" bestFit="1" customWidth="1"/>
    <col min="1282" max="1283" width="12.42578125" style="5" bestFit="1" customWidth="1"/>
    <col min="1284" max="1284" width="10.85546875" style="5" bestFit="1" customWidth="1"/>
    <col min="1285" max="1285" width="13.5703125" style="5" bestFit="1" customWidth="1"/>
    <col min="1286" max="1286" width="10.28515625" style="5" customWidth="1"/>
    <col min="1287" max="1287" width="11" style="5" customWidth="1"/>
    <col min="1288" max="1288" width="11.42578125" style="5" bestFit="1" customWidth="1"/>
    <col min="1289" max="1289" width="13.42578125" style="5" bestFit="1" customWidth="1"/>
    <col min="1290" max="1291" width="9.7109375" style="5" customWidth="1"/>
    <col min="1292" max="1292" width="11.28515625" style="5" bestFit="1" customWidth="1"/>
    <col min="1293" max="1293" width="13.42578125" style="5" bestFit="1" customWidth="1"/>
    <col min="1294" max="1536" width="9.140625" style="5"/>
    <col min="1537" max="1537" width="48.7109375" style="5" bestFit="1" customWidth="1"/>
    <col min="1538" max="1539" width="12.42578125" style="5" bestFit="1" customWidth="1"/>
    <col min="1540" max="1540" width="10.85546875" style="5" bestFit="1" customWidth="1"/>
    <col min="1541" max="1541" width="13.5703125" style="5" bestFit="1" customWidth="1"/>
    <col min="1542" max="1542" width="10.28515625" style="5" customWidth="1"/>
    <col min="1543" max="1543" width="11" style="5" customWidth="1"/>
    <col min="1544" max="1544" width="11.42578125" style="5" bestFit="1" customWidth="1"/>
    <col min="1545" max="1545" width="13.42578125" style="5" bestFit="1" customWidth="1"/>
    <col min="1546" max="1547" width="9.7109375" style="5" customWidth="1"/>
    <col min="1548" max="1548" width="11.28515625" style="5" bestFit="1" customWidth="1"/>
    <col min="1549" max="1549" width="13.42578125" style="5" bestFit="1" customWidth="1"/>
    <col min="1550" max="1792" width="9.140625" style="5"/>
    <col min="1793" max="1793" width="48.7109375" style="5" bestFit="1" customWidth="1"/>
    <col min="1794" max="1795" width="12.42578125" style="5" bestFit="1" customWidth="1"/>
    <col min="1796" max="1796" width="10.85546875" style="5" bestFit="1" customWidth="1"/>
    <col min="1797" max="1797" width="13.5703125" style="5" bestFit="1" customWidth="1"/>
    <col min="1798" max="1798" width="10.28515625" style="5" customWidth="1"/>
    <col min="1799" max="1799" width="11" style="5" customWidth="1"/>
    <col min="1800" max="1800" width="11.42578125" style="5" bestFit="1" customWidth="1"/>
    <col min="1801" max="1801" width="13.42578125" style="5" bestFit="1" customWidth="1"/>
    <col min="1802" max="1803" width="9.7109375" style="5" customWidth="1"/>
    <col min="1804" max="1804" width="11.28515625" style="5" bestFit="1" customWidth="1"/>
    <col min="1805" max="1805" width="13.42578125" style="5" bestFit="1" customWidth="1"/>
    <col min="1806" max="2048" width="9.140625" style="5"/>
    <col min="2049" max="2049" width="48.7109375" style="5" bestFit="1" customWidth="1"/>
    <col min="2050" max="2051" width="12.42578125" style="5" bestFit="1" customWidth="1"/>
    <col min="2052" max="2052" width="10.85546875" style="5" bestFit="1" customWidth="1"/>
    <col min="2053" max="2053" width="13.5703125" style="5" bestFit="1" customWidth="1"/>
    <col min="2054" max="2054" width="10.28515625" style="5" customWidth="1"/>
    <col min="2055" max="2055" width="11" style="5" customWidth="1"/>
    <col min="2056" max="2056" width="11.42578125" style="5" bestFit="1" customWidth="1"/>
    <col min="2057" max="2057" width="13.42578125" style="5" bestFit="1" customWidth="1"/>
    <col min="2058" max="2059" width="9.7109375" style="5" customWidth="1"/>
    <col min="2060" max="2060" width="11.28515625" style="5" bestFit="1" customWidth="1"/>
    <col min="2061" max="2061" width="13.42578125" style="5" bestFit="1" customWidth="1"/>
    <col min="2062" max="2304" width="9.140625" style="5"/>
    <col min="2305" max="2305" width="48.7109375" style="5" bestFit="1" customWidth="1"/>
    <col min="2306" max="2307" width="12.42578125" style="5" bestFit="1" customWidth="1"/>
    <col min="2308" max="2308" width="10.85546875" style="5" bestFit="1" customWidth="1"/>
    <col min="2309" max="2309" width="13.5703125" style="5" bestFit="1" customWidth="1"/>
    <col min="2310" max="2310" width="10.28515625" style="5" customWidth="1"/>
    <col min="2311" max="2311" width="11" style="5" customWidth="1"/>
    <col min="2312" max="2312" width="11.42578125" style="5" bestFit="1" customWidth="1"/>
    <col min="2313" max="2313" width="13.42578125" style="5" bestFit="1" customWidth="1"/>
    <col min="2314" max="2315" width="9.7109375" style="5" customWidth="1"/>
    <col min="2316" max="2316" width="11.28515625" style="5" bestFit="1" customWidth="1"/>
    <col min="2317" max="2317" width="13.42578125" style="5" bestFit="1" customWidth="1"/>
    <col min="2318" max="2560" width="9.140625" style="5"/>
    <col min="2561" max="2561" width="48.7109375" style="5" bestFit="1" customWidth="1"/>
    <col min="2562" max="2563" width="12.42578125" style="5" bestFit="1" customWidth="1"/>
    <col min="2564" max="2564" width="10.85546875" style="5" bestFit="1" customWidth="1"/>
    <col min="2565" max="2565" width="13.5703125" style="5" bestFit="1" customWidth="1"/>
    <col min="2566" max="2566" width="10.28515625" style="5" customWidth="1"/>
    <col min="2567" max="2567" width="11" style="5" customWidth="1"/>
    <col min="2568" max="2568" width="11.42578125" style="5" bestFit="1" customWidth="1"/>
    <col min="2569" max="2569" width="13.42578125" style="5" bestFit="1" customWidth="1"/>
    <col min="2570" max="2571" width="9.7109375" style="5" customWidth="1"/>
    <col min="2572" max="2572" width="11.28515625" style="5" bestFit="1" customWidth="1"/>
    <col min="2573" max="2573" width="13.42578125" style="5" bestFit="1" customWidth="1"/>
    <col min="2574" max="2816" width="9.140625" style="5"/>
    <col min="2817" max="2817" width="48.7109375" style="5" bestFit="1" customWidth="1"/>
    <col min="2818" max="2819" width="12.42578125" style="5" bestFit="1" customWidth="1"/>
    <col min="2820" max="2820" width="10.85546875" style="5" bestFit="1" customWidth="1"/>
    <col min="2821" max="2821" width="13.5703125" style="5" bestFit="1" customWidth="1"/>
    <col min="2822" max="2822" width="10.28515625" style="5" customWidth="1"/>
    <col min="2823" max="2823" width="11" style="5" customWidth="1"/>
    <col min="2824" max="2824" width="11.42578125" style="5" bestFit="1" customWidth="1"/>
    <col min="2825" max="2825" width="13.42578125" style="5" bestFit="1" customWidth="1"/>
    <col min="2826" max="2827" width="9.7109375" style="5" customWidth="1"/>
    <col min="2828" max="2828" width="11.28515625" style="5" bestFit="1" customWidth="1"/>
    <col min="2829" max="2829" width="13.42578125" style="5" bestFit="1" customWidth="1"/>
    <col min="2830" max="3072" width="9.140625" style="5"/>
    <col min="3073" max="3073" width="48.7109375" style="5" bestFit="1" customWidth="1"/>
    <col min="3074" max="3075" width="12.42578125" style="5" bestFit="1" customWidth="1"/>
    <col min="3076" max="3076" width="10.85546875" style="5" bestFit="1" customWidth="1"/>
    <col min="3077" max="3077" width="13.5703125" style="5" bestFit="1" customWidth="1"/>
    <col min="3078" max="3078" width="10.28515625" style="5" customWidth="1"/>
    <col min="3079" max="3079" width="11" style="5" customWidth="1"/>
    <col min="3080" max="3080" width="11.42578125" style="5" bestFit="1" customWidth="1"/>
    <col min="3081" max="3081" width="13.42578125" style="5" bestFit="1" customWidth="1"/>
    <col min="3082" max="3083" width="9.7109375" style="5" customWidth="1"/>
    <col min="3084" max="3084" width="11.28515625" style="5" bestFit="1" customWidth="1"/>
    <col min="3085" max="3085" width="13.42578125" style="5" bestFit="1" customWidth="1"/>
    <col min="3086" max="3328" width="9.140625" style="5"/>
    <col min="3329" max="3329" width="48.7109375" style="5" bestFit="1" customWidth="1"/>
    <col min="3330" max="3331" width="12.42578125" style="5" bestFit="1" customWidth="1"/>
    <col min="3332" max="3332" width="10.85546875" style="5" bestFit="1" customWidth="1"/>
    <col min="3333" max="3333" width="13.5703125" style="5" bestFit="1" customWidth="1"/>
    <col min="3334" max="3334" width="10.28515625" style="5" customWidth="1"/>
    <col min="3335" max="3335" width="11" style="5" customWidth="1"/>
    <col min="3336" max="3336" width="11.42578125" style="5" bestFit="1" customWidth="1"/>
    <col min="3337" max="3337" width="13.42578125" style="5" bestFit="1" customWidth="1"/>
    <col min="3338" max="3339" width="9.7109375" style="5" customWidth="1"/>
    <col min="3340" max="3340" width="11.28515625" style="5" bestFit="1" customWidth="1"/>
    <col min="3341" max="3341" width="13.42578125" style="5" bestFit="1" customWidth="1"/>
    <col min="3342" max="3584" width="9.140625" style="5"/>
    <col min="3585" max="3585" width="48.7109375" style="5" bestFit="1" customWidth="1"/>
    <col min="3586" max="3587" width="12.42578125" style="5" bestFit="1" customWidth="1"/>
    <col min="3588" max="3588" width="10.85546875" style="5" bestFit="1" customWidth="1"/>
    <col min="3589" max="3589" width="13.5703125" style="5" bestFit="1" customWidth="1"/>
    <col min="3590" max="3590" width="10.28515625" style="5" customWidth="1"/>
    <col min="3591" max="3591" width="11" style="5" customWidth="1"/>
    <col min="3592" max="3592" width="11.42578125" style="5" bestFit="1" customWidth="1"/>
    <col min="3593" max="3593" width="13.42578125" style="5" bestFit="1" customWidth="1"/>
    <col min="3594" max="3595" width="9.7109375" style="5" customWidth="1"/>
    <col min="3596" max="3596" width="11.28515625" style="5" bestFit="1" customWidth="1"/>
    <col min="3597" max="3597" width="13.42578125" style="5" bestFit="1" customWidth="1"/>
    <col min="3598" max="3840" width="9.140625" style="5"/>
    <col min="3841" max="3841" width="48.7109375" style="5" bestFit="1" customWidth="1"/>
    <col min="3842" max="3843" width="12.42578125" style="5" bestFit="1" customWidth="1"/>
    <col min="3844" max="3844" width="10.85546875" style="5" bestFit="1" customWidth="1"/>
    <col min="3845" max="3845" width="13.5703125" style="5" bestFit="1" customWidth="1"/>
    <col min="3846" max="3846" width="10.28515625" style="5" customWidth="1"/>
    <col min="3847" max="3847" width="11" style="5" customWidth="1"/>
    <col min="3848" max="3848" width="11.42578125" style="5" bestFit="1" customWidth="1"/>
    <col min="3849" max="3849" width="13.42578125" style="5" bestFit="1" customWidth="1"/>
    <col min="3850" max="3851" width="9.7109375" style="5" customWidth="1"/>
    <col min="3852" max="3852" width="11.28515625" style="5" bestFit="1" customWidth="1"/>
    <col min="3853" max="3853" width="13.42578125" style="5" bestFit="1" customWidth="1"/>
    <col min="3854" max="4096" width="9.140625" style="5"/>
    <col min="4097" max="4097" width="48.7109375" style="5" bestFit="1" customWidth="1"/>
    <col min="4098" max="4099" width="12.42578125" style="5" bestFit="1" customWidth="1"/>
    <col min="4100" max="4100" width="10.85546875" style="5" bestFit="1" customWidth="1"/>
    <col min="4101" max="4101" width="13.5703125" style="5" bestFit="1" customWidth="1"/>
    <col min="4102" max="4102" width="10.28515625" style="5" customWidth="1"/>
    <col min="4103" max="4103" width="11" style="5" customWidth="1"/>
    <col min="4104" max="4104" width="11.42578125" style="5" bestFit="1" customWidth="1"/>
    <col min="4105" max="4105" width="13.42578125" style="5" bestFit="1" customWidth="1"/>
    <col min="4106" max="4107" width="9.7109375" style="5" customWidth="1"/>
    <col min="4108" max="4108" width="11.28515625" style="5" bestFit="1" customWidth="1"/>
    <col min="4109" max="4109" width="13.42578125" style="5" bestFit="1" customWidth="1"/>
    <col min="4110" max="4352" width="9.140625" style="5"/>
    <col min="4353" max="4353" width="48.7109375" style="5" bestFit="1" customWidth="1"/>
    <col min="4354" max="4355" width="12.42578125" style="5" bestFit="1" customWidth="1"/>
    <col min="4356" max="4356" width="10.85546875" style="5" bestFit="1" customWidth="1"/>
    <col min="4357" max="4357" width="13.5703125" style="5" bestFit="1" customWidth="1"/>
    <col min="4358" max="4358" width="10.28515625" style="5" customWidth="1"/>
    <col min="4359" max="4359" width="11" style="5" customWidth="1"/>
    <col min="4360" max="4360" width="11.42578125" style="5" bestFit="1" customWidth="1"/>
    <col min="4361" max="4361" width="13.42578125" style="5" bestFit="1" customWidth="1"/>
    <col min="4362" max="4363" width="9.7109375" style="5" customWidth="1"/>
    <col min="4364" max="4364" width="11.28515625" style="5" bestFit="1" customWidth="1"/>
    <col min="4365" max="4365" width="13.42578125" style="5" bestFit="1" customWidth="1"/>
    <col min="4366" max="4608" width="9.140625" style="5"/>
    <col min="4609" max="4609" width="48.7109375" style="5" bestFit="1" customWidth="1"/>
    <col min="4610" max="4611" width="12.42578125" style="5" bestFit="1" customWidth="1"/>
    <col min="4612" max="4612" width="10.85546875" style="5" bestFit="1" customWidth="1"/>
    <col min="4613" max="4613" width="13.5703125" style="5" bestFit="1" customWidth="1"/>
    <col min="4614" max="4614" width="10.28515625" style="5" customWidth="1"/>
    <col min="4615" max="4615" width="11" style="5" customWidth="1"/>
    <col min="4616" max="4616" width="11.42578125" style="5" bestFit="1" customWidth="1"/>
    <col min="4617" max="4617" width="13.42578125" style="5" bestFit="1" customWidth="1"/>
    <col min="4618" max="4619" width="9.7109375" style="5" customWidth="1"/>
    <col min="4620" max="4620" width="11.28515625" style="5" bestFit="1" customWidth="1"/>
    <col min="4621" max="4621" width="13.42578125" style="5" bestFit="1" customWidth="1"/>
    <col min="4622" max="4864" width="9.140625" style="5"/>
    <col min="4865" max="4865" width="48.7109375" style="5" bestFit="1" customWidth="1"/>
    <col min="4866" max="4867" width="12.42578125" style="5" bestFit="1" customWidth="1"/>
    <col min="4868" max="4868" width="10.85546875" style="5" bestFit="1" customWidth="1"/>
    <col min="4869" max="4869" width="13.5703125" style="5" bestFit="1" customWidth="1"/>
    <col min="4870" max="4870" width="10.28515625" style="5" customWidth="1"/>
    <col min="4871" max="4871" width="11" style="5" customWidth="1"/>
    <col min="4872" max="4872" width="11.42578125" style="5" bestFit="1" customWidth="1"/>
    <col min="4873" max="4873" width="13.42578125" style="5" bestFit="1" customWidth="1"/>
    <col min="4874" max="4875" width="9.7109375" style="5" customWidth="1"/>
    <col min="4876" max="4876" width="11.28515625" style="5" bestFit="1" customWidth="1"/>
    <col min="4877" max="4877" width="13.42578125" style="5" bestFit="1" customWidth="1"/>
    <col min="4878" max="5120" width="9.140625" style="5"/>
    <col min="5121" max="5121" width="48.7109375" style="5" bestFit="1" customWidth="1"/>
    <col min="5122" max="5123" width="12.42578125" style="5" bestFit="1" customWidth="1"/>
    <col min="5124" max="5124" width="10.85546875" style="5" bestFit="1" customWidth="1"/>
    <col min="5125" max="5125" width="13.5703125" style="5" bestFit="1" customWidth="1"/>
    <col min="5126" max="5126" width="10.28515625" style="5" customWidth="1"/>
    <col min="5127" max="5127" width="11" style="5" customWidth="1"/>
    <col min="5128" max="5128" width="11.42578125" style="5" bestFit="1" customWidth="1"/>
    <col min="5129" max="5129" width="13.42578125" style="5" bestFit="1" customWidth="1"/>
    <col min="5130" max="5131" width="9.7109375" style="5" customWidth="1"/>
    <col min="5132" max="5132" width="11.28515625" style="5" bestFit="1" customWidth="1"/>
    <col min="5133" max="5133" width="13.42578125" style="5" bestFit="1" customWidth="1"/>
    <col min="5134" max="5376" width="9.140625" style="5"/>
    <col min="5377" max="5377" width="48.7109375" style="5" bestFit="1" customWidth="1"/>
    <col min="5378" max="5379" width="12.42578125" style="5" bestFit="1" customWidth="1"/>
    <col min="5380" max="5380" width="10.85546875" style="5" bestFit="1" customWidth="1"/>
    <col min="5381" max="5381" width="13.5703125" style="5" bestFit="1" customWidth="1"/>
    <col min="5382" max="5382" width="10.28515625" style="5" customWidth="1"/>
    <col min="5383" max="5383" width="11" style="5" customWidth="1"/>
    <col min="5384" max="5384" width="11.42578125" style="5" bestFit="1" customWidth="1"/>
    <col min="5385" max="5385" width="13.42578125" style="5" bestFit="1" customWidth="1"/>
    <col min="5386" max="5387" width="9.7109375" style="5" customWidth="1"/>
    <col min="5388" max="5388" width="11.28515625" style="5" bestFit="1" customWidth="1"/>
    <col min="5389" max="5389" width="13.42578125" style="5" bestFit="1" customWidth="1"/>
    <col min="5390" max="5632" width="9.140625" style="5"/>
    <col min="5633" max="5633" width="48.7109375" style="5" bestFit="1" customWidth="1"/>
    <col min="5634" max="5635" width="12.42578125" style="5" bestFit="1" customWidth="1"/>
    <col min="5636" max="5636" width="10.85546875" style="5" bestFit="1" customWidth="1"/>
    <col min="5637" max="5637" width="13.5703125" style="5" bestFit="1" customWidth="1"/>
    <col min="5638" max="5638" width="10.28515625" style="5" customWidth="1"/>
    <col min="5639" max="5639" width="11" style="5" customWidth="1"/>
    <col min="5640" max="5640" width="11.42578125" style="5" bestFit="1" customWidth="1"/>
    <col min="5641" max="5641" width="13.42578125" style="5" bestFit="1" customWidth="1"/>
    <col min="5642" max="5643" width="9.7109375" style="5" customWidth="1"/>
    <col min="5644" max="5644" width="11.28515625" style="5" bestFit="1" customWidth="1"/>
    <col min="5645" max="5645" width="13.42578125" style="5" bestFit="1" customWidth="1"/>
    <col min="5646" max="5888" width="9.140625" style="5"/>
    <col min="5889" max="5889" width="48.7109375" style="5" bestFit="1" customWidth="1"/>
    <col min="5890" max="5891" width="12.42578125" style="5" bestFit="1" customWidth="1"/>
    <col min="5892" max="5892" width="10.85546875" style="5" bestFit="1" customWidth="1"/>
    <col min="5893" max="5893" width="13.5703125" style="5" bestFit="1" customWidth="1"/>
    <col min="5894" max="5894" width="10.28515625" style="5" customWidth="1"/>
    <col min="5895" max="5895" width="11" style="5" customWidth="1"/>
    <col min="5896" max="5896" width="11.42578125" style="5" bestFit="1" customWidth="1"/>
    <col min="5897" max="5897" width="13.42578125" style="5" bestFit="1" customWidth="1"/>
    <col min="5898" max="5899" width="9.7109375" style="5" customWidth="1"/>
    <col min="5900" max="5900" width="11.28515625" style="5" bestFit="1" customWidth="1"/>
    <col min="5901" max="5901" width="13.42578125" style="5" bestFit="1" customWidth="1"/>
    <col min="5902" max="6144" width="9.140625" style="5"/>
    <col min="6145" max="6145" width="48.7109375" style="5" bestFit="1" customWidth="1"/>
    <col min="6146" max="6147" width="12.42578125" style="5" bestFit="1" customWidth="1"/>
    <col min="6148" max="6148" width="10.85546875" style="5" bestFit="1" customWidth="1"/>
    <col min="6149" max="6149" width="13.5703125" style="5" bestFit="1" customWidth="1"/>
    <col min="6150" max="6150" width="10.28515625" style="5" customWidth="1"/>
    <col min="6151" max="6151" width="11" style="5" customWidth="1"/>
    <col min="6152" max="6152" width="11.42578125" style="5" bestFit="1" customWidth="1"/>
    <col min="6153" max="6153" width="13.42578125" style="5" bestFit="1" customWidth="1"/>
    <col min="6154" max="6155" width="9.7109375" style="5" customWidth="1"/>
    <col min="6156" max="6156" width="11.28515625" style="5" bestFit="1" customWidth="1"/>
    <col min="6157" max="6157" width="13.42578125" style="5" bestFit="1" customWidth="1"/>
    <col min="6158" max="6400" width="9.140625" style="5"/>
    <col min="6401" max="6401" width="48.7109375" style="5" bestFit="1" customWidth="1"/>
    <col min="6402" max="6403" width="12.42578125" style="5" bestFit="1" customWidth="1"/>
    <col min="6404" max="6404" width="10.85546875" style="5" bestFit="1" customWidth="1"/>
    <col min="6405" max="6405" width="13.5703125" style="5" bestFit="1" customWidth="1"/>
    <col min="6406" max="6406" width="10.28515625" style="5" customWidth="1"/>
    <col min="6407" max="6407" width="11" style="5" customWidth="1"/>
    <col min="6408" max="6408" width="11.42578125" style="5" bestFit="1" customWidth="1"/>
    <col min="6409" max="6409" width="13.42578125" style="5" bestFit="1" customWidth="1"/>
    <col min="6410" max="6411" width="9.7109375" style="5" customWidth="1"/>
    <col min="6412" max="6412" width="11.28515625" style="5" bestFit="1" customWidth="1"/>
    <col min="6413" max="6413" width="13.42578125" style="5" bestFit="1" customWidth="1"/>
    <col min="6414" max="6656" width="9.140625" style="5"/>
    <col min="6657" max="6657" width="48.7109375" style="5" bestFit="1" customWidth="1"/>
    <col min="6658" max="6659" width="12.42578125" style="5" bestFit="1" customWidth="1"/>
    <col min="6660" max="6660" width="10.85546875" style="5" bestFit="1" customWidth="1"/>
    <col min="6661" max="6661" width="13.5703125" style="5" bestFit="1" customWidth="1"/>
    <col min="6662" max="6662" width="10.28515625" style="5" customWidth="1"/>
    <col min="6663" max="6663" width="11" style="5" customWidth="1"/>
    <col min="6664" max="6664" width="11.42578125" style="5" bestFit="1" customWidth="1"/>
    <col min="6665" max="6665" width="13.42578125" style="5" bestFit="1" customWidth="1"/>
    <col min="6666" max="6667" width="9.7109375" style="5" customWidth="1"/>
    <col min="6668" max="6668" width="11.28515625" style="5" bestFit="1" customWidth="1"/>
    <col min="6669" max="6669" width="13.42578125" style="5" bestFit="1" customWidth="1"/>
    <col min="6670" max="6912" width="9.140625" style="5"/>
    <col min="6913" max="6913" width="48.7109375" style="5" bestFit="1" customWidth="1"/>
    <col min="6914" max="6915" width="12.42578125" style="5" bestFit="1" customWidth="1"/>
    <col min="6916" max="6916" width="10.85546875" style="5" bestFit="1" customWidth="1"/>
    <col min="6917" max="6917" width="13.5703125" style="5" bestFit="1" customWidth="1"/>
    <col min="6918" max="6918" width="10.28515625" style="5" customWidth="1"/>
    <col min="6919" max="6919" width="11" style="5" customWidth="1"/>
    <col min="6920" max="6920" width="11.42578125" style="5" bestFit="1" customWidth="1"/>
    <col min="6921" max="6921" width="13.42578125" style="5" bestFit="1" customWidth="1"/>
    <col min="6922" max="6923" width="9.7109375" style="5" customWidth="1"/>
    <col min="6924" max="6924" width="11.28515625" style="5" bestFit="1" customWidth="1"/>
    <col min="6925" max="6925" width="13.42578125" style="5" bestFit="1" customWidth="1"/>
    <col min="6926" max="7168" width="9.140625" style="5"/>
    <col min="7169" max="7169" width="48.7109375" style="5" bestFit="1" customWidth="1"/>
    <col min="7170" max="7171" width="12.42578125" style="5" bestFit="1" customWidth="1"/>
    <col min="7172" max="7172" width="10.85546875" style="5" bestFit="1" customWidth="1"/>
    <col min="7173" max="7173" width="13.5703125" style="5" bestFit="1" customWidth="1"/>
    <col min="7174" max="7174" width="10.28515625" style="5" customWidth="1"/>
    <col min="7175" max="7175" width="11" style="5" customWidth="1"/>
    <col min="7176" max="7176" width="11.42578125" style="5" bestFit="1" customWidth="1"/>
    <col min="7177" max="7177" width="13.42578125" style="5" bestFit="1" customWidth="1"/>
    <col min="7178" max="7179" width="9.7109375" style="5" customWidth="1"/>
    <col min="7180" max="7180" width="11.28515625" style="5" bestFit="1" customWidth="1"/>
    <col min="7181" max="7181" width="13.42578125" style="5" bestFit="1" customWidth="1"/>
    <col min="7182" max="7424" width="9.140625" style="5"/>
    <col min="7425" max="7425" width="48.7109375" style="5" bestFit="1" customWidth="1"/>
    <col min="7426" max="7427" width="12.42578125" style="5" bestFit="1" customWidth="1"/>
    <col min="7428" max="7428" width="10.85546875" style="5" bestFit="1" customWidth="1"/>
    <col min="7429" max="7429" width="13.5703125" style="5" bestFit="1" customWidth="1"/>
    <col min="7430" max="7430" width="10.28515625" style="5" customWidth="1"/>
    <col min="7431" max="7431" width="11" style="5" customWidth="1"/>
    <col min="7432" max="7432" width="11.42578125" style="5" bestFit="1" customWidth="1"/>
    <col min="7433" max="7433" width="13.42578125" style="5" bestFit="1" customWidth="1"/>
    <col min="7434" max="7435" width="9.7109375" style="5" customWidth="1"/>
    <col min="7436" max="7436" width="11.28515625" style="5" bestFit="1" customWidth="1"/>
    <col min="7437" max="7437" width="13.42578125" style="5" bestFit="1" customWidth="1"/>
    <col min="7438" max="7680" width="9.140625" style="5"/>
    <col min="7681" max="7681" width="48.7109375" style="5" bestFit="1" customWidth="1"/>
    <col min="7682" max="7683" width="12.42578125" style="5" bestFit="1" customWidth="1"/>
    <col min="7684" max="7684" width="10.85546875" style="5" bestFit="1" customWidth="1"/>
    <col min="7685" max="7685" width="13.5703125" style="5" bestFit="1" customWidth="1"/>
    <col min="7686" max="7686" width="10.28515625" style="5" customWidth="1"/>
    <col min="7687" max="7687" width="11" style="5" customWidth="1"/>
    <col min="7688" max="7688" width="11.42578125" style="5" bestFit="1" customWidth="1"/>
    <col min="7689" max="7689" width="13.42578125" style="5" bestFit="1" customWidth="1"/>
    <col min="7690" max="7691" width="9.7109375" style="5" customWidth="1"/>
    <col min="7692" max="7692" width="11.28515625" style="5" bestFit="1" customWidth="1"/>
    <col min="7693" max="7693" width="13.42578125" style="5" bestFit="1" customWidth="1"/>
    <col min="7694" max="7936" width="9.140625" style="5"/>
    <col min="7937" max="7937" width="48.7109375" style="5" bestFit="1" customWidth="1"/>
    <col min="7938" max="7939" width="12.42578125" style="5" bestFit="1" customWidth="1"/>
    <col min="7940" max="7940" width="10.85546875" style="5" bestFit="1" customWidth="1"/>
    <col min="7941" max="7941" width="13.5703125" style="5" bestFit="1" customWidth="1"/>
    <col min="7942" max="7942" width="10.28515625" style="5" customWidth="1"/>
    <col min="7943" max="7943" width="11" style="5" customWidth="1"/>
    <col min="7944" max="7944" width="11.42578125" style="5" bestFit="1" customWidth="1"/>
    <col min="7945" max="7945" width="13.42578125" style="5" bestFit="1" customWidth="1"/>
    <col min="7946" max="7947" width="9.7109375" style="5" customWidth="1"/>
    <col min="7948" max="7948" width="11.28515625" style="5" bestFit="1" customWidth="1"/>
    <col min="7949" max="7949" width="13.42578125" style="5" bestFit="1" customWidth="1"/>
    <col min="7950" max="8192" width="9.140625" style="5"/>
    <col min="8193" max="8193" width="48.7109375" style="5" bestFit="1" customWidth="1"/>
    <col min="8194" max="8195" width="12.42578125" style="5" bestFit="1" customWidth="1"/>
    <col min="8196" max="8196" width="10.85546875" style="5" bestFit="1" customWidth="1"/>
    <col min="8197" max="8197" width="13.5703125" style="5" bestFit="1" customWidth="1"/>
    <col min="8198" max="8198" width="10.28515625" style="5" customWidth="1"/>
    <col min="8199" max="8199" width="11" style="5" customWidth="1"/>
    <col min="8200" max="8200" width="11.42578125" style="5" bestFit="1" customWidth="1"/>
    <col min="8201" max="8201" width="13.42578125" style="5" bestFit="1" customWidth="1"/>
    <col min="8202" max="8203" width="9.7109375" style="5" customWidth="1"/>
    <col min="8204" max="8204" width="11.28515625" style="5" bestFit="1" customWidth="1"/>
    <col min="8205" max="8205" width="13.42578125" style="5" bestFit="1" customWidth="1"/>
    <col min="8206" max="8448" width="9.140625" style="5"/>
    <col min="8449" max="8449" width="48.7109375" style="5" bestFit="1" customWidth="1"/>
    <col min="8450" max="8451" width="12.42578125" style="5" bestFit="1" customWidth="1"/>
    <col min="8452" max="8452" width="10.85546875" style="5" bestFit="1" customWidth="1"/>
    <col min="8453" max="8453" width="13.5703125" style="5" bestFit="1" customWidth="1"/>
    <col min="8454" max="8454" width="10.28515625" style="5" customWidth="1"/>
    <col min="8455" max="8455" width="11" style="5" customWidth="1"/>
    <col min="8456" max="8456" width="11.42578125" style="5" bestFit="1" customWidth="1"/>
    <col min="8457" max="8457" width="13.42578125" style="5" bestFit="1" customWidth="1"/>
    <col min="8458" max="8459" width="9.7109375" style="5" customWidth="1"/>
    <col min="8460" max="8460" width="11.28515625" style="5" bestFit="1" customWidth="1"/>
    <col min="8461" max="8461" width="13.42578125" style="5" bestFit="1" customWidth="1"/>
    <col min="8462" max="8704" width="9.140625" style="5"/>
    <col min="8705" max="8705" width="48.7109375" style="5" bestFit="1" customWidth="1"/>
    <col min="8706" max="8707" width="12.42578125" style="5" bestFit="1" customWidth="1"/>
    <col min="8708" max="8708" width="10.85546875" style="5" bestFit="1" customWidth="1"/>
    <col min="8709" max="8709" width="13.5703125" style="5" bestFit="1" customWidth="1"/>
    <col min="8710" max="8710" width="10.28515625" style="5" customWidth="1"/>
    <col min="8711" max="8711" width="11" style="5" customWidth="1"/>
    <col min="8712" max="8712" width="11.42578125" style="5" bestFit="1" customWidth="1"/>
    <col min="8713" max="8713" width="13.42578125" style="5" bestFit="1" customWidth="1"/>
    <col min="8714" max="8715" width="9.7109375" style="5" customWidth="1"/>
    <col min="8716" max="8716" width="11.28515625" style="5" bestFit="1" customWidth="1"/>
    <col min="8717" max="8717" width="13.42578125" style="5" bestFit="1" customWidth="1"/>
    <col min="8718" max="8960" width="9.140625" style="5"/>
    <col min="8961" max="8961" width="48.7109375" style="5" bestFit="1" customWidth="1"/>
    <col min="8962" max="8963" width="12.42578125" style="5" bestFit="1" customWidth="1"/>
    <col min="8964" max="8964" width="10.85546875" style="5" bestFit="1" customWidth="1"/>
    <col min="8965" max="8965" width="13.5703125" style="5" bestFit="1" customWidth="1"/>
    <col min="8966" max="8966" width="10.28515625" style="5" customWidth="1"/>
    <col min="8967" max="8967" width="11" style="5" customWidth="1"/>
    <col min="8968" max="8968" width="11.42578125" style="5" bestFit="1" customWidth="1"/>
    <col min="8969" max="8969" width="13.42578125" style="5" bestFit="1" customWidth="1"/>
    <col min="8970" max="8971" width="9.7109375" style="5" customWidth="1"/>
    <col min="8972" max="8972" width="11.28515625" style="5" bestFit="1" customWidth="1"/>
    <col min="8973" max="8973" width="13.42578125" style="5" bestFit="1" customWidth="1"/>
    <col min="8974" max="9216" width="9.140625" style="5"/>
    <col min="9217" max="9217" width="48.7109375" style="5" bestFit="1" customWidth="1"/>
    <col min="9218" max="9219" width="12.42578125" style="5" bestFit="1" customWidth="1"/>
    <col min="9220" max="9220" width="10.85546875" style="5" bestFit="1" customWidth="1"/>
    <col min="9221" max="9221" width="13.5703125" style="5" bestFit="1" customWidth="1"/>
    <col min="9222" max="9222" width="10.28515625" style="5" customWidth="1"/>
    <col min="9223" max="9223" width="11" style="5" customWidth="1"/>
    <col min="9224" max="9224" width="11.42578125" style="5" bestFit="1" customWidth="1"/>
    <col min="9225" max="9225" width="13.42578125" style="5" bestFit="1" customWidth="1"/>
    <col min="9226" max="9227" width="9.7109375" style="5" customWidth="1"/>
    <col min="9228" max="9228" width="11.28515625" style="5" bestFit="1" customWidth="1"/>
    <col min="9229" max="9229" width="13.42578125" style="5" bestFit="1" customWidth="1"/>
    <col min="9230" max="9472" width="9.140625" style="5"/>
    <col min="9473" max="9473" width="48.7109375" style="5" bestFit="1" customWidth="1"/>
    <col min="9474" max="9475" width="12.42578125" style="5" bestFit="1" customWidth="1"/>
    <col min="9476" max="9476" width="10.85546875" style="5" bestFit="1" customWidth="1"/>
    <col min="9477" max="9477" width="13.5703125" style="5" bestFit="1" customWidth="1"/>
    <col min="9478" max="9478" width="10.28515625" style="5" customWidth="1"/>
    <col min="9479" max="9479" width="11" style="5" customWidth="1"/>
    <col min="9480" max="9480" width="11.42578125" style="5" bestFit="1" customWidth="1"/>
    <col min="9481" max="9481" width="13.42578125" style="5" bestFit="1" customWidth="1"/>
    <col min="9482" max="9483" width="9.7109375" style="5" customWidth="1"/>
    <col min="9484" max="9484" width="11.28515625" style="5" bestFit="1" customWidth="1"/>
    <col min="9485" max="9485" width="13.42578125" style="5" bestFit="1" customWidth="1"/>
    <col min="9486" max="9728" width="9.140625" style="5"/>
    <col min="9729" max="9729" width="48.7109375" style="5" bestFit="1" customWidth="1"/>
    <col min="9730" max="9731" width="12.42578125" style="5" bestFit="1" customWidth="1"/>
    <col min="9732" max="9732" width="10.85546875" style="5" bestFit="1" customWidth="1"/>
    <col min="9733" max="9733" width="13.5703125" style="5" bestFit="1" customWidth="1"/>
    <col min="9734" max="9734" width="10.28515625" style="5" customWidth="1"/>
    <col min="9735" max="9735" width="11" style="5" customWidth="1"/>
    <col min="9736" max="9736" width="11.42578125" style="5" bestFit="1" customWidth="1"/>
    <col min="9737" max="9737" width="13.42578125" style="5" bestFit="1" customWidth="1"/>
    <col min="9738" max="9739" width="9.7109375" style="5" customWidth="1"/>
    <col min="9740" max="9740" width="11.28515625" style="5" bestFit="1" customWidth="1"/>
    <col min="9741" max="9741" width="13.42578125" style="5" bestFit="1" customWidth="1"/>
    <col min="9742" max="9984" width="9.140625" style="5"/>
    <col min="9985" max="9985" width="48.7109375" style="5" bestFit="1" customWidth="1"/>
    <col min="9986" max="9987" width="12.42578125" style="5" bestFit="1" customWidth="1"/>
    <col min="9988" max="9988" width="10.85546875" style="5" bestFit="1" customWidth="1"/>
    <col min="9989" max="9989" width="13.5703125" style="5" bestFit="1" customWidth="1"/>
    <col min="9990" max="9990" width="10.28515625" style="5" customWidth="1"/>
    <col min="9991" max="9991" width="11" style="5" customWidth="1"/>
    <col min="9992" max="9992" width="11.42578125" style="5" bestFit="1" customWidth="1"/>
    <col min="9993" max="9993" width="13.42578125" style="5" bestFit="1" customWidth="1"/>
    <col min="9994" max="9995" width="9.7109375" style="5" customWidth="1"/>
    <col min="9996" max="9996" width="11.28515625" style="5" bestFit="1" customWidth="1"/>
    <col min="9997" max="9997" width="13.42578125" style="5" bestFit="1" customWidth="1"/>
    <col min="9998" max="10240" width="9.140625" style="5"/>
    <col min="10241" max="10241" width="48.7109375" style="5" bestFit="1" customWidth="1"/>
    <col min="10242" max="10243" width="12.42578125" style="5" bestFit="1" customWidth="1"/>
    <col min="10244" max="10244" width="10.85546875" style="5" bestFit="1" customWidth="1"/>
    <col min="10245" max="10245" width="13.5703125" style="5" bestFit="1" customWidth="1"/>
    <col min="10246" max="10246" width="10.28515625" style="5" customWidth="1"/>
    <col min="10247" max="10247" width="11" style="5" customWidth="1"/>
    <col min="10248" max="10248" width="11.42578125" style="5" bestFit="1" customWidth="1"/>
    <col min="10249" max="10249" width="13.42578125" style="5" bestFit="1" customWidth="1"/>
    <col min="10250" max="10251" width="9.7109375" style="5" customWidth="1"/>
    <col min="10252" max="10252" width="11.28515625" style="5" bestFit="1" customWidth="1"/>
    <col min="10253" max="10253" width="13.42578125" style="5" bestFit="1" customWidth="1"/>
    <col min="10254" max="10496" width="9.140625" style="5"/>
    <col min="10497" max="10497" width="48.7109375" style="5" bestFit="1" customWidth="1"/>
    <col min="10498" max="10499" width="12.42578125" style="5" bestFit="1" customWidth="1"/>
    <col min="10500" max="10500" width="10.85546875" style="5" bestFit="1" customWidth="1"/>
    <col min="10501" max="10501" width="13.5703125" style="5" bestFit="1" customWidth="1"/>
    <col min="10502" max="10502" width="10.28515625" style="5" customWidth="1"/>
    <col min="10503" max="10503" width="11" style="5" customWidth="1"/>
    <col min="10504" max="10504" width="11.42578125" style="5" bestFit="1" customWidth="1"/>
    <col min="10505" max="10505" width="13.42578125" style="5" bestFit="1" customWidth="1"/>
    <col min="10506" max="10507" width="9.7109375" style="5" customWidth="1"/>
    <col min="10508" max="10508" width="11.28515625" style="5" bestFit="1" customWidth="1"/>
    <col min="10509" max="10509" width="13.42578125" style="5" bestFit="1" customWidth="1"/>
    <col min="10510" max="10752" width="9.140625" style="5"/>
    <col min="10753" max="10753" width="48.7109375" style="5" bestFit="1" customWidth="1"/>
    <col min="10754" max="10755" width="12.42578125" style="5" bestFit="1" customWidth="1"/>
    <col min="10756" max="10756" width="10.85546875" style="5" bestFit="1" customWidth="1"/>
    <col min="10757" max="10757" width="13.5703125" style="5" bestFit="1" customWidth="1"/>
    <col min="10758" max="10758" width="10.28515625" style="5" customWidth="1"/>
    <col min="10759" max="10759" width="11" style="5" customWidth="1"/>
    <col min="10760" max="10760" width="11.42578125" style="5" bestFit="1" customWidth="1"/>
    <col min="10761" max="10761" width="13.42578125" style="5" bestFit="1" customWidth="1"/>
    <col min="10762" max="10763" width="9.7109375" style="5" customWidth="1"/>
    <col min="10764" max="10764" width="11.28515625" style="5" bestFit="1" customWidth="1"/>
    <col min="10765" max="10765" width="13.42578125" style="5" bestFit="1" customWidth="1"/>
    <col min="10766" max="11008" width="9.140625" style="5"/>
    <col min="11009" max="11009" width="48.7109375" style="5" bestFit="1" customWidth="1"/>
    <col min="11010" max="11011" width="12.42578125" style="5" bestFit="1" customWidth="1"/>
    <col min="11012" max="11012" width="10.85546875" style="5" bestFit="1" customWidth="1"/>
    <col min="11013" max="11013" width="13.5703125" style="5" bestFit="1" customWidth="1"/>
    <col min="11014" max="11014" width="10.28515625" style="5" customWidth="1"/>
    <col min="11015" max="11015" width="11" style="5" customWidth="1"/>
    <col min="11016" max="11016" width="11.42578125" style="5" bestFit="1" customWidth="1"/>
    <col min="11017" max="11017" width="13.42578125" style="5" bestFit="1" customWidth="1"/>
    <col min="11018" max="11019" width="9.7109375" style="5" customWidth="1"/>
    <col min="11020" max="11020" width="11.28515625" style="5" bestFit="1" customWidth="1"/>
    <col min="11021" max="11021" width="13.42578125" style="5" bestFit="1" customWidth="1"/>
    <col min="11022" max="11264" width="9.140625" style="5"/>
    <col min="11265" max="11265" width="48.7109375" style="5" bestFit="1" customWidth="1"/>
    <col min="11266" max="11267" width="12.42578125" style="5" bestFit="1" customWidth="1"/>
    <col min="11268" max="11268" width="10.85546875" style="5" bestFit="1" customWidth="1"/>
    <col min="11269" max="11269" width="13.5703125" style="5" bestFit="1" customWidth="1"/>
    <col min="11270" max="11270" width="10.28515625" style="5" customWidth="1"/>
    <col min="11271" max="11271" width="11" style="5" customWidth="1"/>
    <col min="11272" max="11272" width="11.42578125" style="5" bestFit="1" customWidth="1"/>
    <col min="11273" max="11273" width="13.42578125" style="5" bestFit="1" customWidth="1"/>
    <col min="11274" max="11275" width="9.7109375" style="5" customWidth="1"/>
    <col min="11276" max="11276" width="11.28515625" style="5" bestFit="1" customWidth="1"/>
    <col min="11277" max="11277" width="13.42578125" style="5" bestFit="1" customWidth="1"/>
    <col min="11278" max="11520" width="9.140625" style="5"/>
    <col min="11521" max="11521" width="48.7109375" style="5" bestFit="1" customWidth="1"/>
    <col min="11522" max="11523" width="12.42578125" style="5" bestFit="1" customWidth="1"/>
    <col min="11524" max="11524" width="10.85546875" style="5" bestFit="1" customWidth="1"/>
    <col min="11525" max="11525" width="13.5703125" style="5" bestFit="1" customWidth="1"/>
    <col min="11526" max="11526" width="10.28515625" style="5" customWidth="1"/>
    <col min="11527" max="11527" width="11" style="5" customWidth="1"/>
    <col min="11528" max="11528" width="11.42578125" style="5" bestFit="1" customWidth="1"/>
    <col min="11529" max="11529" width="13.42578125" style="5" bestFit="1" customWidth="1"/>
    <col min="11530" max="11531" width="9.7109375" style="5" customWidth="1"/>
    <col min="11532" max="11532" width="11.28515625" style="5" bestFit="1" customWidth="1"/>
    <col min="11533" max="11533" width="13.42578125" style="5" bestFit="1" customWidth="1"/>
    <col min="11534" max="11776" width="9.140625" style="5"/>
    <col min="11777" max="11777" width="48.7109375" style="5" bestFit="1" customWidth="1"/>
    <col min="11778" max="11779" width="12.42578125" style="5" bestFit="1" customWidth="1"/>
    <col min="11780" max="11780" width="10.85546875" style="5" bestFit="1" customWidth="1"/>
    <col min="11781" max="11781" width="13.5703125" style="5" bestFit="1" customWidth="1"/>
    <col min="11782" max="11782" width="10.28515625" style="5" customWidth="1"/>
    <col min="11783" max="11783" width="11" style="5" customWidth="1"/>
    <col min="11784" max="11784" width="11.42578125" style="5" bestFit="1" customWidth="1"/>
    <col min="11785" max="11785" width="13.42578125" style="5" bestFit="1" customWidth="1"/>
    <col min="11786" max="11787" width="9.7109375" style="5" customWidth="1"/>
    <col min="11788" max="11788" width="11.28515625" style="5" bestFit="1" customWidth="1"/>
    <col min="11789" max="11789" width="13.42578125" style="5" bestFit="1" customWidth="1"/>
    <col min="11790" max="12032" width="9.140625" style="5"/>
    <col min="12033" max="12033" width="48.7109375" style="5" bestFit="1" customWidth="1"/>
    <col min="12034" max="12035" width="12.42578125" style="5" bestFit="1" customWidth="1"/>
    <col min="12036" max="12036" width="10.85546875" style="5" bestFit="1" customWidth="1"/>
    <col min="12037" max="12037" width="13.5703125" style="5" bestFit="1" customWidth="1"/>
    <col min="12038" max="12038" width="10.28515625" style="5" customWidth="1"/>
    <col min="12039" max="12039" width="11" style="5" customWidth="1"/>
    <col min="12040" max="12040" width="11.42578125" style="5" bestFit="1" customWidth="1"/>
    <col min="12041" max="12041" width="13.42578125" style="5" bestFit="1" customWidth="1"/>
    <col min="12042" max="12043" width="9.7109375" style="5" customWidth="1"/>
    <col min="12044" max="12044" width="11.28515625" style="5" bestFit="1" customWidth="1"/>
    <col min="12045" max="12045" width="13.42578125" style="5" bestFit="1" customWidth="1"/>
    <col min="12046" max="12288" width="9.140625" style="5"/>
    <col min="12289" max="12289" width="48.7109375" style="5" bestFit="1" customWidth="1"/>
    <col min="12290" max="12291" width="12.42578125" style="5" bestFit="1" customWidth="1"/>
    <col min="12292" max="12292" width="10.85546875" style="5" bestFit="1" customWidth="1"/>
    <col min="12293" max="12293" width="13.5703125" style="5" bestFit="1" customWidth="1"/>
    <col min="12294" max="12294" width="10.28515625" style="5" customWidth="1"/>
    <col min="12295" max="12295" width="11" style="5" customWidth="1"/>
    <col min="12296" max="12296" width="11.42578125" style="5" bestFit="1" customWidth="1"/>
    <col min="12297" max="12297" width="13.42578125" style="5" bestFit="1" customWidth="1"/>
    <col min="12298" max="12299" width="9.7109375" style="5" customWidth="1"/>
    <col min="12300" max="12300" width="11.28515625" style="5" bestFit="1" customWidth="1"/>
    <col min="12301" max="12301" width="13.42578125" style="5" bestFit="1" customWidth="1"/>
    <col min="12302" max="12544" width="9.140625" style="5"/>
    <col min="12545" max="12545" width="48.7109375" style="5" bestFit="1" customWidth="1"/>
    <col min="12546" max="12547" width="12.42578125" style="5" bestFit="1" customWidth="1"/>
    <col min="12548" max="12548" width="10.85546875" style="5" bestFit="1" customWidth="1"/>
    <col min="12549" max="12549" width="13.5703125" style="5" bestFit="1" customWidth="1"/>
    <col min="12550" max="12550" width="10.28515625" style="5" customWidth="1"/>
    <col min="12551" max="12551" width="11" style="5" customWidth="1"/>
    <col min="12552" max="12552" width="11.42578125" style="5" bestFit="1" customWidth="1"/>
    <col min="12553" max="12553" width="13.42578125" style="5" bestFit="1" customWidth="1"/>
    <col min="12554" max="12555" width="9.7109375" style="5" customWidth="1"/>
    <col min="12556" max="12556" width="11.28515625" style="5" bestFit="1" customWidth="1"/>
    <col min="12557" max="12557" width="13.42578125" style="5" bestFit="1" customWidth="1"/>
    <col min="12558" max="12800" width="9.140625" style="5"/>
    <col min="12801" max="12801" width="48.7109375" style="5" bestFit="1" customWidth="1"/>
    <col min="12802" max="12803" width="12.42578125" style="5" bestFit="1" customWidth="1"/>
    <col min="12804" max="12804" width="10.85546875" style="5" bestFit="1" customWidth="1"/>
    <col min="12805" max="12805" width="13.5703125" style="5" bestFit="1" customWidth="1"/>
    <col min="12806" max="12806" width="10.28515625" style="5" customWidth="1"/>
    <col min="12807" max="12807" width="11" style="5" customWidth="1"/>
    <col min="12808" max="12808" width="11.42578125" style="5" bestFit="1" customWidth="1"/>
    <col min="12809" max="12809" width="13.42578125" style="5" bestFit="1" customWidth="1"/>
    <col min="12810" max="12811" width="9.7109375" style="5" customWidth="1"/>
    <col min="12812" max="12812" width="11.28515625" style="5" bestFit="1" customWidth="1"/>
    <col min="12813" max="12813" width="13.42578125" style="5" bestFit="1" customWidth="1"/>
    <col min="12814" max="13056" width="9.140625" style="5"/>
    <col min="13057" max="13057" width="48.7109375" style="5" bestFit="1" customWidth="1"/>
    <col min="13058" max="13059" width="12.42578125" style="5" bestFit="1" customWidth="1"/>
    <col min="13060" max="13060" width="10.85546875" style="5" bestFit="1" customWidth="1"/>
    <col min="13061" max="13061" width="13.5703125" style="5" bestFit="1" customWidth="1"/>
    <col min="13062" max="13062" width="10.28515625" style="5" customWidth="1"/>
    <col min="13063" max="13063" width="11" style="5" customWidth="1"/>
    <col min="13064" max="13064" width="11.42578125" style="5" bestFit="1" customWidth="1"/>
    <col min="13065" max="13065" width="13.42578125" style="5" bestFit="1" customWidth="1"/>
    <col min="13066" max="13067" width="9.7109375" style="5" customWidth="1"/>
    <col min="13068" max="13068" width="11.28515625" style="5" bestFit="1" customWidth="1"/>
    <col min="13069" max="13069" width="13.42578125" style="5" bestFit="1" customWidth="1"/>
    <col min="13070" max="13312" width="9.140625" style="5"/>
    <col min="13313" max="13313" width="48.7109375" style="5" bestFit="1" customWidth="1"/>
    <col min="13314" max="13315" width="12.42578125" style="5" bestFit="1" customWidth="1"/>
    <col min="13316" max="13316" width="10.85546875" style="5" bestFit="1" customWidth="1"/>
    <col min="13317" max="13317" width="13.5703125" style="5" bestFit="1" customWidth="1"/>
    <col min="13318" max="13318" width="10.28515625" style="5" customWidth="1"/>
    <col min="13319" max="13319" width="11" style="5" customWidth="1"/>
    <col min="13320" max="13320" width="11.42578125" style="5" bestFit="1" customWidth="1"/>
    <col min="13321" max="13321" width="13.42578125" style="5" bestFit="1" customWidth="1"/>
    <col min="13322" max="13323" width="9.7109375" style="5" customWidth="1"/>
    <col min="13324" max="13324" width="11.28515625" style="5" bestFit="1" customWidth="1"/>
    <col min="13325" max="13325" width="13.42578125" style="5" bestFit="1" customWidth="1"/>
    <col min="13326" max="13568" width="9.140625" style="5"/>
    <col min="13569" max="13569" width="48.7109375" style="5" bestFit="1" customWidth="1"/>
    <col min="13570" max="13571" width="12.42578125" style="5" bestFit="1" customWidth="1"/>
    <col min="13572" max="13572" width="10.85546875" style="5" bestFit="1" customWidth="1"/>
    <col min="13573" max="13573" width="13.5703125" style="5" bestFit="1" customWidth="1"/>
    <col min="13574" max="13574" width="10.28515625" style="5" customWidth="1"/>
    <col min="13575" max="13575" width="11" style="5" customWidth="1"/>
    <col min="13576" max="13576" width="11.42578125" style="5" bestFit="1" customWidth="1"/>
    <col min="13577" max="13577" width="13.42578125" style="5" bestFit="1" customWidth="1"/>
    <col min="13578" max="13579" width="9.7109375" style="5" customWidth="1"/>
    <col min="13580" max="13580" width="11.28515625" style="5" bestFit="1" customWidth="1"/>
    <col min="13581" max="13581" width="13.42578125" style="5" bestFit="1" customWidth="1"/>
    <col min="13582" max="13824" width="9.140625" style="5"/>
    <col min="13825" max="13825" width="48.7109375" style="5" bestFit="1" customWidth="1"/>
    <col min="13826" max="13827" width="12.42578125" style="5" bestFit="1" customWidth="1"/>
    <col min="13828" max="13828" width="10.85546875" style="5" bestFit="1" customWidth="1"/>
    <col min="13829" max="13829" width="13.5703125" style="5" bestFit="1" customWidth="1"/>
    <col min="13830" max="13830" width="10.28515625" style="5" customWidth="1"/>
    <col min="13831" max="13831" width="11" style="5" customWidth="1"/>
    <col min="13832" max="13832" width="11.42578125" style="5" bestFit="1" customWidth="1"/>
    <col min="13833" max="13833" width="13.42578125" style="5" bestFit="1" customWidth="1"/>
    <col min="13834" max="13835" width="9.7109375" style="5" customWidth="1"/>
    <col min="13836" max="13836" width="11.28515625" style="5" bestFit="1" customWidth="1"/>
    <col min="13837" max="13837" width="13.42578125" style="5" bestFit="1" customWidth="1"/>
    <col min="13838" max="14080" width="9.140625" style="5"/>
    <col min="14081" max="14081" width="48.7109375" style="5" bestFit="1" customWidth="1"/>
    <col min="14082" max="14083" width="12.42578125" style="5" bestFit="1" customWidth="1"/>
    <col min="14084" max="14084" width="10.85546875" style="5" bestFit="1" customWidth="1"/>
    <col min="14085" max="14085" width="13.5703125" style="5" bestFit="1" customWidth="1"/>
    <col min="14086" max="14086" width="10.28515625" style="5" customWidth="1"/>
    <col min="14087" max="14087" width="11" style="5" customWidth="1"/>
    <col min="14088" max="14088" width="11.42578125" style="5" bestFit="1" customWidth="1"/>
    <col min="14089" max="14089" width="13.42578125" style="5" bestFit="1" customWidth="1"/>
    <col min="14090" max="14091" width="9.7109375" style="5" customWidth="1"/>
    <col min="14092" max="14092" width="11.28515625" style="5" bestFit="1" customWidth="1"/>
    <col min="14093" max="14093" width="13.42578125" style="5" bestFit="1" customWidth="1"/>
    <col min="14094" max="14336" width="9.140625" style="5"/>
    <col min="14337" max="14337" width="48.7109375" style="5" bestFit="1" customWidth="1"/>
    <col min="14338" max="14339" width="12.42578125" style="5" bestFit="1" customWidth="1"/>
    <col min="14340" max="14340" width="10.85546875" style="5" bestFit="1" customWidth="1"/>
    <col min="14341" max="14341" width="13.5703125" style="5" bestFit="1" customWidth="1"/>
    <col min="14342" max="14342" width="10.28515625" style="5" customWidth="1"/>
    <col min="14343" max="14343" width="11" style="5" customWidth="1"/>
    <col min="14344" max="14344" width="11.42578125" style="5" bestFit="1" customWidth="1"/>
    <col min="14345" max="14345" width="13.42578125" style="5" bestFit="1" customWidth="1"/>
    <col min="14346" max="14347" width="9.7109375" style="5" customWidth="1"/>
    <col min="14348" max="14348" width="11.28515625" style="5" bestFit="1" customWidth="1"/>
    <col min="14349" max="14349" width="13.42578125" style="5" bestFit="1" customWidth="1"/>
    <col min="14350" max="14592" width="9.140625" style="5"/>
    <col min="14593" max="14593" width="48.7109375" style="5" bestFit="1" customWidth="1"/>
    <col min="14594" max="14595" width="12.42578125" style="5" bestFit="1" customWidth="1"/>
    <col min="14596" max="14596" width="10.85546875" style="5" bestFit="1" customWidth="1"/>
    <col min="14597" max="14597" width="13.5703125" style="5" bestFit="1" customWidth="1"/>
    <col min="14598" max="14598" width="10.28515625" style="5" customWidth="1"/>
    <col min="14599" max="14599" width="11" style="5" customWidth="1"/>
    <col min="14600" max="14600" width="11.42578125" style="5" bestFit="1" customWidth="1"/>
    <col min="14601" max="14601" width="13.42578125" style="5" bestFit="1" customWidth="1"/>
    <col min="14602" max="14603" width="9.7109375" style="5" customWidth="1"/>
    <col min="14604" max="14604" width="11.28515625" style="5" bestFit="1" customWidth="1"/>
    <col min="14605" max="14605" width="13.42578125" style="5" bestFit="1" customWidth="1"/>
    <col min="14606" max="14848" width="9.140625" style="5"/>
    <col min="14849" max="14849" width="48.7109375" style="5" bestFit="1" customWidth="1"/>
    <col min="14850" max="14851" width="12.42578125" style="5" bestFit="1" customWidth="1"/>
    <col min="14852" max="14852" width="10.85546875" style="5" bestFit="1" customWidth="1"/>
    <col min="14853" max="14853" width="13.5703125" style="5" bestFit="1" customWidth="1"/>
    <col min="14854" max="14854" width="10.28515625" style="5" customWidth="1"/>
    <col min="14855" max="14855" width="11" style="5" customWidth="1"/>
    <col min="14856" max="14856" width="11.42578125" style="5" bestFit="1" customWidth="1"/>
    <col min="14857" max="14857" width="13.42578125" style="5" bestFit="1" customWidth="1"/>
    <col min="14858" max="14859" width="9.7109375" style="5" customWidth="1"/>
    <col min="14860" max="14860" width="11.28515625" style="5" bestFit="1" customWidth="1"/>
    <col min="14861" max="14861" width="13.42578125" style="5" bestFit="1" customWidth="1"/>
    <col min="14862" max="15104" width="9.140625" style="5"/>
    <col min="15105" max="15105" width="48.7109375" style="5" bestFit="1" customWidth="1"/>
    <col min="15106" max="15107" width="12.42578125" style="5" bestFit="1" customWidth="1"/>
    <col min="15108" max="15108" width="10.85546875" style="5" bestFit="1" customWidth="1"/>
    <col min="15109" max="15109" width="13.5703125" style="5" bestFit="1" customWidth="1"/>
    <col min="15110" max="15110" width="10.28515625" style="5" customWidth="1"/>
    <col min="15111" max="15111" width="11" style="5" customWidth="1"/>
    <col min="15112" max="15112" width="11.42578125" style="5" bestFit="1" customWidth="1"/>
    <col min="15113" max="15113" width="13.42578125" style="5" bestFit="1" customWidth="1"/>
    <col min="15114" max="15115" width="9.7109375" style="5" customWidth="1"/>
    <col min="15116" max="15116" width="11.28515625" style="5" bestFit="1" customWidth="1"/>
    <col min="15117" max="15117" width="13.42578125" style="5" bestFit="1" customWidth="1"/>
    <col min="15118" max="15360" width="9.140625" style="5"/>
    <col min="15361" max="15361" width="48.7109375" style="5" bestFit="1" customWidth="1"/>
    <col min="15362" max="15363" width="12.42578125" style="5" bestFit="1" customWidth="1"/>
    <col min="15364" max="15364" width="10.85546875" style="5" bestFit="1" customWidth="1"/>
    <col min="15365" max="15365" width="13.5703125" style="5" bestFit="1" customWidth="1"/>
    <col min="15366" max="15366" width="10.28515625" style="5" customWidth="1"/>
    <col min="15367" max="15367" width="11" style="5" customWidth="1"/>
    <col min="15368" max="15368" width="11.42578125" style="5" bestFit="1" customWidth="1"/>
    <col min="15369" max="15369" width="13.42578125" style="5" bestFit="1" customWidth="1"/>
    <col min="15370" max="15371" width="9.7109375" style="5" customWidth="1"/>
    <col min="15372" max="15372" width="11.28515625" style="5" bestFit="1" customWidth="1"/>
    <col min="15373" max="15373" width="13.42578125" style="5" bestFit="1" customWidth="1"/>
    <col min="15374" max="15616" width="9.140625" style="5"/>
    <col min="15617" max="15617" width="48.7109375" style="5" bestFit="1" customWidth="1"/>
    <col min="15618" max="15619" width="12.42578125" style="5" bestFit="1" customWidth="1"/>
    <col min="15620" max="15620" width="10.85546875" style="5" bestFit="1" customWidth="1"/>
    <col min="15621" max="15621" width="13.5703125" style="5" bestFit="1" customWidth="1"/>
    <col min="15622" max="15622" width="10.28515625" style="5" customWidth="1"/>
    <col min="15623" max="15623" width="11" style="5" customWidth="1"/>
    <col min="15624" max="15624" width="11.42578125" style="5" bestFit="1" customWidth="1"/>
    <col min="15625" max="15625" width="13.42578125" style="5" bestFit="1" customWidth="1"/>
    <col min="15626" max="15627" width="9.7109375" style="5" customWidth="1"/>
    <col min="15628" max="15628" width="11.28515625" style="5" bestFit="1" customWidth="1"/>
    <col min="15629" max="15629" width="13.42578125" style="5" bestFit="1" customWidth="1"/>
    <col min="15630" max="15872" width="9.140625" style="5"/>
    <col min="15873" max="15873" width="48.7109375" style="5" bestFit="1" customWidth="1"/>
    <col min="15874" max="15875" width="12.42578125" style="5" bestFit="1" customWidth="1"/>
    <col min="15876" max="15876" width="10.85546875" style="5" bestFit="1" customWidth="1"/>
    <col min="15877" max="15877" width="13.5703125" style="5" bestFit="1" customWidth="1"/>
    <col min="15878" max="15878" width="10.28515625" style="5" customWidth="1"/>
    <col min="15879" max="15879" width="11" style="5" customWidth="1"/>
    <col min="15880" max="15880" width="11.42578125" style="5" bestFit="1" customWidth="1"/>
    <col min="15881" max="15881" width="13.42578125" style="5" bestFit="1" customWidth="1"/>
    <col min="15882" max="15883" width="9.7109375" style="5" customWidth="1"/>
    <col min="15884" max="15884" width="11.28515625" style="5" bestFit="1" customWidth="1"/>
    <col min="15885" max="15885" width="13.42578125" style="5" bestFit="1" customWidth="1"/>
    <col min="15886" max="16128" width="9.140625" style="5"/>
    <col min="16129" max="16129" width="48.7109375" style="5" bestFit="1" customWidth="1"/>
    <col min="16130" max="16131" width="12.42578125" style="5" bestFit="1" customWidth="1"/>
    <col min="16132" max="16132" width="10.85546875" style="5" bestFit="1" customWidth="1"/>
    <col min="16133" max="16133" width="13.5703125" style="5" bestFit="1" customWidth="1"/>
    <col min="16134" max="16134" width="10.28515625" style="5" customWidth="1"/>
    <col min="16135" max="16135" width="11" style="5" customWidth="1"/>
    <col min="16136" max="16136" width="11.42578125" style="5" bestFit="1" customWidth="1"/>
    <col min="16137" max="16137" width="13.42578125" style="5" bestFit="1" customWidth="1"/>
    <col min="16138" max="16139" width="9.7109375" style="5" customWidth="1"/>
    <col min="16140" max="16140" width="11.28515625" style="5" bestFit="1" customWidth="1"/>
    <col min="16141" max="16141" width="13.42578125" style="5" bestFit="1" customWidth="1"/>
    <col min="16142" max="16384" width="9.140625" style="5"/>
  </cols>
  <sheetData>
    <row r="2" spans="1:13" ht="12.75" customHeight="1" x14ac:dyDescent="0.2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x14ac:dyDescent="0.2">
      <c r="A3" s="6"/>
      <c r="B3" s="7" t="s">
        <v>2</v>
      </c>
      <c r="C3" s="8"/>
      <c r="D3" s="8"/>
      <c r="E3" s="9"/>
      <c r="F3" s="2" t="s">
        <v>3</v>
      </c>
      <c r="G3" s="3"/>
      <c r="H3" s="3"/>
      <c r="I3" s="3"/>
      <c r="J3" s="3"/>
      <c r="K3" s="3"/>
      <c r="L3" s="3"/>
      <c r="M3" s="4"/>
    </row>
    <row r="4" spans="1:13" x14ac:dyDescent="0.2">
      <c r="A4" s="6"/>
      <c r="B4" s="10"/>
      <c r="C4" s="11"/>
      <c r="D4" s="11"/>
      <c r="E4" s="12"/>
      <c r="F4" s="2" t="s">
        <v>4</v>
      </c>
      <c r="G4" s="3"/>
      <c r="H4" s="3"/>
      <c r="I4" s="4"/>
      <c r="J4" s="2" t="s">
        <v>5</v>
      </c>
      <c r="K4" s="3"/>
      <c r="L4" s="3"/>
      <c r="M4" s="4"/>
    </row>
    <row r="5" spans="1:13" ht="38.25" x14ac:dyDescent="0.2">
      <c r="A5" s="6"/>
      <c r="B5" s="13" t="s">
        <v>6</v>
      </c>
      <c r="C5" s="13" t="s">
        <v>7</v>
      </c>
      <c r="D5" s="13" t="s">
        <v>8</v>
      </c>
      <c r="E5" s="14" t="s">
        <v>9</v>
      </c>
      <c r="F5" s="15" t="s">
        <v>6</v>
      </c>
      <c r="G5" s="13" t="s">
        <v>7</v>
      </c>
      <c r="H5" s="13" t="s">
        <v>8</v>
      </c>
      <c r="I5" s="14" t="s">
        <v>10</v>
      </c>
      <c r="J5" s="15" t="s">
        <v>6</v>
      </c>
      <c r="K5" s="13" t="s">
        <v>7</v>
      </c>
      <c r="L5" s="13" t="s">
        <v>8</v>
      </c>
      <c r="M5" s="14" t="s">
        <v>9</v>
      </c>
    </row>
    <row r="6" spans="1:13" x14ac:dyDescent="0.2">
      <c r="A6" s="16" t="s">
        <v>11</v>
      </c>
      <c r="B6" s="17">
        <v>10357</v>
      </c>
      <c r="C6" s="17">
        <v>14317</v>
      </c>
      <c r="D6" s="17">
        <v>10617</v>
      </c>
      <c r="E6" s="18">
        <f t="shared" ref="E6:E17" si="0">+D6/C6</f>
        <v>0.7415659705245512</v>
      </c>
      <c r="F6" s="19">
        <f t="shared" ref="F6:H10" si="1">+B6</f>
        <v>10357</v>
      </c>
      <c r="G6" s="20">
        <f t="shared" si="1"/>
        <v>14317</v>
      </c>
      <c r="H6" s="20">
        <f t="shared" si="1"/>
        <v>10617</v>
      </c>
      <c r="I6" s="18">
        <f t="shared" ref="I6:I17" si="2">+H6/G6</f>
        <v>0.7415659705245512</v>
      </c>
      <c r="J6" s="21"/>
      <c r="K6" s="22"/>
      <c r="L6" s="22"/>
      <c r="M6" s="18"/>
    </row>
    <row r="7" spans="1:13" x14ac:dyDescent="0.2">
      <c r="A7" s="16" t="s">
        <v>12</v>
      </c>
      <c r="B7" s="17">
        <v>150</v>
      </c>
      <c r="C7" s="17">
        <v>150</v>
      </c>
      <c r="D7" s="17">
        <v>100</v>
      </c>
      <c r="E7" s="18">
        <f t="shared" si="0"/>
        <v>0.66666666666666663</v>
      </c>
      <c r="F7" s="19">
        <f>+B7</f>
        <v>150</v>
      </c>
      <c r="G7" s="19">
        <f t="shared" si="1"/>
        <v>150</v>
      </c>
      <c r="H7" s="19">
        <f t="shared" si="1"/>
        <v>100</v>
      </c>
      <c r="I7" s="18">
        <f t="shared" si="2"/>
        <v>0.66666666666666663</v>
      </c>
      <c r="J7" s="21"/>
      <c r="K7" s="22"/>
      <c r="L7" s="22"/>
      <c r="M7" s="18"/>
    </row>
    <row r="8" spans="1:13" x14ac:dyDescent="0.2">
      <c r="A8" s="16" t="s">
        <v>13</v>
      </c>
      <c r="B8" s="17">
        <v>300</v>
      </c>
      <c r="C8" s="17">
        <v>400</v>
      </c>
      <c r="D8" s="17">
        <v>399</v>
      </c>
      <c r="E8" s="18">
        <f>+D8/C8</f>
        <v>0.99750000000000005</v>
      </c>
      <c r="F8" s="19">
        <f t="shared" si="1"/>
        <v>300</v>
      </c>
      <c r="G8" s="20">
        <f t="shared" si="1"/>
        <v>400</v>
      </c>
      <c r="H8" s="20">
        <f t="shared" si="1"/>
        <v>399</v>
      </c>
      <c r="I8" s="18">
        <f t="shared" si="2"/>
        <v>0.99750000000000005</v>
      </c>
      <c r="J8" s="21"/>
      <c r="K8" s="22"/>
      <c r="L8" s="22"/>
      <c r="M8" s="18"/>
    </row>
    <row r="9" spans="1:13" x14ac:dyDescent="0.2">
      <c r="A9" s="16" t="s">
        <v>14</v>
      </c>
      <c r="B9" s="17">
        <v>116</v>
      </c>
      <c r="C9" s="17">
        <v>116</v>
      </c>
      <c r="D9" s="17">
        <v>0</v>
      </c>
      <c r="E9" s="18">
        <f>+D9/C9</f>
        <v>0</v>
      </c>
      <c r="F9" s="19">
        <f>+B9</f>
        <v>116</v>
      </c>
      <c r="G9" s="19">
        <f t="shared" si="1"/>
        <v>116</v>
      </c>
      <c r="H9" s="19">
        <f t="shared" si="1"/>
        <v>0</v>
      </c>
      <c r="I9" s="18">
        <f t="shared" si="2"/>
        <v>0</v>
      </c>
      <c r="J9" s="21"/>
      <c r="K9" s="22"/>
      <c r="L9" s="22"/>
      <c r="M9" s="18"/>
    </row>
    <row r="10" spans="1:13" x14ac:dyDescent="0.2">
      <c r="A10" s="16" t="s">
        <v>15</v>
      </c>
      <c r="B10" s="17">
        <v>160</v>
      </c>
      <c r="C10" s="17">
        <v>330</v>
      </c>
      <c r="D10" s="17">
        <v>330</v>
      </c>
      <c r="E10" s="18">
        <f>+D10/C10</f>
        <v>1</v>
      </c>
      <c r="F10" s="19">
        <f t="shared" si="1"/>
        <v>160</v>
      </c>
      <c r="G10" s="20">
        <f t="shared" si="1"/>
        <v>330</v>
      </c>
      <c r="H10" s="20">
        <f t="shared" si="1"/>
        <v>330</v>
      </c>
      <c r="I10" s="18">
        <f t="shared" si="2"/>
        <v>1</v>
      </c>
      <c r="J10" s="21"/>
      <c r="K10" s="22"/>
      <c r="L10" s="22"/>
      <c r="M10" s="18"/>
    </row>
    <row r="11" spans="1:13" x14ac:dyDescent="0.2">
      <c r="A11" s="23" t="s">
        <v>16</v>
      </c>
      <c r="B11" s="24">
        <f>SUM(B6:B10)</f>
        <v>11083</v>
      </c>
      <c r="C11" s="24">
        <f>SUM(C6:C10)</f>
        <v>15313</v>
      </c>
      <c r="D11" s="24">
        <f>SUM(D6:D10)</f>
        <v>11446</v>
      </c>
      <c r="E11" s="25">
        <f t="shared" si="0"/>
        <v>0.74746947038464051</v>
      </c>
      <c r="F11" s="26">
        <f>SUM(F6:F10)</f>
        <v>11083</v>
      </c>
      <c r="G11" s="26">
        <f>SUM(G6:G10)</f>
        <v>15313</v>
      </c>
      <c r="H11" s="26">
        <f>SUM(H6:H10)</f>
        <v>11446</v>
      </c>
      <c r="I11" s="25">
        <f t="shared" si="2"/>
        <v>0.74746947038464051</v>
      </c>
      <c r="J11" s="27"/>
      <c r="K11" s="28"/>
      <c r="L11" s="28"/>
      <c r="M11" s="25"/>
    </row>
    <row r="12" spans="1:13" x14ac:dyDescent="0.2">
      <c r="A12" s="16" t="s">
        <v>17</v>
      </c>
      <c r="B12" s="17">
        <v>2800</v>
      </c>
      <c r="C12" s="17">
        <v>2800</v>
      </c>
      <c r="D12" s="17">
        <v>2752</v>
      </c>
      <c r="E12" s="18">
        <f t="shared" si="0"/>
        <v>0.98285714285714287</v>
      </c>
      <c r="F12" s="19">
        <f t="shared" ref="F12:H15" si="3">+B12</f>
        <v>2800</v>
      </c>
      <c r="G12" s="19">
        <f t="shared" si="3"/>
        <v>2800</v>
      </c>
      <c r="H12" s="19">
        <f t="shared" si="3"/>
        <v>2752</v>
      </c>
      <c r="I12" s="18">
        <f t="shared" si="2"/>
        <v>0.98285714285714287</v>
      </c>
      <c r="J12" s="21"/>
      <c r="K12" s="22"/>
      <c r="L12" s="22"/>
      <c r="M12" s="18"/>
    </row>
    <row r="13" spans="1:13" ht="25.5" x14ac:dyDescent="0.2">
      <c r="A13" s="16" t="s">
        <v>18</v>
      </c>
      <c r="B13" s="17">
        <v>211</v>
      </c>
      <c r="C13" s="17">
        <v>261</v>
      </c>
      <c r="D13" s="17">
        <v>253</v>
      </c>
      <c r="E13" s="18">
        <f t="shared" si="0"/>
        <v>0.96934865900383138</v>
      </c>
      <c r="F13" s="19">
        <f t="shared" si="3"/>
        <v>211</v>
      </c>
      <c r="G13" s="19">
        <f t="shared" si="3"/>
        <v>261</v>
      </c>
      <c r="H13" s="19">
        <f t="shared" si="3"/>
        <v>253</v>
      </c>
      <c r="I13" s="18">
        <f t="shared" si="2"/>
        <v>0.96934865900383138</v>
      </c>
      <c r="J13" s="21"/>
      <c r="K13" s="22"/>
      <c r="L13" s="22"/>
      <c r="M13" s="18"/>
    </row>
    <row r="14" spans="1:13" x14ac:dyDescent="0.2">
      <c r="A14" s="16" t="s">
        <v>19</v>
      </c>
      <c r="B14" s="17">
        <v>100</v>
      </c>
      <c r="C14" s="17">
        <v>401</v>
      </c>
      <c r="D14" s="17">
        <v>299</v>
      </c>
      <c r="E14" s="18">
        <f t="shared" si="0"/>
        <v>0.74563591022443887</v>
      </c>
      <c r="F14" s="19">
        <f t="shared" si="3"/>
        <v>100</v>
      </c>
      <c r="G14" s="19">
        <f t="shared" si="3"/>
        <v>401</v>
      </c>
      <c r="H14" s="19">
        <f t="shared" si="3"/>
        <v>299</v>
      </c>
      <c r="I14" s="18">
        <f t="shared" si="2"/>
        <v>0.74563591022443887</v>
      </c>
      <c r="J14" s="21"/>
      <c r="K14" s="22"/>
      <c r="L14" s="22"/>
      <c r="M14" s="18"/>
    </row>
    <row r="15" spans="1:13" x14ac:dyDescent="0.2">
      <c r="A15" s="23" t="s">
        <v>20</v>
      </c>
      <c r="B15" s="24">
        <f>SUM(B12:B14)</f>
        <v>3111</v>
      </c>
      <c r="C15" s="24">
        <f>SUM(C12:C14)</f>
        <v>3462</v>
      </c>
      <c r="D15" s="24">
        <f>SUM(D12:D14)</f>
        <v>3304</v>
      </c>
      <c r="E15" s="25">
        <f t="shared" si="0"/>
        <v>0.95436164067013285</v>
      </c>
      <c r="F15" s="26">
        <f t="shared" si="3"/>
        <v>3111</v>
      </c>
      <c r="G15" s="29">
        <f t="shared" si="3"/>
        <v>3462</v>
      </c>
      <c r="H15" s="29">
        <f t="shared" si="3"/>
        <v>3304</v>
      </c>
      <c r="I15" s="25">
        <f t="shared" si="2"/>
        <v>0.95436164067013285</v>
      </c>
      <c r="J15" s="27"/>
      <c r="K15" s="28"/>
      <c r="L15" s="28"/>
      <c r="M15" s="25"/>
    </row>
    <row r="16" spans="1:13" x14ac:dyDescent="0.2">
      <c r="A16" s="23" t="s">
        <v>21</v>
      </c>
      <c r="B16" s="24">
        <f>+B11+B15</f>
        <v>14194</v>
      </c>
      <c r="C16" s="24">
        <f>+C11+C15</f>
        <v>18775</v>
      </c>
      <c r="D16" s="24">
        <f>+D11+D15</f>
        <v>14750</v>
      </c>
      <c r="E16" s="25">
        <f t="shared" si="0"/>
        <v>0.78561917443408791</v>
      </c>
      <c r="F16" s="26">
        <f>+F15+F11</f>
        <v>14194</v>
      </c>
      <c r="G16" s="26">
        <f>+G15+G11</f>
        <v>18775</v>
      </c>
      <c r="H16" s="26">
        <f>+H15+H11</f>
        <v>14750</v>
      </c>
      <c r="I16" s="25">
        <f t="shared" si="2"/>
        <v>0.78561917443408791</v>
      </c>
      <c r="J16" s="27"/>
      <c r="K16" s="28"/>
      <c r="L16" s="28"/>
      <c r="M16" s="25"/>
    </row>
    <row r="17" spans="1:13" ht="25.5" x14ac:dyDescent="0.2">
      <c r="A17" s="23" t="s">
        <v>22</v>
      </c>
      <c r="B17" s="24">
        <v>2606</v>
      </c>
      <c r="C17" s="24">
        <v>2606</v>
      </c>
      <c r="D17" s="24">
        <v>2429</v>
      </c>
      <c r="E17" s="25">
        <f t="shared" si="0"/>
        <v>0.93207981580967003</v>
      </c>
      <c r="F17" s="26">
        <f t="shared" ref="F17:H24" si="4">+B17</f>
        <v>2606</v>
      </c>
      <c r="G17" s="26">
        <f t="shared" si="4"/>
        <v>2606</v>
      </c>
      <c r="H17" s="26">
        <f t="shared" si="4"/>
        <v>2429</v>
      </c>
      <c r="I17" s="25">
        <f t="shared" si="2"/>
        <v>0.93207981580967003</v>
      </c>
      <c r="J17" s="27"/>
      <c r="K17" s="28"/>
      <c r="L17" s="28"/>
      <c r="M17" s="25"/>
    </row>
    <row r="18" spans="1:13" x14ac:dyDescent="0.2">
      <c r="A18" s="16" t="s">
        <v>23</v>
      </c>
      <c r="B18" s="17">
        <v>0</v>
      </c>
      <c r="C18" s="17">
        <v>0</v>
      </c>
      <c r="D18" s="17">
        <v>2269</v>
      </c>
      <c r="E18" s="18"/>
      <c r="F18" s="19">
        <f t="shared" si="4"/>
        <v>0</v>
      </c>
      <c r="G18" s="19">
        <f t="shared" si="4"/>
        <v>0</v>
      </c>
      <c r="H18" s="19">
        <f t="shared" si="4"/>
        <v>2269</v>
      </c>
      <c r="I18" s="18"/>
      <c r="J18" s="21"/>
      <c r="K18" s="22"/>
      <c r="L18" s="22"/>
      <c r="M18" s="18"/>
    </row>
    <row r="19" spans="1:13" x14ac:dyDescent="0.2">
      <c r="A19" s="16" t="s">
        <v>24</v>
      </c>
      <c r="B19" s="17">
        <v>0</v>
      </c>
      <c r="C19" s="17">
        <v>0</v>
      </c>
      <c r="D19" s="17">
        <v>0</v>
      </c>
      <c r="E19" s="18"/>
      <c r="F19" s="19">
        <f t="shared" si="4"/>
        <v>0</v>
      </c>
      <c r="G19" s="19">
        <f t="shared" si="4"/>
        <v>0</v>
      </c>
      <c r="H19" s="19">
        <f t="shared" si="4"/>
        <v>0</v>
      </c>
      <c r="I19" s="18"/>
      <c r="J19" s="21"/>
      <c r="K19" s="22"/>
      <c r="L19" s="22"/>
      <c r="M19" s="18"/>
    </row>
    <row r="20" spans="1:13" x14ac:dyDescent="0.2">
      <c r="A20" s="16" t="s">
        <v>25</v>
      </c>
      <c r="B20" s="17"/>
      <c r="C20" s="17"/>
      <c r="D20" s="17">
        <v>33</v>
      </c>
      <c r="E20" s="18"/>
      <c r="F20" s="19"/>
      <c r="G20" s="19"/>
      <c r="H20" s="19">
        <f t="shared" si="4"/>
        <v>33</v>
      </c>
      <c r="I20" s="18"/>
      <c r="J20" s="21"/>
      <c r="K20" s="22"/>
      <c r="L20" s="22"/>
      <c r="M20" s="18"/>
    </row>
    <row r="21" spans="1:13" ht="38.25" x14ac:dyDescent="0.2">
      <c r="A21" s="16" t="s">
        <v>26</v>
      </c>
      <c r="B21" s="17">
        <v>0</v>
      </c>
      <c r="C21" s="17">
        <v>0</v>
      </c>
      <c r="D21" s="17">
        <v>0</v>
      </c>
      <c r="E21" s="18"/>
      <c r="F21" s="19">
        <f t="shared" si="4"/>
        <v>0</v>
      </c>
      <c r="G21" s="19">
        <f t="shared" si="4"/>
        <v>0</v>
      </c>
      <c r="H21" s="19">
        <f t="shared" si="4"/>
        <v>0</v>
      </c>
      <c r="I21" s="18"/>
      <c r="J21" s="21"/>
      <c r="K21" s="22"/>
      <c r="L21" s="22"/>
      <c r="M21" s="18"/>
    </row>
    <row r="22" spans="1:13" x14ac:dyDescent="0.2">
      <c r="A22" s="16" t="s">
        <v>27</v>
      </c>
      <c r="B22" s="17"/>
      <c r="C22" s="17"/>
      <c r="D22" s="17">
        <v>28</v>
      </c>
      <c r="E22" s="18"/>
      <c r="F22" s="19"/>
      <c r="G22" s="19"/>
      <c r="H22" s="19">
        <f t="shared" si="4"/>
        <v>28</v>
      </c>
      <c r="I22" s="18"/>
      <c r="J22" s="21"/>
      <c r="K22" s="22"/>
      <c r="L22" s="22"/>
      <c r="M22" s="18"/>
    </row>
    <row r="23" spans="1:13" x14ac:dyDescent="0.2">
      <c r="A23" s="16" t="s">
        <v>28</v>
      </c>
      <c r="B23" s="17">
        <v>280</v>
      </c>
      <c r="C23" s="17">
        <v>730</v>
      </c>
      <c r="D23" s="17">
        <v>728</v>
      </c>
      <c r="E23" s="18">
        <f t="shared" ref="E23:E41" si="5">+D23/C23</f>
        <v>0.99726027397260275</v>
      </c>
      <c r="F23" s="19">
        <f t="shared" si="4"/>
        <v>280</v>
      </c>
      <c r="G23" s="19">
        <f t="shared" si="4"/>
        <v>730</v>
      </c>
      <c r="H23" s="19">
        <f t="shared" si="4"/>
        <v>728</v>
      </c>
      <c r="I23" s="18">
        <f>+H23/G23</f>
        <v>0.99726027397260275</v>
      </c>
      <c r="J23" s="21"/>
      <c r="K23" s="22"/>
      <c r="L23" s="22"/>
      <c r="M23" s="18"/>
    </row>
    <row r="24" spans="1:13" x14ac:dyDescent="0.2">
      <c r="A24" s="16" t="s">
        <v>29</v>
      </c>
      <c r="B24" s="17">
        <v>4010</v>
      </c>
      <c r="C24" s="17">
        <v>4010</v>
      </c>
      <c r="D24" s="17">
        <v>2382</v>
      </c>
      <c r="E24" s="18">
        <f t="shared" si="5"/>
        <v>0.59401496259351616</v>
      </c>
      <c r="F24" s="19">
        <f t="shared" si="4"/>
        <v>4010</v>
      </c>
      <c r="G24" s="19">
        <f t="shared" si="4"/>
        <v>4010</v>
      </c>
      <c r="H24" s="19">
        <f t="shared" si="4"/>
        <v>2382</v>
      </c>
      <c r="I24" s="18">
        <f>+H24/G24</f>
        <v>0.59401496259351616</v>
      </c>
      <c r="J24" s="27"/>
      <c r="K24" s="28"/>
      <c r="L24" s="28"/>
      <c r="M24" s="25"/>
    </row>
    <row r="25" spans="1:13" x14ac:dyDescent="0.2">
      <c r="A25" s="23" t="s">
        <v>30</v>
      </c>
      <c r="B25" s="24">
        <f>SUM(B23:B24)</f>
        <v>4290</v>
      </c>
      <c r="C25" s="24">
        <f>SUM(C23:C24)</f>
        <v>4740</v>
      </c>
      <c r="D25" s="24">
        <f>SUM(D23:D24)</f>
        <v>3110</v>
      </c>
      <c r="E25" s="25">
        <f t="shared" si="5"/>
        <v>0.65611814345991559</v>
      </c>
      <c r="F25" s="26">
        <f>SUM(F23:F24)</f>
        <v>4290</v>
      </c>
      <c r="G25" s="26">
        <f>SUM(G23:G24)</f>
        <v>4740</v>
      </c>
      <c r="H25" s="26">
        <f>SUM(H23:H24)</f>
        <v>3110</v>
      </c>
      <c r="I25" s="25">
        <f t="shared" ref="I25:I41" si="6">+H25/G25</f>
        <v>0.65611814345991559</v>
      </c>
      <c r="J25" s="21"/>
      <c r="K25" s="22"/>
      <c r="L25" s="22"/>
      <c r="M25" s="18"/>
    </row>
    <row r="26" spans="1:13" x14ac:dyDescent="0.2">
      <c r="A26" s="16" t="s">
        <v>31</v>
      </c>
      <c r="B26" s="17">
        <v>240</v>
      </c>
      <c r="C26" s="17">
        <v>292</v>
      </c>
      <c r="D26" s="17">
        <v>160</v>
      </c>
      <c r="E26" s="18">
        <f t="shared" si="5"/>
        <v>0.54794520547945202</v>
      </c>
      <c r="F26" s="19">
        <f t="shared" ref="F26:H27" si="7">+B26</f>
        <v>240</v>
      </c>
      <c r="G26" s="19">
        <f t="shared" si="7"/>
        <v>292</v>
      </c>
      <c r="H26" s="19">
        <f t="shared" si="7"/>
        <v>160</v>
      </c>
      <c r="I26" s="18">
        <f t="shared" si="6"/>
        <v>0.54794520547945202</v>
      </c>
      <c r="J26" s="21"/>
      <c r="K26" s="22"/>
      <c r="L26" s="22"/>
      <c r="M26" s="18"/>
    </row>
    <row r="27" spans="1:13" x14ac:dyDescent="0.2">
      <c r="A27" s="16" t="s">
        <v>32</v>
      </c>
      <c r="B27" s="17">
        <v>30</v>
      </c>
      <c r="C27" s="17">
        <v>153</v>
      </c>
      <c r="D27" s="17">
        <v>141</v>
      </c>
      <c r="E27" s="18">
        <f t="shared" si="5"/>
        <v>0.92156862745098034</v>
      </c>
      <c r="F27" s="19">
        <f t="shared" si="7"/>
        <v>30</v>
      </c>
      <c r="G27" s="19">
        <f t="shared" si="7"/>
        <v>153</v>
      </c>
      <c r="H27" s="19">
        <f t="shared" si="7"/>
        <v>141</v>
      </c>
      <c r="I27" s="18">
        <f t="shared" si="6"/>
        <v>0.92156862745098034</v>
      </c>
      <c r="J27" s="21"/>
      <c r="K27" s="22"/>
      <c r="L27" s="22"/>
      <c r="M27" s="18"/>
    </row>
    <row r="28" spans="1:13" x14ac:dyDescent="0.2">
      <c r="A28" s="23" t="s">
        <v>33</v>
      </c>
      <c r="B28" s="24">
        <f>SUM(B26:B27)</f>
        <v>270</v>
      </c>
      <c r="C28" s="24">
        <f>SUM(C26:C27)</f>
        <v>445</v>
      </c>
      <c r="D28" s="24">
        <f>SUM(D26:D27)</f>
        <v>301</v>
      </c>
      <c r="E28" s="25">
        <f t="shared" si="5"/>
        <v>0.67640449438202244</v>
      </c>
      <c r="F28" s="26">
        <f>SUM(F26:F27)</f>
        <v>270</v>
      </c>
      <c r="G28" s="26">
        <f>SUM(G26:G27)</f>
        <v>445</v>
      </c>
      <c r="H28" s="26">
        <f>SUM(H26:H27)</f>
        <v>301</v>
      </c>
      <c r="I28" s="25">
        <f t="shared" si="6"/>
        <v>0.67640449438202244</v>
      </c>
      <c r="J28" s="21"/>
      <c r="K28" s="22"/>
      <c r="L28" s="22"/>
      <c r="M28" s="18"/>
    </row>
    <row r="29" spans="1:13" x14ac:dyDescent="0.2">
      <c r="A29" s="16" t="s">
        <v>34</v>
      </c>
      <c r="B29" s="17">
        <v>2780</v>
      </c>
      <c r="C29" s="17">
        <v>3555</v>
      </c>
      <c r="D29" s="17">
        <v>3425</v>
      </c>
      <c r="E29" s="18">
        <f t="shared" si="5"/>
        <v>0.96343178621659631</v>
      </c>
      <c r="F29" s="19">
        <f t="shared" ref="F29:H35" si="8">+B29</f>
        <v>2780</v>
      </c>
      <c r="G29" s="19">
        <f t="shared" si="8"/>
        <v>3555</v>
      </c>
      <c r="H29" s="19">
        <f t="shared" si="8"/>
        <v>3425</v>
      </c>
      <c r="I29" s="18">
        <f t="shared" si="6"/>
        <v>0.96343178621659631</v>
      </c>
      <c r="J29" s="21"/>
      <c r="K29" s="22"/>
      <c r="L29" s="22"/>
      <c r="M29" s="18"/>
    </row>
    <row r="30" spans="1:13" x14ac:dyDescent="0.2">
      <c r="A30" s="16" t="s">
        <v>35</v>
      </c>
      <c r="B30" s="17">
        <v>250</v>
      </c>
      <c r="C30" s="17">
        <v>255</v>
      </c>
      <c r="D30" s="17">
        <v>254</v>
      </c>
      <c r="E30" s="18">
        <f t="shared" si="5"/>
        <v>0.99607843137254903</v>
      </c>
      <c r="F30" s="19"/>
      <c r="G30" s="19">
        <v>194</v>
      </c>
      <c r="H30" s="19">
        <v>194</v>
      </c>
      <c r="I30" s="18"/>
      <c r="J30" s="21"/>
      <c r="K30" s="22"/>
      <c r="L30" s="22"/>
      <c r="M30" s="18"/>
    </row>
    <row r="31" spans="1:13" x14ac:dyDescent="0.2">
      <c r="A31" s="16" t="s">
        <v>36</v>
      </c>
      <c r="B31" s="17">
        <v>620</v>
      </c>
      <c r="C31" s="17">
        <v>573</v>
      </c>
      <c r="D31" s="17">
        <v>4</v>
      </c>
      <c r="E31" s="18">
        <f t="shared" si="5"/>
        <v>6.9808027923211171E-3</v>
      </c>
      <c r="F31" s="19">
        <f t="shared" si="8"/>
        <v>620</v>
      </c>
      <c r="G31" s="19">
        <f t="shared" si="8"/>
        <v>573</v>
      </c>
      <c r="H31" s="19">
        <f t="shared" si="8"/>
        <v>4</v>
      </c>
      <c r="I31" s="18">
        <f t="shared" si="6"/>
        <v>6.9808027923211171E-3</v>
      </c>
      <c r="J31" s="21"/>
      <c r="K31" s="22"/>
      <c r="L31" s="22"/>
      <c r="M31" s="18"/>
    </row>
    <row r="32" spans="1:13" x14ac:dyDescent="0.2">
      <c r="A32" s="16" t="s">
        <v>37</v>
      </c>
      <c r="B32" s="17">
        <v>930</v>
      </c>
      <c r="C32" s="17">
        <v>1898</v>
      </c>
      <c r="D32" s="17">
        <v>1897</v>
      </c>
      <c r="E32" s="18">
        <f t="shared" si="5"/>
        <v>0.99947312961011592</v>
      </c>
      <c r="F32" s="19">
        <f t="shared" si="8"/>
        <v>930</v>
      </c>
      <c r="G32" s="19">
        <f t="shared" si="8"/>
        <v>1898</v>
      </c>
      <c r="H32" s="19">
        <f t="shared" si="8"/>
        <v>1897</v>
      </c>
      <c r="I32" s="18">
        <f t="shared" si="6"/>
        <v>0.99947312961011592</v>
      </c>
      <c r="J32" s="21"/>
      <c r="K32" s="22"/>
      <c r="L32" s="22"/>
      <c r="M32" s="18"/>
    </row>
    <row r="33" spans="1:13" x14ac:dyDescent="0.2">
      <c r="A33" s="16" t="s">
        <v>38</v>
      </c>
      <c r="B33" s="17">
        <v>0</v>
      </c>
      <c r="C33" s="17">
        <v>0</v>
      </c>
      <c r="D33" s="17">
        <v>0</v>
      </c>
      <c r="E33" s="18"/>
      <c r="F33" s="19">
        <f t="shared" si="8"/>
        <v>0</v>
      </c>
      <c r="G33" s="19">
        <f t="shared" si="8"/>
        <v>0</v>
      </c>
      <c r="H33" s="19">
        <f t="shared" si="8"/>
        <v>0</v>
      </c>
      <c r="I33" s="18"/>
      <c r="J33" s="21"/>
      <c r="K33" s="22"/>
      <c r="L33" s="22"/>
      <c r="M33" s="18"/>
    </row>
    <row r="34" spans="1:13" x14ac:dyDescent="0.2">
      <c r="A34" s="16" t="s">
        <v>39</v>
      </c>
      <c r="B34" s="17">
        <v>240</v>
      </c>
      <c r="C34" s="17">
        <v>1447</v>
      </c>
      <c r="D34" s="17">
        <v>1448</v>
      </c>
      <c r="E34" s="18">
        <f t="shared" si="5"/>
        <v>1.0006910850034554</v>
      </c>
      <c r="F34" s="19">
        <f t="shared" si="8"/>
        <v>240</v>
      </c>
      <c r="G34" s="19">
        <f t="shared" si="8"/>
        <v>1447</v>
      </c>
      <c r="H34" s="19">
        <f t="shared" si="8"/>
        <v>1448</v>
      </c>
      <c r="I34" s="18">
        <f t="shared" si="6"/>
        <v>1.0006910850034554</v>
      </c>
      <c r="J34" s="21"/>
      <c r="K34" s="22"/>
      <c r="L34" s="22"/>
      <c r="M34" s="18"/>
    </row>
    <row r="35" spans="1:13" x14ac:dyDescent="0.2">
      <c r="A35" s="16" t="s">
        <v>40</v>
      </c>
      <c r="B35" s="17">
        <v>21317</v>
      </c>
      <c r="C35" s="17">
        <v>21312</v>
      </c>
      <c r="D35" s="17">
        <v>10976</v>
      </c>
      <c r="E35" s="18">
        <f t="shared" si="5"/>
        <v>0.51501501501501501</v>
      </c>
      <c r="F35" s="19">
        <f t="shared" si="8"/>
        <v>21317</v>
      </c>
      <c r="G35" s="19">
        <f t="shared" si="8"/>
        <v>21312</v>
      </c>
      <c r="H35" s="19">
        <f t="shared" si="8"/>
        <v>10976</v>
      </c>
      <c r="I35" s="18">
        <f t="shared" si="6"/>
        <v>0.51501501501501501</v>
      </c>
      <c r="J35" s="21"/>
      <c r="K35" s="22"/>
      <c r="L35" s="22"/>
      <c r="M35" s="18"/>
    </row>
    <row r="36" spans="1:13" ht="25.5" x14ac:dyDescent="0.2">
      <c r="A36" s="23" t="s">
        <v>41</v>
      </c>
      <c r="B36" s="24">
        <f>SUM(B29:B35)</f>
        <v>26137</v>
      </c>
      <c r="C36" s="24">
        <f>SUM(C29:C35)</f>
        <v>29040</v>
      </c>
      <c r="D36" s="24">
        <f>SUM(D29:D35)</f>
        <v>18004</v>
      </c>
      <c r="E36" s="25">
        <f t="shared" si="5"/>
        <v>0.61997245179063365</v>
      </c>
      <c r="F36" s="26">
        <f>SUM(F29:F35)</f>
        <v>25887</v>
      </c>
      <c r="G36" s="26">
        <f>SUM(G29:G35)</f>
        <v>28979</v>
      </c>
      <c r="H36" s="26">
        <f>SUM(H29:H35)</f>
        <v>17944</v>
      </c>
      <c r="I36" s="25">
        <f t="shared" si="6"/>
        <v>0.61920701197418826</v>
      </c>
      <c r="J36" s="21"/>
      <c r="K36" s="22"/>
      <c r="L36" s="22"/>
      <c r="M36" s="18"/>
    </row>
    <row r="37" spans="1:13" x14ac:dyDescent="0.2">
      <c r="A37" s="16" t="s">
        <v>42</v>
      </c>
      <c r="B37" s="17">
        <v>40</v>
      </c>
      <c r="C37" s="17">
        <v>40</v>
      </c>
      <c r="D37" s="17">
        <v>0</v>
      </c>
      <c r="E37" s="18">
        <f t="shared" si="5"/>
        <v>0</v>
      </c>
      <c r="F37" s="30">
        <f>+B37</f>
        <v>40</v>
      </c>
      <c r="G37" s="30">
        <f>+C37</f>
        <v>40</v>
      </c>
      <c r="H37" s="30">
        <f>+D37</f>
        <v>0</v>
      </c>
      <c r="I37" s="18">
        <f t="shared" si="6"/>
        <v>0</v>
      </c>
      <c r="J37" s="21"/>
      <c r="K37" s="22"/>
      <c r="L37" s="22"/>
      <c r="M37" s="18"/>
    </row>
    <row r="38" spans="1:13" ht="25.5" x14ac:dyDescent="0.2">
      <c r="A38" s="16" t="s">
        <v>43</v>
      </c>
      <c r="B38" s="17">
        <v>8132</v>
      </c>
      <c r="C38" s="17">
        <v>8132</v>
      </c>
      <c r="D38" s="17">
        <v>4920</v>
      </c>
      <c r="E38" s="18">
        <f t="shared" si="5"/>
        <v>0.60501721593703883</v>
      </c>
      <c r="F38" s="19">
        <f t="shared" ref="F38:H55" si="9">+B38</f>
        <v>8132</v>
      </c>
      <c r="G38" s="20">
        <f t="shared" si="9"/>
        <v>8132</v>
      </c>
      <c r="H38" s="20">
        <f t="shared" si="9"/>
        <v>4920</v>
      </c>
      <c r="I38" s="18">
        <f t="shared" si="6"/>
        <v>0.60501721593703883</v>
      </c>
      <c r="J38" s="21"/>
      <c r="K38" s="22"/>
      <c r="L38" s="22"/>
      <c r="M38" s="18"/>
    </row>
    <row r="39" spans="1:13" x14ac:dyDescent="0.2">
      <c r="A39" s="16" t="s">
        <v>44</v>
      </c>
      <c r="B39" s="17">
        <v>350</v>
      </c>
      <c r="C39" s="17">
        <v>350</v>
      </c>
      <c r="D39" s="17">
        <v>298</v>
      </c>
      <c r="E39" s="18">
        <f t="shared" si="5"/>
        <v>0.85142857142857142</v>
      </c>
      <c r="F39" s="19">
        <f t="shared" si="9"/>
        <v>350</v>
      </c>
      <c r="G39" s="20">
        <f t="shared" si="9"/>
        <v>350</v>
      </c>
      <c r="H39" s="20">
        <f t="shared" si="9"/>
        <v>298</v>
      </c>
      <c r="I39" s="18">
        <f t="shared" si="6"/>
        <v>0.85142857142857142</v>
      </c>
      <c r="J39" s="21"/>
      <c r="K39" s="22"/>
      <c r="L39" s="22"/>
      <c r="M39" s="18"/>
    </row>
    <row r="40" spans="1:13" ht="25.5" x14ac:dyDescent="0.2">
      <c r="A40" s="23" t="s">
        <v>45</v>
      </c>
      <c r="B40" s="24">
        <f>SUM(B38:B39)</f>
        <v>8482</v>
      </c>
      <c r="C40" s="24">
        <f>SUM(C38:C39)</f>
        <v>8482</v>
      </c>
      <c r="D40" s="24">
        <f>SUM(D38:D39)</f>
        <v>5218</v>
      </c>
      <c r="E40" s="25">
        <f t="shared" si="5"/>
        <v>0.61518509785427966</v>
      </c>
      <c r="F40" s="26">
        <f>SUM(F38:F39)</f>
        <v>8482</v>
      </c>
      <c r="G40" s="26">
        <f>SUM(G38:G39)</f>
        <v>8482</v>
      </c>
      <c r="H40" s="26">
        <f>SUM(H38:H39)</f>
        <v>5218</v>
      </c>
      <c r="I40" s="25">
        <f t="shared" si="6"/>
        <v>0.61518509785427966</v>
      </c>
      <c r="J40" s="21"/>
      <c r="K40" s="22"/>
      <c r="L40" s="22"/>
      <c r="M40" s="18"/>
    </row>
    <row r="41" spans="1:13" x14ac:dyDescent="0.2">
      <c r="A41" s="23" t="s">
        <v>46</v>
      </c>
      <c r="B41" s="24">
        <f>+B25+B28+B36+B40+B37</f>
        <v>39219</v>
      </c>
      <c r="C41" s="24">
        <f>+C25+C28+C36+C40+C37</f>
        <v>42747</v>
      </c>
      <c r="D41" s="24">
        <f>+D25+D28+D36+D40+D37</f>
        <v>26633</v>
      </c>
      <c r="E41" s="25">
        <f t="shared" si="5"/>
        <v>0.62303787400285404</v>
      </c>
      <c r="F41" s="26">
        <f t="shared" ref="F41:H42" si="10">+B41</f>
        <v>39219</v>
      </c>
      <c r="G41" s="26">
        <f t="shared" si="10"/>
        <v>42747</v>
      </c>
      <c r="H41" s="26">
        <f t="shared" si="10"/>
        <v>26633</v>
      </c>
      <c r="I41" s="25">
        <f t="shared" si="6"/>
        <v>0.62303787400285404</v>
      </c>
      <c r="J41" s="21"/>
      <c r="K41" s="22"/>
      <c r="L41" s="22"/>
      <c r="M41" s="18"/>
    </row>
    <row r="42" spans="1:13" x14ac:dyDescent="0.2">
      <c r="A42" s="16" t="s">
        <v>47</v>
      </c>
      <c r="B42" s="17">
        <v>0</v>
      </c>
      <c r="C42" s="17">
        <v>0</v>
      </c>
      <c r="D42" s="17">
        <v>0</v>
      </c>
      <c r="E42" s="18"/>
      <c r="F42" s="19">
        <f t="shared" si="10"/>
        <v>0</v>
      </c>
      <c r="G42" s="19">
        <f t="shared" si="10"/>
        <v>0</v>
      </c>
      <c r="H42" s="19">
        <f t="shared" si="10"/>
        <v>0</v>
      </c>
      <c r="I42" s="18"/>
      <c r="J42" s="21"/>
      <c r="K42" s="22"/>
      <c r="L42" s="22"/>
      <c r="M42" s="18"/>
    </row>
    <row r="43" spans="1:13" ht="25.5" x14ac:dyDescent="0.2">
      <c r="A43" s="16" t="s">
        <v>48</v>
      </c>
      <c r="B43" s="17">
        <v>0</v>
      </c>
      <c r="C43" s="17">
        <v>0</v>
      </c>
      <c r="D43" s="17">
        <v>0</v>
      </c>
      <c r="E43" s="18"/>
      <c r="F43" s="19">
        <f t="shared" si="9"/>
        <v>0</v>
      </c>
      <c r="G43" s="20">
        <f t="shared" si="9"/>
        <v>0</v>
      </c>
      <c r="H43" s="20">
        <f t="shared" si="9"/>
        <v>0</v>
      </c>
      <c r="I43" s="18"/>
      <c r="J43" s="21"/>
      <c r="K43" s="22"/>
      <c r="L43" s="22"/>
      <c r="M43" s="18"/>
    </row>
    <row r="44" spans="1:13" ht="25.5" x14ac:dyDescent="0.2">
      <c r="A44" s="16" t="s">
        <v>49</v>
      </c>
      <c r="B44" s="17">
        <v>0</v>
      </c>
      <c r="C44" s="17">
        <v>0</v>
      </c>
      <c r="D44" s="17">
        <v>0</v>
      </c>
      <c r="E44" s="18"/>
      <c r="F44" s="19">
        <f t="shared" si="9"/>
        <v>0</v>
      </c>
      <c r="G44" s="20">
        <f t="shared" si="9"/>
        <v>0</v>
      </c>
      <c r="H44" s="20">
        <f t="shared" si="9"/>
        <v>0</v>
      </c>
      <c r="I44" s="18"/>
      <c r="J44" s="21"/>
      <c r="K44" s="22"/>
      <c r="L44" s="22"/>
      <c r="M44" s="18"/>
    </row>
    <row r="45" spans="1:13" ht="25.5" x14ac:dyDescent="0.2">
      <c r="A45" s="16" t="s">
        <v>50</v>
      </c>
      <c r="B45" s="17">
        <v>0</v>
      </c>
      <c r="C45" s="17">
        <v>0</v>
      </c>
      <c r="D45" s="17">
        <v>0</v>
      </c>
      <c r="E45" s="18"/>
      <c r="F45" s="19">
        <f t="shared" si="9"/>
        <v>0</v>
      </c>
      <c r="G45" s="20">
        <f t="shared" si="9"/>
        <v>0</v>
      </c>
      <c r="H45" s="20">
        <f t="shared" si="9"/>
        <v>0</v>
      </c>
      <c r="I45" s="18"/>
      <c r="J45" s="21"/>
      <c r="K45" s="22"/>
      <c r="L45" s="22"/>
      <c r="M45" s="18"/>
    </row>
    <row r="46" spans="1:13" ht="25.5" x14ac:dyDescent="0.2">
      <c r="A46" s="16" t="s">
        <v>51</v>
      </c>
      <c r="B46" s="17">
        <v>0</v>
      </c>
      <c r="C46" s="17">
        <v>0</v>
      </c>
      <c r="D46" s="17">
        <v>0</v>
      </c>
      <c r="E46" s="18"/>
      <c r="F46" s="19">
        <f t="shared" si="9"/>
        <v>0</v>
      </c>
      <c r="G46" s="20">
        <f t="shared" si="9"/>
        <v>0</v>
      </c>
      <c r="H46" s="20">
        <f t="shared" si="9"/>
        <v>0</v>
      </c>
      <c r="I46" s="18"/>
      <c r="J46" s="21"/>
      <c r="K46" s="22"/>
      <c r="L46" s="22"/>
      <c r="M46" s="18"/>
    </row>
    <row r="47" spans="1:13" ht="25.5" x14ac:dyDescent="0.2">
      <c r="A47" s="16" t="s">
        <v>52</v>
      </c>
      <c r="B47" s="17"/>
      <c r="C47" s="17">
        <v>0</v>
      </c>
      <c r="D47" s="17">
        <v>0</v>
      </c>
      <c r="E47" s="18"/>
      <c r="F47" s="19">
        <f t="shared" si="9"/>
        <v>0</v>
      </c>
      <c r="G47" s="20">
        <f t="shared" si="9"/>
        <v>0</v>
      </c>
      <c r="H47" s="20">
        <f t="shared" si="9"/>
        <v>0</v>
      </c>
      <c r="I47" s="18"/>
      <c r="J47" s="21"/>
      <c r="K47" s="22"/>
      <c r="L47" s="22"/>
      <c r="M47" s="18"/>
    </row>
    <row r="48" spans="1:13" ht="25.5" x14ac:dyDescent="0.2">
      <c r="A48" s="16" t="s">
        <v>53</v>
      </c>
      <c r="B48" s="17">
        <v>0</v>
      </c>
      <c r="C48" s="17">
        <v>0</v>
      </c>
      <c r="D48" s="17">
        <v>0</v>
      </c>
      <c r="E48" s="18"/>
      <c r="F48" s="19"/>
      <c r="G48" s="20"/>
      <c r="H48" s="20">
        <f t="shared" si="9"/>
        <v>0</v>
      </c>
      <c r="I48" s="18"/>
      <c r="J48" s="21"/>
      <c r="K48" s="22"/>
      <c r="L48" s="22"/>
      <c r="M48" s="18"/>
    </row>
    <row r="49" spans="1:13" ht="25.5" x14ac:dyDescent="0.2">
      <c r="A49" s="16" t="s">
        <v>54</v>
      </c>
      <c r="B49" s="17">
        <v>50</v>
      </c>
      <c r="C49" s="17">
        <v>50</v>
      </c>
      <c r="D49" s="17">
        <v>0</v>
      </c>
      <c r="E49" s="18">
        <f>+D49/C49</f>
        <v>0</v>
      </c>
      <c r="F49" s="19">
        <f>+B49</f>
        <v>50</v>
      </c>
      <c r="G49" s="20">
        <f>+C49</f>
        <v>50</v>
      </c>
      <c r="H49" s="20">
        <f t="shared" si="9"/>
        <v>0</v>
      </c>
      <c r="I49" s="18">
        <f>+H49/G49</f>
        <v>0</v>
      </c>
      <c r="J49" s="21"/>
      <c r="K49" s="22"/>
      <c r="L49" s="22"/>
      <c r="M49" s="18"/>
    </row>
    <row r="50" spans="1:13" x14ac:dyDescent="0.2">
      <c r="A50" s="16" t="s">
        <v>55</v>
      </c>
      <c r="B50" s="17"/>
      <c r="C50" s="17"/>
      <c r="D50" s="17">
        <v>0</v>
      </c>
      <c r="E50" s="18"/>
      <c r="F50" s="19"/>
      <c r="G50" s="20"/>
      <c r="H50" s="20">
        <f t="shared" si="9"/>
        <v>0</v>
      </c>
      <c r="I50" s="18"/>
      <c r="J50" s="21"/>
      <c r="K50" s="22"/>
      <c r="L50" s="22"/>
      <c r="M50" s="18"/>
    </row>
    <row r="51" spans="1:13" ht="25.5" x14ac:dyDescent="0.2">
      <c r="A51" s="16" t="s">
        <v>56</v>
      </c>
      <c r="B51" s="17">
        <v>722</v>
      </c>
      <c r="C51" s="17">
        <v>1167</v>
      </c>
      <c r="D51" s="17">
        <v>1167</v>
      </c>
      <c r="E51" s="18">
        <f>+D51/C51</f>
        <v>1</v>
      </c>
      <c r="F51" s="19">
        <f t="shared" si="9"/>
        <v>722</v>
      </c>
      <c r="G51" s="20">
        <f t="shared" si="9"/>
        <v>1167</v>
      </c>
      <c r="H51" s="20">
        <f t="shared" si="9"/>
        <v>1167</v>
      </c>
      <c r="I51" s="18">
        <f>+H51/G51</f>
        <v>1</v>
      </c>
      <c r="J51" s="21"/>
      <c r="K51" s="22"/>
      <c r="L51" s="22"/>
      <c r="M51" s="18"/>
    </row>
    <row r="52" spans="1:13" x14ac:dyDescent="0.2">
      <c r="A52" s="16" t="s">
        <v>57</v>
      </c>
      <c r="B52" s="17">
        <v>0</v>
      </c>
      <c r="C52" s="17">
        <v>0</v>
      </c>
      <c r="D52" s="17"/>
      <c r="E52" s="25"/>
      <c r="F52" s="19">
        <f t="shared" si="9"/>
        <v>0</v>
      </c>
      <c r="G52" s="20">
        <f t="shared" si="9"/>
        <v>0</v>
      </c>
      <c r="H52" s="20">
        <f t="shared" si="9"/>
        <v>0</v>
      </c>
      <c r="I52" s="25"/>
      <c r="J52" s="21"/>
      <c r="K52" s="22"/>
      <c r="L52" s="22"/>
      <c r="M52" s="18"/>
    </row>
    <row r="53" spans="1:13" x14ac:dyDescent="0.2">
      <c r="A53" s="16" t="s">
        <v>58</v>
      </c>
      <c r="B53" s="17">
        <v>0</v>
      </c>
      <c r="C53" s="17">
        <v>0</v>
      </c>
      <c r="D53" s="17">
        <v>1167</v>
      </c>
      <c r="E53" s="18"/>
      <c r="F53" s="19">
        <f t="shared" si="9"/>
        <v>0</v>
      </c>
      <c r="G53" s="20">
        <f t="shared" si="9"/>
        <v>0</v>
      </c>
      <c r="H53" s="20">
        <f t="shared" si="9"/>
        <v>1167</v>
      </c>
      <c r="I53" s="18"/>
      <c r="J53" s="21"/>
      <c r="K53" s="22"/>
      <c r="L53" s="22"/>
      <c r="M53" s="18"/>
    </row>
    <row r="54" spans="1:13" ht="38.25" x14ac:dyDescent="0.2">
      <c r="A54" s="16" t="s">
        <v>59</v>
      </c>
      <c r="B54" s="17">
        <v>0</v>
      </c>
      <c r="C54" s="17">
        <v>0</v>
      </c>
      <c r="D54" s="17"/>
      <c r="E54" s="18"/>
      <c r="F54" s="19">
        <f t="shared" si="9"/>
        <v>0</v>
      </c>
      <c r="G54" s="20">
        <f t="shared" si="9"/>
        <v>0</v>
      </c>
      <c r="H54" s="20">
        <f t="shared" si="9"/>
        <v>0</v>
      </c>
      <c r="I54" s="18"/>
      <c r="J54" s="21"/>
      <c r="K54" s="22"/>
      <c r="L54" s="22"/>
      <c r="M54" s="18"/>
    </row>
    <row r="55" spans="1:13" ht="38.25" x14ac:dyDescent="0.2">
      <c r="A55" s="16" t="s">
        <v>60</v>
      </c>
      <c r="B55" s="17">
        <v>0</v>
      </c>
      <c r="C55" s="17">
        <v>0</v>
      </c>
      <c r="D55" s="17"/>
      <c r="E55" s="18"/>
      <c r="F55" s="19">
        <f t="shared" si="9"/>
        <v>0</v>
      </c>
      <c r="G55" s="20">
        <f t="shared" si="9"/>
        <v>0</v>
      </c>
      <c r="H55" s="20">
        <f t="shared" si="9"/>
        <v>0</v>
      </c>
      <c r="I55" s="18"/>
      <c r="J55" s="21"/>
      <c r="K55" s="22"/>
      <c r="L55" s="22"/>
      <c r="M55" s="18"/>
    </row>
    <row r="56" spans="1:13" ht="25.5" x14ac:dyDescent="0.2">
      <c r="A56" s="23" t="s">
        <v>61</v>
      </c>
      <c r="B56" s="24">
        <f>SUM(B42:B55)</f>
        <v>772</v>
      </c>
      <c r="C56" s="24">
        <f>SUM(C42:C55)</f>
        <v>1217</v>
      </c>
      <c r="D56" s="24">
        <f>+D51+D49+D42</f>
        <v>1167</v>
      </c>
      <c r="E56" s="25">
        <f>+D56/C56</f>
        <v>0.95891536565324564</v>
      </c>
      <c r="F56" s="26">
        <f>+F51+F47+F45+F44+F42+F49</f>
        <v>772</v>
      </c>
      <c r="G56" s="26">
        <f>+G51+G49+G42</f>
        <v>1217</v>
      </c>
      <c r="H56" s="26">
        <f>+H51+H49+H42</f>
        <v>1167</v>
      </c>
      <c r="I56" s="25">
        <f>+H56/G56</f>
        <v>0.95891536565324564</v>
      </c>
      <c r="J56" s="21"/>
      <c r="K56" s="22"/>
      <c r="L56" s="22"/>
      <c r="M56" s="18"/>
    </row>
    <row r="57" spans="1:13" ht="25.5" x14ac:dyDescent="0.2">
      <c r="A57" s="16" t="s">
        <v>62</v>
      </c>
      <c r="B57" s="17">
        <v>0</v>
      </c>
      <c r="C57" s="17">
        <v>460</v>
      </c>
      <c r="D57" s="17">
        <v>447</v>
      </c>
      <c r="E57" s="18">
        <f>+D57/C57</f>
        <v>0.97173913043478266</v>
      </c>
      <c r="F57" s="19">
        <f t="shared" ref="F57:H61" si="11">+B57</f>
        <v>0</v>
      </c>
      <c r="G57" s="19">
        <f t="shared" si="11"/>
        <v>460</v>
      </c>
      <c r="H57" s="19">
        <f t="shared" si="11"/>
        <v>447</v>
      </c>
      <c r="I57" s="18">
        <f>+H57/G57</f>
        <v>0.97173913043478266</v>
      </c>
      <c r="J57" s="21"/>
      <c r="K57" s="22"/>
      <c r="L57" s="22"/>
      <c r="M57" s="18"/>
    </row>
    <row r="58" spans="1:13" x14ac:dyDescent="0.2">
      <c r="A58" s="16" t="s">
        <v>63</v>
      </c>
      <c r="B58" s="17">
        <f>SUM(B57)</f>
        <v>0</v>
      </c>
      <c r="C58" s="17">
        <f>+C57</f>
        <v>460</v>
      </c>
      <c r="D58" s="17">
        <f>+D57</f>
        <v>447</v>
      </c>
      <c r="E58" s="18">
        <f>+D58/C58</f>
        <v>0.97173913043478266</v>
      </c>
      <c r="F58" s="19">
        <f t="shared" si="11"/>
        <v>0</v>
      </c>
      <c r="G58" s="19">
        <f t="shared" si="11"/>
        <v>460</v>
      </c>
      <c r="H58" s="19">
        <f t="shared" si="11"/>
        <v>447</v>
      </c>
      <c r="I58" s="18">
        <f>+H58/G58</f>
        <v>0.97173913043478266</v>
      </c>
      <c r="J58" s="21"/>
      <c r="K58" s="22"/>
      <c r="L58" s="22"/>
      <c r="M58" s="18"/>
    </row>
    <row r="59" spans="1:13" ht="25.5" x14ac:dyDescent="0.2">
      <c r="A59" s="16" t="s">
        <v>64</v>
      </c>
      <c r="B59" s="17">
        <v>39498</v>
      </c>
      <c r="C59" s="17">
        <v>39498</v>
      </c>
      <c r="D59" s="17">
        <v>37200</v>
      </c>
      <c r="E59" s="18">
        <f>+D59/C59</f>
        <v>0.94181983897918886</v>
      </c>
      <c r="F59" s="19">
        <f t="shared" si="11"/>
        <v>39498</v>
      </c>
      <c r="G59" s="20">
        <f t="shared" si="11"/>
        <v>39498</v>
      </c>
      <c r="H59" s="20">
        <f t="shared" si="11"/>
        <v>37200</v>
      </c>
      <c r="I59" s="18">
        <f>+H59/G59</f>
        <v>0.94181983897918886</v>
      </c>
      <c r="J59" s="21"/>
      <c r="K59" s="22"/>
      <c r="L59" s="22"/>
      <c r="M59" s="18"/>
    </row>
    <row r="60" spans="1:13" x14ac:dyDescent="0.2">
      <c r="A60" s="16" t="s">
        <v>65</v>
      </c>
      <c r="B60" s="17">
        <v>0</v>
      </c>
      <c r="C60" s="17">
        <v>0</v>
      </c>
      <c r="D60" s="17">
        <v>450</v>
      </c>
      <c r="E60" s="25"/>
      <c r="F60" s="19">
        <f t="shared" si="11"/>
        <v>0</v>
      </c>
      <c r="G60" s="20">
        <f t="shared" si="11"/>
        <v>0</v>
      </c>
      <c r="H60" s="20">
        <f t="shared" si="11"/>
        <v>450</v>
      </c>
      <c r="I60" s="25"/>
      <c r="J60" s="21"/>
      <c r="K60" s="22"/>
      <c r="L60" s="22"/>
      <c r="M60" s="18"/>
    </row>
    <row r="61" spans="1:13" ht="25.5" x14ac:dyDescent="0.2">
      <c r="A61" s="16" t="s">
        <v>66</v>
      </c>
      <c r="B61" s="17">
        <v>0</v>
      </c>
      <c r="C61" s="17">
        <v>0</v>
      </c>
      <c r="D61" s="17">
        <v>2318</v>
      </c>
      <c r="E61" s="25"/>
      <c r="F61" s="19">
        <f t="shared" si="11"/>
        <v>0</v>
      </c>
      <c r="G61" s="20">
        <f t="shared" si="11"/>
        <v>0</v>
      </c>
      <c r="H61" s="20">
        <f t="shared" si="11"/>
        <v>2318</v>
      </c>
      <c r="I61" s="25"/>
      <c r="J61" s="21"/>
      <c r="K61" s="22"/>
      <c r="L61" s="22"/>
      <c r="M61" s="18"/>
    </row>
    <row r="62" spans="1:13" x14ac:dyDescent="0.2">
      <c r="A62" s="16" t="s">
        <v>67</v>
      </c>
      <c r="B62" s="17">
        <v>0</v>
      </c>
      <c r="C62" s="17">
        <v>0</v>
      </c>
      <c r="D62" s="17">
        <v>34433</v>
      </c>
      <c r="E62" s="18"/>
      <c r="F62" s="19"/>
      <c r="G62" s="22"/>
      <c r="H62" s="20">
        <f>+D62</f>
        <v>34433</v>
      </c>
      <c r="I62" s="18"/>
      <c r="J62" s="21"/>
      <c r="K62" s="22"/>
      <c r="L62" s="22"/>
      <c r="M62" s="18"/>
    </row>
    <row r="63" spans="1:13" ht="38.25" x14ac:dyDescent="0.2">
      <c r="A63" s="16" t="s">
        <v>68</v>
      </c>
      <c r="B63" s="17">
        <v>50</v>
      </c>
      <c r="C63" s="17">
        <v>50</v>
      </c>
      <c r="D63" s="17">
        <v>0</v>
      </c>
      <c r="E63" s="18">
        <f>+D63/C63</f>
        <v>0</v>
      </c>
      <c r="F63" s="19">
        <f t="shared" ref="F63:H69" si="12">+B63</f>
        <v>50</v>
      </c>
      <c r="G63" s="20">
        <f t="shared" si="12"/>
        <v>50</v>
      </c>
      <c r="H63" s="20">
        <f>+D63</f>
        <v>0</v>
      </c>
      <c r="I63" s="18">
        <f>+H63/G63</f>
        <v>0</v>
      </c>
      <c r="J63" s="21"/>
      <c r="K63" s="22"/>
      <c r="L63" s="22"/>
      <c r="M63" s="18"/>
    </row>
    <row r="64" spans="1:13" ht="25.5" x14ac:dyDescent="0.2">
      <c r="A64" s="16" t="s">
        <v>69</v>
      </c>
      <c r="B64" s="17">
        <v>1651</v>
      </c>
      <c r="C64" s="17">
        <v>1651</v>
      </c>
      <c r="D64" s="17">
        <v>900</v>
      </c>
      <c r="E64" s="18">
        <f>+D64/C64</f>
        <v>0.54512416717141121</v>
      </c>
      <c r="F64" s="19">
        <f t="shared" si="12"/>
        <v>1651</v>
      </c>
      <c r="G64" s="19">
        <f t="shared" si="12"/>
        <v>1651</v>
      </c>
      <c r="H64" s="19">
        <f>+D64</f>
        <v>900</v>
      </c>
      <c r="I64" s="18">
        <f>+H64/G64</f>
        <v>0.54512416717141121</v>
      </c>
      <c r="J64" s="21"/>
      <c r="K64" s="22"/>
      <c r="L64" s="22"/>
      <c r="M64" s="18"/>
    </row>
    <row r="65" spans="1:13" x14ac:dyDescent="0.2">
      <c r="A65" s="16" t="s">
        <v>70</v>
      </c>
      <c r="B65" s="17">
        <v>0</v>
      </c>
      <c r="C65" s="17">
        <v>0</v>
      </c>
      <c r="D65" s="17">
        <v>200</v>
      </c>
      <c r="E65" s="18"/>
      <c r="F65" s="19">
        <f t="shared" si="12"/>
        <v>0</v>
      </c>
      <c r="G65" s="20">
        <f t="shared" si="12"/>
        <v>0</v>
      </c>
      <c r="H65" s="20">
        <f>+D65</f>
        <v>200</v>
      </c>
      <c r="I65" s="18"/>
      <c r="J65" s="21"/>
      <c r="K65" s="22"/>
      <c r="L65" s="22"/>
      <c r="M65" s="18"/>
    </row>
    <row r="66" spans="1:13" x14ac:dyDescent="0.2">
      <c r="A66" s="16" t="s">
        <v>71</v>
      </c>
      <c r="B66" s="17">
        <v>0</v>
      </c>
      <c r="C66" s="17">
        <v>0</v>
      </c>
      <c r="D66" s="17">
        <v>670</v>
      </c>
      <c r="E66" s="18"/>
      <c r="F66" s="19">
        <f>+B66</f>
        <v>0</v>
      </c>
      <c r="G66" s="20">
        <f t="shared" si="12"/>
        <v>0</v>
      </c>
      <c r="H66" s="20">
        <f t="shared" si="12"/>
        <v>670</v>
      </c>
      <c r="I66" s="18"/>
      <c r="J66" s="21"/>
      <c r="K66" s="22"/>
      <c r="L66" s="22"/>
      <c r="M66" s="18"/>
    </row>
    <row r="67" spans="1:13" x14ac:dyDescent="0.2">
      <c r="A67" s="16" t="s">
        <v>72</v>
      </c>
      <c r="B67" s="17"/>
      <c r="C67" s="17"/>
      <c r="D67" s="17">
        <v>0</v>
      </c>
      <c r="E67" s="18"/>
      <c r="F67" s="19"/>
      <c r="G67" s="20"/>
      <c r="H67" s="20">
        <f t="shared" si="12"/>
        <v>0</v>
      </c>
      <c r="I67" s="18"/>
      <c r="J67" s="21"/>
      <c r="K67" s="22"/>
      <c r="L67" s="22"/>
      <c r="M67" s="18"/>
    </row>
    <row r="68" spans="1:13" x14ac:dyDescent="0.2">
      <c r="A68" s="16" t="s">
        <v>73</v>
      </c>
      <c r="B68" s="17">
        <v>0</v>
      </c>
      <c r="C68" s="17">
        <v>0</v>
      </c>
      <c r="D68" s="17">
        <v>30</v>
      </c>
      <c r="E68" s="18"/>
      <c r="F68" s="19"/>
      <c r="G68" s="20"/>
      <c r="H68" s="20">
        <f t="shared" si="12"/>
        <v>30</v>
      </c>
      <c r="I68" s="18"/>
      <c r="J68" s="21"/>
      <c r="K68" s="22"/>
      <c r="L68" s="22"/>
      <c r="M68" s="18"/>
    </row>
    <row r="69" spans="1:13" x14ac:dyDescent="0.2">
      <c r="A69" s="16" t="s">
        <v>74</v>
      </c>
      <c r="B69" s="17">
        <v>23841</v>
      </c>
      <c r="C69" s="17">
        <v>10917</v>
      </c>
      <c r="D69" s="17">
        <v>0</v>
      </c>
      <c r="E69" s="18"/>
      <c r="F69" s="19">
        <f>+B69</f>
        <v>23841</v>
      </c>
      <c r="G69" s="19">
        <f>+C69</f>
        <v>10917</v>
      </c>
      <c r="H69" s="19">
        <f t="shared" si="12"/>
        <v>0</v>
      </c>
      <c r="I69" s="18"/>
      <c r="J69" s="19"/>
      <c r="K69" s="20"/>
      <c r="L69" s="22"/>
      <c r="M69" s="18"/>
    </row>
    <row r="70" spans="1:13" ht="38.25" x14ac:dyDescent="0.2">
      <c r="A70" s="23" t="s">
        <v>75</v>
      </c>
      <c r="B70" s="24">
        <f>+B69+B64+B59+B63</f>
        <v>65040</v>
      </c>
      <c r="C70" s="24">
        <f>+C64+C63+C59+C58+C69</f>
        <v>52576</v>
      </c>
      <c r="D70" s="24">
        <f>+D64+D63+D59+D58+D69</f>
        <v>38547</v>
      </c>
      <c r="E70" s="25">
        <f t="shared" ref="E70:E80" si="13">+D70/C70</f>
        <v>0.73316722458916617</v>
      </c>
      <c r="F70" s="26">
        <f>+F69+F64+F59+F63</f>
        <v>65040</v>
      </c>
      <c r="G70" s="26">
        <f>+G69+G64+G59+G63+G57</f>
        <v>52576</v>
      </c>
      <c r="H70" s="26">
        <f>+H69+H64+H59+H63+H57</f>
        <v>38547</v>
      </c>
      <c r="I70" s="25">
        <f>+H70/G70</f>
        <v>0.73316722458916617</v>
      </c>
      <c r="J70" s="31">
        <f>+J69</f>
        <v>0</v>
      </c>
      <c r="K70" s="31">
        <f>+K69</f>
        <v>0</v>
      </c>
      <c r="L70" s="21">
        <f>+L69</f>
        <v>0</v>
      </c>
      <c r="M70" s="21">
        <f>+M69</f>
        <v>0</v>
      </c>
    </row>
    <row r="71" spans="1:13" x14ac:dyDescent="0.2">
      <c r="A71" s="16" t="s">
        <v>76</v>
      </c>
      <c r="B71" s="17">
        <v>0</v>
      </c>
      <c r="C71" s="17">
        <v>0</v>
      </c>
      <c r="D71" s="17">
        <v>0</v>
      </c>
      <c r="E71" s="18"/>
      <c r="F71" s="17"/>
      <c r="G71" s="17"/>
      <c r="H71" s="17"/>
      <c r="I71" s="17"/>
      <c r="J71" s="21"/>
      <c r="K71" s="19">
        <f>+C71</f>
        <v>0</v>
      </c>
      <c r="L71" s="19">
        <f>+D71</f>
        <v>0</v>
      </c>
      <c r="M71" s="18"/>
    </row>
    <row r="72" spans="1:13" x14ac:dyDescent="0.2">
      <c r="A72" s="16" t="s">
        <v>77</v>
      </c>
      <c r="B72" s="17">
        <v>4500</v>
      </c>
      <c r="C72" s="17">
        <v>4500</v>
      </c>
      <c r="D72" s="17">
        <v>281</v>
      </c>
      <c r="E72" s="18">
        <f t="shared" si="13"/>
        <v>6.2444444444444441E-2</v>
      </c>
      <c r="F72" s="17"/>
      <c r="G72" s="17"/>
      <c r="H72" s="17"/>
      <c r="I72" s="17"/>
      <c r="J72" s="19">
        <f>+B72</f>
        <v>4500</v>
      </c>
      <c r="K72" s="19">
        <f>+C72</f>
        <v>4500</v>
      </c>
      <c r="L72" s="21"/>
      <c r="M72" s="18"/>
    </row>
    <row r="73" spans="1:13" x14ac:dyDescent="0.2">
      <c r="A73" s="16" t="s">
        <v>78</v>
      </c>
      <c r="B73" s="17">
        <v>0</v>
      </c>
      <c r="C73" s="17">
        <v>0</v>
      </c>
      <c r="D73" s="17">
        <v>0</v>
      </c>
      <c r="E73" s="18"/>
      <c r="F73" s="17"/>
      <c r="G73" s="17"/>
      <c r="H73" s="17"/>
      <c r="I73" s="17"/>
      <c r="J73" s="19">
        <f>+B73</f>
        <v>0</v>
      </c>
      <c r="K73" s="21"/>
      <c r="L73" s="21"/>
      <c r="M73" s="18"/>
    </row>
    <row r="74" spans="1:13" ht="25.5" x14ac:dyDescent="0.2">
      <c r="A74" s="16" t="s">
        <v>79</v>
      </c>
      <c r="B74" s="17">
        <v>13661</v>
      </c>
      <c r="C74" s="17">
        <v>18790</v>
      </c>
      <c r="D74" s="17">
        <v>14190</v>
      </c>
      <c r="E74" s="18">
        <f t="shared" si="13"/>
        <v>0.75518893028206491</v>
      </c>
      <c r="F74" s="20"/>
      <c r="G74" s="20"/>
      <c r="H74" s="20"/>
      <c r="I74" s="18"/>
      <c r="J74" s="19">
        <f>+B74</f>
        <v>13661</v>
      </c>
      <c r="K74" s="19">
        <f t="shared" ref="J74:L79" si="14">+C74</f>
        <v>18790</v>
      </c>
      <c r="L74" s="19">
        <f t="shared" si="14"/>
        <v>14190</v>
      </c>
      <c r="M74" s="18">
        <f t="shared" ref="M74:M80" si="15">+L74/K74</f>
        <v>0.75518893028206491</v>
      </c>
    </row>
    <row r="75" spans="1:13" ht="25.5" x14ac:dyDescent="0.2">
      <c r="A75" s="16" t="s">
        <v>80</v>
      </c>
      <c r="B75" s="17">
        <v>4903</v>
      </c>
      <c r="C75" s="17">
        <v>5149</v>
      </c>
      <c r="D75" s="17">
        <v>3862</v>
      </c>
      <c r="E75" s="18">
        <f t="shared" si="13"/>
        <v>0.75004855311711016</v>
      </c>
      <c r="F75" s="19"/>
      <c r="G75" s="20"/>
      <c r="H75" s="20"/>
      <c r="I75" s="18"/>
      <c r="J75" s="19">
        <f t="shared" si="14"/>
        <v>4903</v>
      </c>
      <c r="K75" s="19">
        <f t="shared" si="14"/>
        <v>5149</v>
      </c>
      <c r="L75" s="19">
        <f t="shared" si="14"/>
        <v>3862</v>
      </c>
      <c r="M75" s="18">
        <f t="shared" si="15"/>
        <v>0.75004855311711016</v>
      </c>
    </row>
    <row r="76" spans="1:13" x14ac:dyDescent="0.2">
      <c r="A76" s="23" t="s">
        <v>81</v>
      </c>
      <c r="B76" s="24">
        <f>SUM(B72:B75)</f>
        <v>23064</v>
      </c>
      <c r="C76" s="24">
        <f>SUM(C71:C75)</f>
        <v>28439</v>
      </c>
      <c r="D76" s="24">
        <f>SUM(D71:D75)</f>
        <v>18333</v>
      </c>
      <c r="E76" s="25">
        <f t="shared" si="13"/>
        <v>0.64464291993389355</v>
      </c>
      <c r="F76" s="27"/>
      <c r="G76" s="29"/>
      <c r="H76" s="29"/>
      <c r="I76" s="25"/>
      <c r="J76" s="26">
        <f t="shared" si="14"/>
        <v>23064</v>
      </c>
      <c r="K76" s="26">
        <f t="shared" si="14"/>
        <v>28439</v>
      </c>
      <c r="L76" s="26">
        <f t="shared" si="14"/>
        <v>18333</v>
      </c>
      <c r="M76" s="25">
        <f t="shared" si="15"/>
        <v>0.64464291993389355</v>
      </c>
    </row>
    <row r="77" spans="1:13" x14ac:dyDescent="0.2">
      <c r="A77" s="16" t="s">
        <v>82</v>
      </c>
      <c r="B77" s="17">
        <v>6350</v>
      </c>
      <c r="C77" s="17">
        <v>6150</v>
      </c>
      <c r="D77" s="17">
        <v>138</v>
      </c>
      <c r="E77" s="18">
        <f t="shared" si="13"/>
        <v>2.2439024390243902E-2</v>
      </c>
      <c r="F77" s="20"/>
      <c r="G77" s="20"/>
      <c r="H77" s="20"/>
      <c r="I77" s="18"/>
      <c r="J77" s="19">
        <f t="shared" si="14"/>
        <v>6350</v>
      </c>
      <c r="K77" s="19">
        <f t="shared" si="14"/>
        <v>6150</v>
      </c>
      <c r="L77" s="19">
        <f t="shared" si="14"/>
        <v>138</v>
      </c>
      <c r="M77" s="18">
        <f t="shared" si="15"/>
        <v>2.2439024390243902E-2</v>
      </c>
    </row>
    <row r="78" spans="1:13" x14ac:dyDescent="0.2">
      <c r="A78" s="16" t="s">
        <v>83</v>
      </c>
      <c r="B78" s="17"/>
      <c r="C78" s="17">
        <v>200</v>
      </c>
      <c r="D78" s="17">
        <v>4</v>
      </c>
      <c r="E78" s="18">
        <f t="shared" si="13"/>
        <v>0.02</v>
      </c>
      <c r="F78" s="20"/>
      <c r="G78" s="20"/>
      <c r="H78" s="20"/>
      <c r="I78" s="18"/>
      <c r="J78" s="19"/>
      <c r="K78" s="19">
        <f t="shared" si="14"/>
        <v>200</v>
      </c>
      <c r="L78" s="19">
        <f t="shared" si="14"/>
        <v>4</v>
      </c>
      <c r="M78" s="18">
        <f t="shared" si="15"/>
        <v>0.02</v>
      </c>
    </row>
    <row r="79" spans="1:13" ht="25.5" x14ac:dyDescent="0.2">
      <c r="A79" s="16" t="s">
        <v>84</v>
      </c>
      <c r="B79" s="17">
        <v>1715</v>
      </c>
      <c r="C79" s="17">
        <v>1715</v>
      </c>
      <c r="D79" s="17">
        <v>38</v>
      </c>
      <c r="E79" s="18">
        <f t="shared" si="13"/>
        <v>2.2157434402332362E-2</v>
      </c>
      <c r="F79" s="20"/>
      <c r="G79" s="20"/>
      <c r="H79" s="20"/>
      <c r="I79" s="18"/>
      <c r="J79" s="19">
        <f t="shared" si="14"/>
        <v>1715</v>
      </c>
      <c r="K79" s="19">
        <f t="shared" si="14"/>
        <v>1715</v>
      </c>
      <c r="L79" s="19">
        <f t="shared" si="14"/>
        <v>38</v>
      </c>
      <c r="M79" s="18">
        <f t="shared" si="15"/>
        <v>2.2157434402332362E-2</v>
      </c>
    </row>
    <row r="80" spans="1:13" x14ac:dyDescent="0.2">
      <c r="A80" s="23" t="s">
        <v>85</v>
      </c>
      <c r="B80" s="24">
        <f>SUM(B77:B79)</f>
        <v>8065</v>
      </c>
      <c r="C80" s="24">
        <f>SUM(C77:C79)</f>
        <v>8065</v>
      </c>
      <c r="D80" s="24">
        <f>SUM(D77:D79)</f>
        <v>180</v>
      </c>
      <c r="E80" s="25">
        <f t="shared" si="13"/>
        <v>2.2318660880347178E-2</v>
      </c>
      <c r="F80" s="26"/>
      <c r="G80" s="29"/>
      <c r="H80" s="29"/>
      <c r="I80" s="25"/>
      <c r="J80" s="26">
        <f>SUM(J77:J79)</f>
        <v>8065</v>
      </c>
      <c r="K80" s="26">
        <f>SUM(K77:K79)</f>
        <v>8065</v>
      </c>
      <c r="L80" s="26">
        <f>SUM(L77:L79)</f>
        <v>180</v>
      </c>
      <c r="M80" s="25">
        <f t="shared" si="15"/>
        <v>2.2318660880347178E-2</v>
      </c>
    </row>
    <row r="81" spans="1:13" ht="38.25" x14ac:dyDescent="0.2">
      <c r="A81" s="16" t="s">
        <v>86</v>
      </c>
      <c r="B81" s="17">
        <v>635</v>
      </c>
      <c r="C81" s="17">
        <v>635</v>
      </c>
      <c r="D81" s="17">
        <v>0</v>
      </c>
      <c r="E81" s="18"/>
      <c r="F81" s="21"/>
      <c r="G81" s="22"/>
      <c r="H81" s="22"/>
      <c r="I81" s="18"/>
      <c r="J81" s="19">
        <f t="shared" ref="J81:L82" si="16">+B81</f>
        <v>635</v>
      </c>
      <c r="K81" s="19">
        <f t="shared" si="16"/>
        <v>635</v>
      </c>
      <c r="L81" s="19">
        <f t="shared" si="16"/>
        <v>0</v>
      </c>
      <c r="M81" s="18"/>
    </row>
    <row r="82" spans="1:13" ht="25.5" x14ac:dyDescent="0.2">
      <c r="A82" s="23" t="s">
        <v>87</v>
      </c>
      <c r="B82" s="24">
        <f>SUM(B81)</f>
        <v>635</v>
      </c>
      <c r="C82" s="24">
        <f>SUM(C81)</f>
        <v>635</v>
      </c>
      <c r="D82" s="24">
        <f>SUM(D81)</f>
        <v>0</v>
      </c>
      <c r="E82" s="18"/>
      <c r="F82" s="26"/>
      <c r="G82" s="29"/>
      <c r="H82" s="29"/>
      <c r="I82" s="25"/>
      <c r="J82" s="26">
        <f t="shared" si="16"/>
        <v>635</v>
      </c>
      <c r="K82" s="26">
        <f t="shared" si="16"/>
        <v>635</v>
      </c>
      <c r="L82" s="26">
        <f t="shared" si="16"/>
        <v>0</v>
      </c>
      <c r="M82" s="25"/>
    </row>
    <row r="83" spans="1:13" ht="25.5" x14ac:dyDescent="0.2">
      <c r="A83" s="32" t="s">
        <v>88</v>
      </c>
      <c r="B83" s="33">
        <v>0</v>
      </c>
      <c r="C83" s="33">
        <v>0</v>
      </c>
      <c r="D83" s="33">
        <v>0</v>
      </c>
      <c r="E83" s="18"/>
      <c r="F83" s="26"/>
      <c r="G83" s="26"/>
      <c r="H83" s="26"/>
      <c r="I83" s="25"/>
      <c r="J83" s="26"/>
      <c r="K83" s="26"/>
      <c r="L83" s="26"/>
      <c r="M83" s="25"/>
    </row>
    <row r="84" spans="1:13" ht="25.5" x14ac:dyDescent="0.2">
      <c r="A84" s="34" t="s">
        <v>89</v>
      </c>
      <c r="B84" s="35">
        <v>0</v>
      </c>
      <c r="C84" s="35"/>
      <c r="D84" s="35"/>
      <c r="E84" s="18"/>
      <c r="F84" s="19"/>
      <c r="G84" s="19"/>
      <c r="H84" s="19"/>
      <c r="I84" s="25"/>
      <c r="J84" s="26"/>
      <c r="K84" s="19">
        <f t="shared" ref="K84:L88" si="17">+C84</f>
        <v>0</v>
      </c>
      <c r="L84" s="19">
        <f t="shared" si="17"/>
        <v>0</v>
      </c>
      <c r="M84" s="18"/>
    </row>
    <row r="85" spans="1:13" ht="25.5" x14ac:dyDescent="0.2">
      <c r="A85" s="32" t="s">
        <v>90</v>
      </c>
      <c r="B85" s="35">
        <v>0</v>
      </c>
      <c r="C85" s="35">
        <f>+C84</f>
        <v>0</v>
      </c>
      <c r="D85" s="35">
        <f>+D84</f>
        <v>0</v>
      </c>
      <c r="E85" s="18"/>
      <c r="F85" s="19"/>
      <c r="G85" s="19"/>
      <c r="H85" s="19"/>
      <c r="I85" s="25"/>
      <c r="J85" s="26"/>
      <c r="K85" s="19">
        <f t="shared" si="17"/>
        <v>0</v>
      </c>
      <c r="L85" s="19">
        <f t="shared" si="17"/>
        <v>0</v>
      </c>
      <c r="M85" s="18"/>
    </row>
    <row r="86" spans="1:13" ht="25.5" x14ac:dyDescent="0.2">
      <c r="A86" s="34" t="s">
        <v>91</v>
      </c>
      <c r="B86" s="35">
        <v>1536</v>
      </c>
      <c r="C86" s="35">
        <v>1536</v>
      </c>
      <c r="D86" s="35">
        <v>1536</v>
      </c>
      <c r="E86" s="18">
        <f>+D86/C86</f>
        <v>1</v>
      </c>
      <c r="F86" s="19">
        <f>+B86</f>
        <v>1536</v>
      </c>
      <c r="G86" s="19">
        <f>+C86</f>
        <v>1536</v>
      </c>
      <c r="H86" s="19">
        <f>+D86</f>
        <v>1536</v>
      </c>
      <c r="I86" s="18">
        <f>+H86/G86</f>
        <v>1</v>
      </c>
      <c r="J86" s="19"/>
      <c r="K86" s="19"/>
      <c r="L86" s="19"/>
      <c r="M86" s="18"/>
    </row>
    <row r="87" spans="1:13" ht="25.5" x14ac:dyDescent="0.2">
      <c r="A87" s="32" t="s">
        <v>92</v>
      </c>
      <c r="B87" s="35">
        <f>+B86+B85</f>
        <v>1536</v>
      </c>
      <c r="C87" s="35">
        <f>+C86+C85</f>
        <v>1536</v>
      </c>
      <c r="D87" s="35">
        <f>+D86+D85</f>
        <v>1536</v>
      </c>
      <c r="E87" s="18">
        <f>+D87/C87</f>
        <v>1</v>
      </c>
      <c r="F87" s="19">
        <f>+F86</f>
        <v>1536</v>
      </c>
      <c r="G87" s="19">
        <f>+G86</f>
        <v>1536</v>
      </c>
      <c r="H87" s="19">
        <f>+H86</f>
        <v>1536</v>
      </c>
      <c r="I87" s="25">
        <f>+H87/G87</f>
        <v>1</v>
      </c>
      <c r="J87" s="26"/>
      <c r="K87" s="19">
        <f>+K85</f>
        <v>0</v>
      </c>
      <c r="L87" s="19">
        <f>+L85</f>
        <v>0</v>
      </c>
      <c r="M87" s="18"/>
    </row>
    <row r="88" spans="1:13" ht="25.5" x14ac:dyDescent="0.2">
      <c r="A88" s="32" t="s">
        <v>93</v>
      </c>
      <c r="B88" s="35">
        <v>0</v>
      </c>
      <c r="C88" s="35">
        <v>0</v>
      </c>
      <c r="D88" s="35">
        <v>0</v>
      </c>
      <c r="E88" s="18"/>
      <c r="F88" s="19"/>
      <c r="G88" s="19"/>
      <c r="H88" s="19"/>
      <c r="I88" s="25"/>
      <c r="J88" s="26"/>
      <c r="K88" s="19">
        <f t="shared" si="17"/>
        <v>0</v>
      </c>
      <c r="L88" s="19">
        <f t="shared" si="17"/>
        <v>0</v>
      </c>
      <c r="M88" s="18"/>
    </row>
    <row r="89" spans="1:13" x14ac:dyDescent="0.2">
      <c r="A89" s="32" t="s">
        <v>94</v>
      </c>
      <c r="B89" s="33">
        <f>+B87</f>
        <v>1536</v>
      </c>
      <c r="C89" s="33">
        <f>+C87</f>
        <v>1536</v>
      </c>
      <c r="D89" s="33">
        <f>+D87</f>
        <v>1536</v>
      </c>
      <c r="E89" s="25">
        <f>+D89/C89</f>
        <v>1</v>
      </c>
      <c r="F89" s="26">
        <f>+F87</f>
        <v>1536</v>
      </c>
      <c r="G89" s="26">
        <f>+G87</f>
        <v>1536</v>
      </c>
      <c r="H89" s="26">
        <f>+H87</f>
        <v>1536</v>
      </c>
      <c r="I89" s="25">
        <f>+H89/G89</f>
        <v>1</v>
      </c>
      <c r="J89" s="26">
        <f>+J88+J87</f>
        <v>0</v>
      </c>
      <c r="K89" s="26">
        <f>+K88+K87</f>
        <v>0</v>
      </c>
      <c r="L89" s="26">
        <f>+L88+L87</f>
        <v>0</v>
      </c>
      <c r="M89" s="25"/>
    </row>
    <row r="90" spans="1:13" ht="25.5" x14ac:dyDescent="0.2">
      <c r="A90" s="23" t="s">
        <v>95</v>
      </c>
      <c r="B90" s="24">
        <f>+B89+B82+B80+B76+B70+B41+B17+B16+B56</f>
        <v>155131</v>
      </c>
      <c r="C90" s="24">
        <f>+C89+C82+C80+C76+C70+C41+C17+C16+C56</f>
        <v>156596</v>
      </c>
      <c r="D90" s="24">
        <f>+D89+D82+D80+D76+D70+D41+D17+D16+D56</f>
        <v>103575</v>
      </c>
      <c r="E90" s="25">
        <f>+D90/C90</f>
        <v>0.6614153618227796</v>
      </c>
      <c r="F90" s="26">
        <f>+F82+F80+F76+F70+F56+F41+F17+F16+F89</f>
        <v>123367</v>
      </c>
      <c r="G90" s="26">
        <f>+G82+G80+G76+G70+G56+G41+G17+G16+G89</f>
        <v>119457</v>
      </c>
      <c r="H90" s="26">
        <f>+H82+H80+H76+H70+H56+H41+H17+H16+H89</f>
        <v>85062</v>
      </c>
      <c r="I90" s="25">
        <f>+H90/G90</f>
        <v>0.71207212637183259</v>
      </c>
      <c r="J90" s="26">
        <f>+J82+J80+J76+J70+J56+J41+J17+J16+J89</f>
        <v>31764</v>
      </c>
      <c r="K90" s="26">
        <f>+K82+K80+K76+K70+K56+K41+K17+K16+K89</f>
        <v>37139</v>
      </c>
      <c r="L90" s="26">
        <f>+L82+L80+L76+L70+L56+L41+L17+L16+L89</f>
        <v>18513</v>
      </c>
      <c r="M90" s="25">
        <f>+L90/K90</f>
        <v>0.49847868817146396</v>
      </c>
    </row>
    <row r="91" spans="1:13" x14ac:dyDescent="0.2">
      <c r="F91" s="36"/>
      <c r="G91" s="36"/>
      <c r="H91" s="36"/>
    </row>
    <row r="92" spans="1:13" x14ac:dyDescent="0.2">
      <c r="F92" s="36"/>
      <c r="G92" s="36"/>
      <c r="H92" s="36"/>
    </row>
    <row r="93" spans="1:13" x14ac:dyDescent="0.2">
      <c r="F93" s="36"/>
      <c r="G93" s="36"/>
      <c r="H93" s="36"/>
    </row>
  </sheetData>
  <mergeCells count="6">
    <mergeCell ref="A2:A5"/>
    <mergeCell ref="B2:M2"/>
    <mergeCell ref="B3:E4"/>
    <mergeCell ref="F3:M3"/>
    <mergeCell ref="F4:I4"/>
    <mergeCell ref="J4:M4"/>
  </mergeCells>
  <pageMargins left="0.74803149606299213" right="0.74803149606299213" top="0.98425196850393704" bottom="0.98425196850393704" header="0.51181102362204722" footer="0.51181102362204722"/>
  <pageSetup scale="64" orientation="landscape" verticalDpi="300" r:id="rId1"/>
  <headerFooter alignWithMargins="0"/>
  <rowBreaks count="3" manualBreakCount="3">
    <brk id="40" max="12" man="1"/>
    <brk id="75" max="12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</vt:lpstr>
      <vt:lpstr>'2.'!Nyomtatási_terület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zalacseb</dc:creator>
  <cp:lastModifiedBy>zalacseb</cp:lastModifiedBy>
  <dcterms:created xsi:type="dcterms:W3CDTF">2021-05-28T09:33:53Z</dcterms:created>
  <dcterms:modified xsi:type="dcterms:W3CDTF">2021-05-28T09:34:07Z</dcterms:modified>
</cp:coreProperties>
</file>