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21\2021. májusi döntések anyagai\Zárszámadás\"/>
    </mc:Choice>
  </mc:AlternateContent>
  <xr:revisionPtr revIDLastSave="0" documentId="8_{E06C5BED-AC2A-4DBC-BA2B-21E5027E2484}" xr6:coauthVersionLast="46" xr6:coauthVersionMax="46" xr10:uidLastSave="{00000000-0000-0000-0000-000000000000}"/>
  <bookViews>
    <workbookView xWindow="-120" yWindow="-120" windowWidth="19440" windowHeight="15000" xr2:uid="{DE56AC98-DF92-4C58-9F47-813BA242D9B5}"/>
  </bookViews>
  <sheets>
    <sheet name="4." sheetId="1" r:id="rId1"/>
  </sheets>
  <definedNames>
    <definedName name="_xlnm.Print_Area" localSheetId="0">'4.'!$A$1:$M$35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F35" i="1"/>
  <c r="E35" i="1"/>
  <c r="M34" i="1"/>
  <c r="L34" i="1"/>
  <c r="K34" i="1"/>
  <c r="M33" i="1"/>
  <c r="L33" i="1"/>
  <c r="K33" i="1"/>
  <c r="J33" i="1"/>
  <c r="I33" i="1"/>
  <c r="I35" i="1" s="1"/>
  <c r="H33" i="1"/>
  <c r="H35" i="1" s="1"/>
  <c r="M32" i="1"/>
  <c r="L32" i="1"/>
  <c r="K32" i="1"/>
  <c r="J32" i="1"/>
  <c r="I32" i="1"/>
  <c r="H32" i="1"/>
  <c r="G32" i="1"/>
  <c r="G35" i="1" s="1"/>
  <c r="F32" i="1"/>
  <c r="E32" i="1"/>
  <c r="M31" i="1"/>
  <c r="L31" i="1"/>
  <c r="K31" i="1"/>
  <c r="G31" i="1"/>
  <c r="M30" i="1"/>
  <c r="L30" i="1"/>
  <c r="K30" i="1"/>
  <c r="G30" i="1"/>
  <c r="M29" i="1"/>
  <c r="L29" i="1"/>
  <c r="K29" i="1"/>
  <c r="G29" i="1"/>
  <c r="M28" i="1"/>
  <c r="L28" i="1"/>
  <c r="K28" i="1"/>
  <c r="F28" i="1"/>
  <c r="M27" i="1"/>
  <c r="L27" i="1"/>
  <c r="K27" i="1"/>
  <c r="G27" i="1"/>
  <c r="M26" i="1"/>
  <c r="L26" i="1"/>
  <c r="K26" i="1"/>
  <c r="M25" i="1"/>
  <c r="L25" i="1"/>
  <c r="K25" i="1"/>
  <c r="G25" i="1"/>
  <c r="M24" i="1"/>
  <c r="L24" i="1"/>
  <c r="K24" i="1"/>
  <c r="G24" i="1"/>
  <c r="M23" i="1"/>
  <c r="L23" i="1"/>
  <c r="K23" i="1"/>
  <c r="G23" i="1"/>
  <c r="M22" i="1"/>
  <c r="L22" i="1"/>
  <c r="K22" i="1"/>
  <c r="M21" i="1"/>
  <c r="L21" i="1"/>
  <c r="K21" i="1"/>
  <c r="M20" i="1"/>
  <c r="L20" i="1"/>
  <c r="K20" i="1"/>
  <c r="M19" i="1"/>
  <c r="L19" i="1"/>
  <c r="K19" i="1"/>
  <c r="G19" i="1"/>
  <c r="M18" i="1"/>
  <c r="L18" i="1"/>
  <c r="K18" i="1"/>
  <c r="G18" i="1"/>
  <c r="M17" i="1"/>
  <c r="L17" i="1"/>
  <c r="K17" i="1"/>
  <c r="M16" i="1"/>
  <c r="L16" i="1"/>
  <c r="K16" i="1"/>
  <c r="L15" i="1"/>
  <c r="L35" i="1" s="1"/>
  <c r="K15" i="1"/>
  <c r="K35" i="1" s="1"/>
  <c r="J15" i="1"/>
  <c r="I15" i="1"/>
  <c r="H15" i="1"/>
  <c r="G15" i="1"/>
  <c r="F15" i="1"/>
  <c r="E15" i="1"/>
  <c r="M14" i="1"/>
  <c r="L14" i="1"/>
  <c r="K14" i="1"/>
  <c r="G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M15" i="1" s="1"/>
  <c r="M35" i="1" s="1"/>
  <c r="L8" i="1"/>
  <c r="K8" i="1"/>
  <c r="G8" i="1"/>
  <c r="M7" i="1"/>
  <c r="L7" i="1"/>
  <c r="K7" i="1"/>
</calcChain>
</file>

<file path=xl/sharedStrings.xml><?xml version="1.0" encoding="utf-8"?>
<sst xmlns="http://schemas.openxmlformats.org/spreadsheetml/2006/main" count="50" uniqueCount="45">
  <si>
    <t>Adatok ezer Ft-ban</t>
  </si>
  <si>
    <t>Cím</t>
  </si>
  <si>
    <t>Gazdálkodási jogkör</t>
  </si>
  <si>
    <t>Felújítási és felhalmozási kiadás 
Megnevezés</t>
  </si>
  <si>
    <t>Előirányzat
Összege</t>
  </si>
  <si>
    <t>Előirányzat jellege</t>
  </si>
  <si>
    <t>Rendes</t>
  </si>
  <si>
    <t>Rendkívüli</t>
  </si>
  <si>
    <t>Eredeti</t>
  </si>
  <si>
    <t>Módosított</t>
  </si>
  <si>
    <t>Teljesítés</t>
  </si>
  <si>
    <t xml:space="preserve">Eredeti </t>
  </si>
  <si>
    <t>sz.</t>
  </si>
  <si>
    <t>neve</t>
  </si>
  <si>
    <t>Önkormányzat
Zalacséb</t>
  </si>
  <si>
    <t>Önállóan gazdálkodó</t>
  </si>
  <si>
    <t>Ravatalozó felújítás (festés)</t>
  </si>
  <si>
    <t>Vízmű épület felújítása</t>
  </si>
  <si>
    <t xml:space="preserve">Feta út javítás, kátyúzás </t>
  </si>
  <si>
    <t>Hegyi utak felújítása gépi munkával</t>
  </si>
  <si>
    <t>Járda javítás</t>
  </si>
  <si>
    <t>Önkormányzati utak melletti padka, parkoló kavicsozás</t>
  </si>
  <si>
    <t>Hivatal kisebb felújítás</t>
  </si>
  <si>
    <t>Kuplung</t>
  </si>
  <si>
    <t>Felújítási kiadások összesen</t>
  </si>
  <si>
    <t>Virágládák vásárlása</t>
  </si>
  <si>
    <t>Gyalogos híd építése Halastói patakon</t>
  </si>
  <si>
    <t>Sörpad garnitúra (EFOP)</t>
  </si>
  <si>
    <t>Sebességmérő berendezés</t>
  </si>
  <si>
    <t>"Zalacséb Park" tervezési költségei</t>
  </si>
  <si>
    <t>Szünetmentes táp, Rackszekrény hivatalba</t>
  </si>
  <si>
    <t>Gyalogátkelőhely Csárda előtti buszmegállónál</t>
  </si>
  <si>
    <t>Fűkasza beszerzés</t>
  </si>
  <si>
    <t>Falugondnoki busz beszerzése</t>
  </si>
  <si>
    <t>Lombfúvó</t>
  </si>
  <si>
    <t>Szekrény kultúrba</t>
  </si>
  <si>
    <t>1100 l-es tartály temető</t>
  </si>
  <si>
    <t>Egyéb tárgyi eszközök beszerzése</t>
  </si>
  <si>
    <t xml:space="preserve">Gasztro színtér kialakításához anyag és munkadíj </t>
  </si>
  <si>
    <t>Falugondnoki telefon</t>
  </si>
  <si>
    <t>Háti permetező</t>
  </si>
  <si>
    <t>Beruházási kiadások összesen</t>
  </si>
  <si>
    <t>Felhalmozási célú tartalék</t>
  </si>
  <si>
    <t>Felhalmozási célú támogatások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</si>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</sst>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0"/>
      <name val="Arial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2" xfId="0" applyFill="1" applyBorder="1" applyAlignment="1">
      <alignment horizontal="left" wrapText="1"/>
    </xf>
    <xf numFmtId="3" fontId="0" fillId="2" borderId="2" xfId="0" applyNumberFormat="1" applyFill="1" applyBorder="1"/>
    <xf numFmtId="3" fontId="1" fillId="2" borderId="2" xfId="1" applyNumberFormat="1" applyFill="1" applyBorder="1" applyAlignment="1">
      <alignment horizontal="right" wrapText="1"/>
    </xf>
    <xf numFmtId="164" fontId="0" fillId="0" borderId="2" xfId="0" applyNumberFormat="1" applyBorder="1"/>
    <xf numFmtId="164" fontId="2" fillId="0" borderId="2" xfId="0" applyNumberFormat="1" applyFont="1" applyBorder="1"/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3" fillId="3" borderId="2" xfId="0" applyFont="1" applyFill="1" applyBorder="1" applyAlignment="1">
      <alignment horizontal="left" wrapText="1"/>
    </xf>
    <xf numFmtId="3" fontId="0" fillId="3" borderId="2" xfId="0" applyNumberFormat="1" applyFill="1" applyBorder="1"/>
    <xf numFmtId="0" fontId="2" fillId="3" borderId="2" xfId="0" applyFont="1" applyFill="1" applyBorder="1" applyAlignment="1">
      <alignment horizontal="left" wrapText="1"/>
    </xf>
    <xf numFmtId="3" fontId="2" fillId="3" borderId="2" xfId="0" applyNumberFormat="1" applyFont="1" applyFill="1" applyBorder="1"/>
    <xf numFmtId="0" fontId="2" fillId="0" borderId="2" xfId="0" applyFont="1" applyBorder="1"/>
    <xf numFmtId="0" fontId="0" fillId="0" borderId="2" xfId="0" applyBorder="1" applyAlignment="1">
      <alignment horizontal="left" wrapText="1"/>
    </xf>
    <xf numFmtId="3" fontId="0" fillId="0" borderId="2" xfId="0" applyNumberFormat="1" applyBorder="1"/>
    <xf numFmtId="3" fontId="3" fillId="0" borderId="2" xfId="0" applyNumberFormat="1" applyFont="1" applyBorder="1"/>
    <xf numFmtId="0" fontId="2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left" wrapText="1"/>
    </xf>
    <xf numFmtId="164" fontId="4" fillId="0" borderId="2" xfId="0" applyNumberFormat="1" applyFont="1" applyBorder="1"/>
    <xf numFmtId="164" fontId="3" fillId="0" borderId="2" xfId="0" applyNumberFormat="1" applyFont="1" applyBorder="1"/>
    <xf numFmtId="0" fontId="4" fillId="0" borderId="0" xfId="0" applyFont="1"/>
    <xf numFmtId="0" fontId="2" fillId="0" borderId="2" xfId="0" applyFont="1" applyBorder="1" applyAlignment="1">
      <alignment horizontal="left"/>
    </xf>
  </cellXfs>
  <cellStyles count="2">
    <cellStyle name="Normál" xfId="0" builtinId="0"/>
    <cellStyle name="Normál 2" xfId="1" xr:uid="{EF5A01B1-F161-495B-BD91-33CBD3F05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4650-D36D-49F7-8724-748A07DC78CA}">
  <dimension ref="A2:M35"/>
  <sheetViews>
    <sheetView tabSelected="1" topLeftCell="D25" zoomScale="140" zoomScaleNormal="140" zoomScaleSheetLayoutView="100" workbookViewId="0">
      <selection activeCell="K33" sqref="K33:M33"/>
    </sheetView>
  </sheetViews>
  <sheetFormatPr defaultRowHeight="12.75" x14ac:dyDescent="0.2"/>
  <cols>
    <col min="1" max="1" width="3.5703125" bestFit="1" customWidth="1"/>
    <col min="2" max="2" width="13.28515625" bestFit="1" customWidth="1"/>
    <col min="3" max="3" width="18.5703125" bestFit="1" customWidth="1"/>
    <col min="4" max="4" width="52.42578125" bestFit="1" customWidth="1"/>
    <col min="5" max="5" width="9.42578125" bestFit="1" customWidth="1"/>
    <col min="6" max="6" width="10.140625" bestFit="1" customWidth="1"/>
    <col min="7" max="8" width="9.28515625" bestFit="1" customWidth="1"/>
    <col min="9" max="9" width="10.140625" bestFit="1" customWidth="1"/>
    <col min="12" max="12" width="10.140625" bestFit="1" customWidth="1"/>
    <col min="257" max="257" width="3.5703125" bestFit="1" customWidth="1"/>
    <col min="258" max="258" width="13.28515625" bestFit="1" customWidth="1"/>
    <col min="259" max="259" width="18.5703125" bestFit="1" customWidth="1"/>
    <col min="260" max="260" width="52.42578125" bestFit="1" customWidth="1"/>
    <col min="261" max="261" width="9.42578125" bestFit="1" customWidth="1"/>
    <col min="262" max="262" width="10.140625" bestFit="1" customWidth="1"/>
    <col min="263" max="264" width="9.28515625" bestFit="1" customWidth="1"/>
    <col min="265" max="265" width="10.140625" bestFit="1" customWidth="1"/>
    <col min="268" max="268" width="10.140625" bestFit="1" customWidth="1"/>
    <col min="513" max="513" width="3.5703125" bestFit="1" customWidth="1"/>
    <col min="514" max="514" width="13.28515625" bestFit="1" customWidth="1"/>
    <col min="515" max="515" width="18.5703125" bestFit="1" customWidth="1"/>
    <col min="516" max="516" width="52.42578125" bestFit="1" customWidth="1"/>
    <col min="517" max="517" width="9.42578125" bestFit="1" customWidth="1"/>
    <col min="518" max="518" width="10.140625" bestFit="1" customWidth="1"/>
    <col min="519" max="520" width="9.28515625" bestFit="1" customWidth="1"/>
    <col min="521" max="521" width="10.140625" bestFit="1" customWidth="1"/>
    <col min="524" max="524" width="10.140625" bestFit="1" customWidth="1"/>
    <col min="769" max="769" width="3.5703125" bestFit="1" customWidth="1"/>
    <col min="770" max="770" width="13.28515625" bestFit="1" customWidth="1"/>
    <col min="771" max="771" width="18.5703125" bestFit="1" customWidth="1"/>
    <col min="772" max="772" width="52.42578125" bestFit="1" customWidth="1"/>
    <col min="773" max="773" width="9.42578125" bestFit="1" customWidth="1"/>
    <col min="774" max="774" width="10.140625" bestFit="1" customWidth="1"/>
    <col min="775" max="776" width="9.28515625" bestFit="1" customWidth="1"/>
    <col min="777" max="777" width="10.140625" bestFit="1" customWidth="1"/>
    <col min="780" max="780" width="10.140625" bestFit="1" customWidth="1"/>
    <col min="1025" max="1025" width="3.5703125" bestFit="1" customWidth="1"/>
    <col min="1026" max="1026" width="13.28515625" bestFit="1" customWidth="1"/>
    <col min="1027" max="1027" width="18.5703125" bestFit="1" customWidth="1"/>
    <col min="1028" max="1028" width="52.42578125" bestFit="1" customWidth="1"/>
    <col min="1029" max="1029" width="9.42578125" bestFit="1" customWidth="1"/>
    <col min="1030" max="1030" width="10.140625" bestFit="1" customWidth="1"/>
    <col min="1031" max="1032" width="9.28515625" bestFit="1" customWidth="1"/>
    <col min="1033" max="1033" width="10.140625" bestFit="1" customWidth="1"/>
    <col min="1036" max="1036" width="10.140625" bestFit="1" customWidth="1"/>
    <col min="1281" max="1281" width="3.5703125" bestFit="1" customWidth="1"/>
    <col min="1282" max="1282" width="13.28515625" bestFit="1" customWidth="1"/>
    <col min="1283" max="1283" width="18.5703125" bestFit="1" customWidth="1"/>
    <col min="1284" max="1284" width="52.42578125" bestFit="1" customWidth="1"/>
    <col min="1285" max="1285" width="9.42578125" bestFit="1" customWidth="1"/>
    <col min="1286" max="1286" width="10.140625" bestFit="1" customWidth="1"/>
    <col min="1287" max="1288" width="9.28515625" bestFit="1" customWidth="1"/>
    <col min="1289" max="1289" width="10.140625" bestFit="1" customWidth="1"/>
    <col min="1292" max="1292" width="10.140625" bestFit="1" customWidth="1"/>
    <col min="1537" max="1537" width="3.5703125" bestFit="1" customWidth="1"/>
    <col min="1538" max="1538" width="13.28515625" bestFit="1" customWidth="1"/>
    <col min="1539" max="1539" width="18.5703125" bestFit="1" customWidth="1"/>
    <col min="1540" max="1540" width="52.42578125" bestFit="1" customWidth="1"/>
    <col min="1541" max="1541" width="9.42578125" bestFit="1" customWidth="1"/>
    <col min="1542" max="1542" width="10.140625" bestFit="1" customWidth="1"/>
    <col min="1543" max="1544" width="9.28515625" bestFit="1" customWidth="1"/>
    <col min="1545" max="1545" width="10.140625" bestFit="1" customWidth="1"/>
    <col min="1548" max="1548" width="10.140625" bestFit="1" customWidth="1"/>
    <col min="1793" max="1793" width="3.5703125" bestFit="1" customWidth="1"/>
    <col min="1794" max="1794" width="13.28515625" bestFit="1" customWidth="1"/>
    <col min="1795" max="1795" width="18.5703125" bestFit="1" customWidth="1"/>
    <col min="1796" max="1796" width="52.42578125" bestFit="1" customWidth="1"/>
    <col min="1797" max="1797" width="9.42578125" bestFit="1" customWidth="1"/>
    <col min="1798" max="1798" width="10.140625" bestFit="1" customWidth="1"/>
    <col min="1799" max="1800" width="9.28515625" bestFit="1" customWidth="1"/>
    <col min="1801" max="1801" width="10.140625" bestFit="1" customWidth="1"/>
    <col min="1804" max="1804" width="10.140625" bestFit="1" customWidth="1"/>
    <col min="2049" max="2049" width="3.5703125" bestFit="1" customWidth="1"/>
    <col min="2050" max="2050" width="13.28515625" bestFit="1" customWidth="1"/>
    <col min="2051" max="2051" width="18.5703125" bestFit="1" customWidth="1"/>
    <col min="2052" max="2052" width="52.42578125" bestFit="1" customWidth="1"/>
    <col min="2053" max="2053" width="9.42578125" bestFit="1" customWidth="1"/>
    <col min="2054" max="2054" width="10.140625" bestFit="1" customWidth="1"/>
    <col min="2055" max="2056" width="9.28515625" bestFit="1" customWidth="1"/>
    <col min="2057" max="2057" width="10.140625" bestFit="1" customWidth="1"/>
    <col min="2060" max="2060" width="10.140625" bestFit="1" customWidth="1"/>
    <col min="2305" max="2305" width="3.5703125" bestFit="1" customWidth="1"/>
    <col min="2306" max="2306" width="13.28515625" bestFit="1" customWidth="1"/>
    <col min="2307" max="2307" width="18.5703125" bestFit="1" customWidth="1"/>
    <col min="2308" max="2308" width="52.42578125" bestFit="1" customWidth="1"/>
    <col min="2309" max="2309" width="9.42578125" bestFit="1" customWidth="1"/>
    <col min="2310" max="2310" width="10.140625" bestFit="1" customWidth="1"/>
    <col min="2311" max="2312" width="9.28515625" bestFit="1" customWidth="1"/>
    <col min="2313" max="2313" width="10.140625" bestFit="1" customWidth="1"/>
    <col min="2316" max="2316" width="10.140625" bestFit="1" customWidth="1"/>
    <col min="2561" max="2561" width="3.5703125" bestFit="1" customWidth="1"/>
    <col min="2562" max="2562" width="13.28515625" bestFit="1" customWidth="1"/>
    <col min="2563" max="2563" width="18.5703125" bestFit="1" customWidth="1"/>
    <col min="2564" max="2564" width="52.42578125" bestFit="1" customWidth="1"/>
    <col min="2565" max="2565" width="9.42578125" bestFit="1" customWidth="1"/>
    <col min="2566" max="2566" width="10.140625" bestFit="1" customWidth="1"/>
    <col min="2567" max="2568" width="9.28515625" bestFit="1" customWidth="1"/>
    <col min="2569" max="2569" width="10.140625" bestFit="1" customWidth="1"/>
    <col min="2572" max="2572" width="10.140625" bestFit="1" customWidth="1"/>
    <col min="2817" max="2817" width="3.5703125" bestFit="1" customWidth="1"/>
    <col min="2818" max="2818" width="13.28515625" bestFit="1" customWidth="1"/>
    <col min="2819" max="2819" width="18.5703125" bestFit="1" customWidth="1"/>
    <col min="2820" max="2820" width="52.42578125" bestFit="1" customWidth="1"/>
    <col min="2821" max="2821" width="9.42578125" bestFit="1" customWidth="1"/>
    <col min="2822" max="2822" width="10.140625" bestFit="1" customWidth="1"/>
    <col min="2823" max="2824" width="9.28515625" bestFit="1" customWidth="1"/>
    <col min="2825" max="2825" width="10.140625" bestFit="1" customWidth="1"/>
    <col min="2828" max="2828" width="10.140625" bestFit="1" customWidth="1"/>
    <col min="3073" max="3073" width="3.5703125" bestFit="1" customWidth="1"/>
    <col min="3074" max="3074" width="13.28515625" bestFit="1" customWidth="1"/>
    <col min="3075" max="3075" width="18.5703125" bestFit="1" customWidth="1"/>
    <col min="3076" max="3076" width="52.42578125" bestFit="1" customWidth="1"/>
    <col min="3077" max="3077" width="9.42578125" bestFit="1" customWidth="1"/>
    <col min="3078" max="3078" width="10.140625" bestFit="1" customWidth="1"/>
    <col min="3079" max="3080" width="9.28515625" bestFit="1" customWidth="1"/>
    <col min="3081" max="3081" width="10.140625" bestFit="1" customWidth="1"/>
    <col min="3084" max="3084" width="10.140625" bestFit="1" customWidth="1"/>
    <col min="3329" max="3329" width="3.5703125" bestFit="1" customWidth="1"/>
    <col min="3330" max="3330" width="13.28515625" bestFit="1" customWidth="1"/>
    <col min="3331" max="3331" width="18.5703125" bestFit="1" customWidth="1"/>
    <col min="3332" max="3332" width="52.42578125" bestFit="1" customWidth="1"/>
    <col min="3333" max="3333" width="9.42578125" bestFit="1" customWidth="1"/>
    <col min="3334" max="3334" width="10.140625" bestFit="1" customWidth="1"/>
    <col min="3335" max="3336" width="9.28515625" bestFit="1" customWidth="1"/>
    <col min="3337" max="3337" width="10.140625" bestFit="1" customWidth="1"/>
    <col min="3340" max="3340" width="10.140625" bestFit="1" customWidth="1"/>
    <col min="3585" max="3585" width="3.5703125" bestFit="1" customWidth="1"/>
    <col min="3586" max="3586" width="13.28515625" bestFit="1" customWidth="1"/>
    <col min="3587" max="3587" width="18.5703125" bestFit="1" customWidth="1"/>
    <col min="3588" max="3588" width="52.42578125" bestFit="1" customWidth="1"/>
    <col min="3589" max="3589" width="9.42578125" bestFit="1" customWidth="1"/>
    <col min="3590" max="3590" width="10.140625" bestFit="1" customWidth="1"/>
    <col min="3591" max="3592" width="9.28515625" bestFit="1" customWidth="1"/>
    <col min="3593" max="3593" width="10.140625" bestFit="1" customWidth="1"/>
    <col min="3596" max="3596" width="10.140625" bestFit="1" customWidth="1"/>
    <col min="3841" max="3841" width="3.5703125" bestFit="1" customWidth="1"/>
    <col min="3842" max="3842" width="13.28515625" bestFit="1" customWidth="1"/>
    <col min="3843" max="3843" width="18.5703125" bestFit="1" customWidth="1"/>
    <col min="3844" max="3844" width="52.42578125" bestFit="1" customWidth="1"/>
    <col min="3845" max="3845" width="9.42578125" bestFit="1" customWidth="1"/>
    <col min="3846" max="3846" width="10.140625" bestFit="1" customWidth="1"/>
    <col min="3847" max="3848" width="9.28515625" bestFit="1" customWidth="1"/>
    <col min="3849" max="3849" width="10.140625" bestFit="1" customWidth="1"/>
    <col min="3852" max="3852" width="10.140625" bestFit="1" customWidth="1"/>
    <col min="4097" max="4097" width="3.5703125" bestFit="1" customWidth="1"/>
    <col min="4098" max="4098" width="13.28515625" bestFit="1" customWidth="1"/>
    <col min="4099" max="4099" width="18.5703125" bestFit="1" customWidth="1"/>
    <col min="4100" max="4100" width="52.42578125" bestFit="1" customWidth="1"/>
    <col min="4101" max="4101" width="9.42578125" bestFit="1" customWidth="1"/>
    <col min="4102" max="4102" width="10.140625" bestFit="1" customWidth="1"/>
    <col min="4103" max="4104" width="9.28515625" bestFit="1" customWidth="1"/>
    <col min="4105" max="4105" width="10.140625" bestFit="1" customWidth="1"/>
    <col min="4108" max="4108" width="10.140625" bestFit="1" customWidth="1"/>
    <col min="4353" max="4353" width="3.5703125" bestFit="1" customWidth="1"/>
    <col min="4354" max="4354" width="13.28515625" bestFit="1" customWidth="1"/>
    <col min="4355" max="4355" width="18.5703125" bestFit="1" customWidth="1"/>
    <col min="4356" max="4356" width="52.42578125" bestFit="1" customWidth="1"/>
    <col min="4357" max="4357" width="9.42578125" bestFit="1" customWidth="1"/>
    <col min="4358" max="4358" width="10.140625" bestFit="1" customWidth="1"/>
    <col min="4359" max="4360" width="9.28515625" bestFit="1" customWidth="1"/>
    <col min="4361" max="4361" width="10.140625" bestFit="1" customWidth="1"/>
    <col min="4364" max="4364" width="10.140625" bestFit="1" customWidth="1"/>
    <col min="4609" max="4609" width="3.5703125" bestFit="1" customWidth="1"/>
    <col min="4610" max="4610" width="13.28515625" bestFit="1" customWidth="1"/>
    <col min="4611" max="4611" width="18.5703125" bestFit="1" customWidth="1"/>
    <col min="4612" max="4612" width="52.42578125" bestFit="1" customWidth="1"/>
    <col min="4613" max="4613" width="9.42578125" bestFit="1" customWidth="1"/>
    <col min="4614" max="4614" width="10.140625" bestFit="1" customWidth="1"/>
    <col min="4615" max="4616" width="9.28515625" bestFit="1" customWidth="1"/>
    <col min="4617" max="4617" width="10.140625" bestFit="1" customWidth="1"/>
    <col min="4620" max="4620" width="10.140625" bestFit="1" customWidth="1"/>
    <col min="4865" max="4865" width="3.5703125" bestFit="1" customWidth="1"/>
    <col min="4866" max="4866" width="13.28515625" bestFit="1" customWidth="1"/>
    <col min="4867" max="4867" width="18.5703125" bestFit="1" customWidth="1"/>
    <col min="4868" max="4868" width="52.42578125" bestFit="1" customWidth="1"/>
    <col min="4869" max="4869" width="9.42578125" bestFit="1" customWidth="1"/>
    <col min="4870" max="4870" width="10.140625" bestFit="1" customWidth="1"/>
    <col min="4871" max="4872" width="9.28515625" bestFit="1" customWidth="1"/>
    <col min="4873" max="4873" width="10.140625" bestFit="1" customWidth="1"/>
    <col min="4876" max="4876" width="10.140625" bestFit="1" customWidth="1"/>
    <col min="5121" max="5121" width="3.5703125" bestFit="1" customWidth="1"/>
    <col min="5122" max="5122" width="13.28515625" bestFit="1" customWidth="1"/>
    <col min="5123" max="5123" width="18.5703125" bestFit="1" customWidth="1"/>
    <col min="5124" max="5124" width="52.42578125" bestFit="1" customWidth="1"/>
    <col min="5125" max="5125" width="9.42578125" bestFit="1" customWidth="1"/>
    <col min="5126" max="5126" width="10.140625" bestFit="1" customWidth="1"/>
    <col min="5127" max="5128" width="9.28515625" bestFit="1" customWidth="1"/>
    <col min="5129" max="5129" width="10.140625" bestFit="1" customWidth="1"/>
    <col min="5132" max="5132" width="10.140625" bestFit="1" customWidth="1"/>
    <col min="5377" max="5377" width="3.5703125" bestFit="1" customWidth="1"/>
    <col min="5378" max="5378" width="13.28515625" bestFit="1" customWidth="1"/>
    <col min="5379" max="5379" width="18.5703125" bestFit="1" customWidth="1"/>
    <col min="5380" max="5380" width="52.42578125" bestFit="1" customWidth="1"/>
    <col min="5381" max="5381" width="9.42578125" bestFit="1" customWidth="1"/>
    <col min="5382" max="5382" width="10.140625" bestFit="1" customWidth="1"/>
    <col min="5383" max="5384" width="9.28515625" bestFit="1" customWidth="1"/>
    <col min="5385" max="5385" width="10.140625" bestFit="1" customWidth="1"/>
    <col min="5388" max="5388" width="10.140625" bestFit="1" customWidth="1"/>
    <col min="5633" max="5633" width="3.5703125" bestFit="1" customWidth="1"/>
    <col min="5634" max="5634" width="13.28515625" bestFit="1" customWidth="1"/>
    <col min="5635" max="5635" width="18.5703125" bestFit="1" customWidth="1"/>
    <col min="5636" max="5636" width="52.42578125" bestFit="1" customWidth="1"/>
    <col min="5637" max="5637" width="9.42578125" bestFit="1" customWidth="1"/>
    <col min="5638" max="5638" width="10.140625" bestFit="1" customWidth="1"/>
    <col min="5639" max="5640" width="9.28515625" bestFit="1" customWidth="1"/>
    <col min="5641" max="5641" width="10.140625" bestFit="1" customWidth="1"/>
    <col min="5644" max="5644" width="10.140625" bestFit="1" customWidth="1"/>
    <col min="5889" max="5889" width="3.5703125" bestFit="1" customWidth="1"/>
    <col min="5890" max="5890" width="13.28515625" bestFit="1" customWidth="1"/>
    <col min="5891" max="5891" width="18.5703125" bestFit="1" customWidth="1"/>
    <col min="5892" max="5892" width="52.42578125" bestFit="1" customWidth="1"/>
    <col min="5893" max="5893" width="9.42578125" bestFit="1" customWidth="1"/>
    <col min="5894" max="5894" width="10.140625" bestFit="1" customWidth="1"/>
    <col min="5895" max="5896" width="9.28515625" bestFit="1" customWidth="1"/>
    <col min="5897" max="5897" width="10.140625" bestFit="1" customWidth="1"/>
    <col min="5900" max="5900" width="10.140625" bestFit="1" customWidth="1"/>
    <col min="6145" max="6145" width="3.5703125" bestFit="1" customWidth="1"/>
    <col min="6146" max="6146" width="13.28515625" bestFit="1" customWidth="1"/>
    <col min="6147" max="6147" width="18.5703125" bestFit="1" customWidth="1"/>
    <col min="6148" max="6148" width="52.42578125" bestFit="1" customWidth="1"/>
    <col min="6149" max="6149" width="9.42578125" bestFit="1" customWidth="1"/>
    <col min="6150" max="6150" width="10.140625" bestFit="1" customWidth="1"/>
    <col min="6151" max="6152" width="9.28515625" bestFit="1" customWidth="1"/>
    <col min="6153" max="6153" width="10.140625" bestFit="1" customWidth="1"/>
    <col min="6156" max="6156" width="10.140625" bestFit="1" customWidth="1"/>
    <col min="6401" max="6401" width="3.5703125" bestFit="1" customWidth="1"/>
    <col min="6402" max="6402" width="13.28515625" bestFit="1" customWidth="1"/>
    <col min="6403" max="6403" width="18.5703125" bestFit="1" customWidth="1"/>
    <col min="6404" max="6404" width="52.42578125" bestFit="1" customWidth="1"/>
    <col min="6405" max="6405" width="9.42578125" bestFit="1" customWidth="1"/>
    <col min="6406" max="6406" width="10.140625" bestFit="1" customWidth="1"/>
    <col min="6407" max="6408" width="9.28515625" bestFit="1" customWidth="1"/>
    <col min="6409" max="6409" width="10.140625" bestFit="1" customWidth="1"/>
    <col min="6412" max="6412" width="10.140625" bestFit="1" customWidth="1"/>
    <col min="6657" max="6657" width="3.5703125" bestFit="1" customWidth="1"/>
    <col min="6658" max="6658" width="13.28515625" bestFit="1" customWidth="1"/>
    <col min="6659" max="6659" width="18.5703125" bestFit="1" customWidth="1"/>
    <col min="6660" max="6660" width="52.42578125" bestFit="1" customWidth="1"/>
    <col min="6661" max="6661" width="9.42578125" bestFit="1" customWidth="1"/>
    <col min="6662" max="6662" width="10.140625" bestFit="1" customWidth="1"/>
    <col min="6663" max="6664" width="9.28515625" bestFit="1" customWidth="1"/>
    <col min="6665" max="6665" width="10.140625" bestFit="1" customWidth="1"/>
    <col min="6668" max="6668" width="10.140625" bestFit="1" customWidth="1"/>
    <col min="6913" max="6913" width="3.5703125" bestFit="1" customWidth="1"/>
    <col min="6914" max="6914" width="13.28515625" bestFit="1" customWidth="1"/>
    <col min="6915" max="6915" width="18.5703125" bestFit="1" customWidth="1"/>
    <col min="6916" max="6916" width="52.42578125" bestFit="1" customWidth="1"/>
    <col min="6917" max="6917" width="9.42578125" bestFit="1" customWidth="1"/>
    <col min="6918" max="6918" width="10.140625" bestFit="1" customWidth="1"/>
    <col min="6919" max="6920" width="9.28515625" bestFit="1" customWidth="1"/>
    <col min="6921" max="6921" width="10.140625" bestFit="1" customWidth="1"/>
    <col min="6924" max="6924" width="10.140625" bestFit="1" customWidth="1"/>
    <col min="7169" max="7169" width="3.5703125" bestFit="1" customWidth="1"/>
    <col min="7170" max="7170" width="13.28515625" bestFit="1" customWidth="1"/>
    <col min="7171" max="7171" width="18.5703125" bestFit="1" customWidth="1"/>
    <col min="7172" max="7172" width="52.42578125" bestFit="1" customWidth="1"/>
    <col min="7173" max="7173" width="9.42578125" bestFit="1" customWidth="1"/>
    <col min="7174" max="7174" width="10.140625" bestFit="1" customWidth="1"/>
    <col min="7175" max="7176" width="9.28515625" bestFit="1" customWidth="1"/>
    <col min="7177" max="7177" width="10.140625" bestFit="1" customWidth="1"/>
    <col min="7180" max="7180" width="10.140625" bestFit="1" customWidth="1"/>
    <col min="7425" max="7425" width="3.5703125" bestFit="1" customWidth="1"/>
    <col min="7426" max="7426" width="13.28515625" bestFit="1" customWidth="1"/>
    <col min="7427" max="7427" width="18.5703125" bestFit="1" customWidth="1"/>
    <col min="7428" max="7428" width="52.42578125" bestFit="1" customWidth="1"/>
    <col min="7429" max="7429" width="9.42578125" bestFit="1" customWidth="1"/>
    <col min="7430" max="7430" width="10.140625" bestFit="1" customWidth="1"/>
    <col min="7431" max="7432" width="9.28515625" bestFit="1" customWidth="1"/>
    <col min="7433" max="7433" width="10.140625" bestFit="1" customWidth="1"/>
    <col min="7436" max="7436" width="10.140625" bestFit="1" customWidth="1"/>
    <col min="7681" max="7681" width="3.5703125" bestFit="1" customWidth="1"/>
    <col min="7682" max="7682" width="13.28515625" bestFit="1" customWidth="1"/>
    <col min="7683" max="7683" width="18.5703125" bestFit="1" customWidth="1"/>
    <col min="7684" max="7684" width="52.42578125" bestFit="1" customWidth="1"/>
    <col min="7685" max="7685" width="9.42578125" bestFit="1" customWidth="1"/>
    <col min="7686" max="7686" width="10.140625" bestFit="1" customWidth="1"/>
    <col min="7687" max="7688" width="9.28515625" bestFit="1" customWidth="1"/>
    <col min="7689" max="7689" width="10.140625" bestFit="1" customWidth="1"/>
    <col min="7692" max="7692" width="10.140625" bestFit="1" customWidth="1"/>
    <col min="7937" max="7937" width="3.5703125" bestFit="1" customWidth="1"/>
    <col min="7938" max="7938" width="13.28515625" bestFit="1" customWidth="1"/>
    <col min="7939" max="7939" width="18.5703125" bestFit="1" customWidth="1"/>
    <col min="7940" max="7940" width="52.42578125" bestFit="1" customWidth="1"/>
    <col min="7941" max="7941" width="9.42578125" bestFit="1" customWidth="1"/>
    <col min="7942" max="7942" width="10.140625" bestFit="1" customWidth="1"/>
    <col min="7943" max="7944" width="9.28515625" bestFit="1" customWidth="1"/>
    <col min="7945" max="7945" width="10.140625" bestFit="1" customWidth="1"/>
    <col min="7948" max="7948" width="10.140625" bestFit="1" customWidth="1"/>
    <col min="8193" max="8193" width="3.5703125" bestFit="1" customWidth="1"/>
    <col min="8194" max="8194" width="13.28515625" bestFit="1" customWidth="1"/>
    <col min="8195" max="8195" width="18.5703125" bestFit="1" customWidth="1"/>
    <col min="8196" max="8196" width="52.42578125" bestFit="1" customWidth="1"/>
    <col min="8197" max="8197" width="9.42578125" bestFit="1" customWidth="1"/>
    <col min="8198" max="8198" width="10.140625" bestFit="1" customWidth="1"/>
    <col min="8199" max="8200" width="9.28515625" bestFit="1" customWidth="1"/>
    <col min="8201" max="8201" width="10.140625" bestFit="1" customWidth="1"/>
    <col min="8204" max="8204" width="10.140625" bestFit="1" customWidth="1"/>
    <col min="8449" max="8449" width="3.5703125" bestFit="1" customWidth="1"/>
    <col min="8450" max="8450" width="13.28515625" bestFit="1" customWidth="1"/>
    <col min="8451" max="8451" width="18.5703125" bestFit="1" customWidth="1"/>
    <col min="8452" max="8452" width="52.42578125" bestFit="1" customWidth="1"/>
    <col min="8453" max="8453" width="9.42578125" bestFit="1" customWidth="1"/>
    <col min="8454" max="8454" width="10.140625" bestFit="1" customWidth="1"/>
    <col min="8455" max="8456" width="9.28515625" bestFit="1" customWidth="1"/>
    <col min="8457" max="8457" width="10.140625" bestFit="1" customWidth="1"/>
    <col min="8460" max="8460" width="10.140625" bestFit="1" customWidth="1"/>
    <col min="8705" max="8705" width="3.5703125" bestFit="1" customWidth="1"/>
    <col min="8706" max="8706" width="13.28515625" bestFit="1" customWidth="1"/>
    <col min="8707" max="8707" width="18.5703125" bestFit="1" customWidth="1"/>
    <col min="8708" max="8708" width="52.42578125" bestFit="1" customWidth="1"/>
    <col min="8709" max="8709" width="9.42578125" bestFit="1" customWidth="1"/>
    <col min="8710" max="8710" width="10.140625" bestFit="1" customWidth="1"/>
    <col min="8711" max="8712" width="9.28515625" bestFit="1" customWidth="1"/>
    <col min="8713" max="8713" width="10.140625" bestFit="1" customWidth="1"/>
    <col min="8716" max="8716" width="10.140625" bestFit="1" customWidth="1"/>
    <col min="8961" max="8961" width="3.5703125" bestFit="1" customWidth="1"/>
    <col min="8962" max="8962" width="13.28515625" bestFit="1" customWidth="1"/>
    <col min="8963" max="8963" width="18.5703125" bestFit="1" customWidth="1"/>
    <col min="8964" max="8964" width="52.42578125" bestFit="1" customWidth="1"/>
    <col min="8965" max="8965" width="9.42578125" bestFit="1" customWidth="1"/>
    <col min="8966" max="8966" width="10.140625" bestFit="1" customWidth="1"/>
    <col min="8967" max="8968" width="9.28515625" bestFit="1" customWidth="1"/>
    <col min="8969" max="8969" width="10.140625" bestFit="1" customWidth="1"/>
    <col min="8972" max="8972" width="10.140625" bestFit="1" customWidth="1"/>
    <col min="9217" max="9217" width="3.5703125" bestFit="1" customWidth="1"/>
    <col min="9218" max="9218" width="13.28515625" bestFit="1" customWidth="1"/>
    <col min="9219" max="9219" width="18.5703125" bestFit="1" customWidth="1"/>
    <col min="9220" max="9220" width="52.42578125" bestFit="1" customWidth="1"/>
    <col min="9221" max="9221" width="9.42578125" bestFit="1" customWidth="1"/>
    <col min="9222" max="9222" width="10.140625" bestFit="1" customWidth="1"/>
    <col min="9223" max="9224" width="9.28515625" bestFit="1" customWidth="1"/>
    <col min="9225" max="9225" width="10.140625" bestFit="1" customWidth="1"/>
    <col min="9228" max="9228" width="10.140625" bestFit="1" customWidth="1"/>
    <col min="9473" max="9473" width="3.5703125" bestFit="1" customWidth="1"/>
    <col min="9474" max="9474" width="13.28515625" bestFit="1" customWidth="1"/>
    <col min="9475" max="9475" width="18.5703125" bestFit="1" customWidth="1"/>
    <col min="9476" max="9476" width="52.42578125" bestFit="1" customWidth="1"/>
    <col min="9477" max="9477" width="9.42578125" bestFit="1" customWidth="1"/>
    <col min="9478" max="9478" width="10.140625" bestFit="1" customWidth="1"/>
    <col min="9479" max="9480" width="9.28515625" bestFit="1" customWidth="1"/>
    <col min="9481" max="9481" width="10.140625" bestFit="1" customWidth="1"/>
    <col min="9484" max="9484" width="10.140625" bestFit="1" customWidth="1"/>
    <col min="9729" max="9729" width="3.5703125" bestFit="1" customWidth="1"/>
    <col min="9730" max="9730" width="13.28515625" bestFit="1" customWidth="1"/>
    <col min="9731" max="9731" width="18.5703125" bestFit="1" customWidth="1"/>
    <col min="9732" max="9732" width="52.42578125" bestFit="1" customWidth="1"/>
    <col min="9733" max="9733" width="9.42578125" bestFit="1" customWidth="1"/>
    <col min="9734" max="9734" width="10.140625" bestFit="1" customWidth="1"/>
    <col min="9735" max="9736" width="9.28515625" bestFit="1" customWidth="1"/>
    <col min="9737" max="9737" width="10.140625" bestFit="1" customWidth="1"/>
    <col min="9740" max="9740" width="10.140625" bestFit="1" customWidth="1"/>
    <col min="9985" max="9985" width="3.5703125" bestFit="1" customWidth="1"/>
    <col min="9986" max="9986" width="13.28515625" bestFit="1" customWidth="1"/>
    <col min="9987" max="9987" width="18.5703125" bestFit="1" customWidth="1"/>
    <col min="9988" max="9988" width="52.42578125" bestFit="1" customWidth="1"/>
    <col min="9989" max="9989" width="9.42578125" bestFit="1" customWidth="1"/>
    <col min="9990" max="9990" width="10.140625" bestFit="1" customWidth="1"/>
    <col min="9991" max="9992" width="9.28515625" bestFit="1" customWidth="1"/>
    <col min="9993" max="9993" width="10.140625" bestFit="1" customWidth="1"/>
    <col min="9996" max="9996" width="10.140625" bestFit="1" customWidth="1"/>
    <col min="10241" max="10241" width="3.5703125" bestFit="1" customWidth="1"/>
    <col min="10242" max="10242" width="13.28515625" bestFit="1" customWidth="1"/>
    <col min="10243" max="10243" width="18.5703125" bestFit="1" customWidth="1"/>
    <col min="10244" max="10244" width="52.42578125" bestFit="1" customWidth="1"/>
    <col min="10245" max="10245" width="9.42578125" bestFit="1" customWidth="1"/>
    <col min="10246" max="10246" width="10.140625" bestFit="1" customWidth="1"/>
    <col min="10247" max="10248" width="9.28515625" bestFit="1" customWidth="1"/>
    <col min="10249" max="10249" width="10.140625" bestFit="1" customWidth="1"/>
    <col min="10252" max="10252" width="10.140625" bestFit="1" customWidth="1"/>
    <col min="10497" max="10497" width="3.5703125" bestFit="1" customWidth="1"/>
    <col min="10498" max="10498" width="13.28515625" bestFit="1" customWidth="1"/>
    <col min="10499" max="10499" width="18.5703125" bestFit="1" customWidth="1"/>
    <col min="10500" max="10500" width="52.42578125" bestFit="1" customWidth="1"/>
    <col min="10501" max="10501" width="9.42578125" bestFit="1" customWidth="1"/>
    <col min="10502" max="10502" width="10.140625" bestFit="1" customWidth="1"/>
    <col min="10503" max="10504" width="9.28515625" bestFit="1" customWidth="1"/>
    <col min="10505" max="10505" width="10.140625" bestFit="1" customWidth="1"/>
    <col min="10508" max="10508" width="10.140625" bestFit="1" customWidth="1"/>
    <col min="10753" max="10753" width="3.5703125" bestFit="1" customWidth="1"/>
    <col min="10754" max="10754" width="13.28515625" bestFit="1" customWidth="1"/>
    <col min="10755" max="10755" width="18.5703125" bestFit="1" customWidth="1"/>
    <col min="10756" max="10756" width="52.42578125" bestFit="1" customWidth="1"/>
    <col min="10757" max="10757" width="9.42578125" bestFit="1" customWidth="1"/>
    <col min="10758" max="10758" width="10.140625" bestFit="1" customWidth="1"/>
    <col min="10759" max="10760" width="9.28515625" bestFit="1" customWidth="1"/>
    <col min="10761" max="10761" width="10.140625" bestFit="1" customWidth="1"/>
    <col min="10764" max="10764" width="10.140625" bestFit="1" customWidth="1"/>
    <col min="11009" max="11009" width="3.5703125" bestFit="1" customWidth="1"/>
    <col min="11010" max="11010" width="13.28515625" bestFit="1" customWidth="1"/>
    <col min="11011" max="11011" width="18.5703125" bestFit="1" customWidth="1"/>
    <col min="11012" max="11012" width="52.42578125" bestFit="1" customWidth="1"/>
    <col min="11013" max="11013" width="9.42578125" bestFit="1" customWidth="1"/>
    <col min="11014" max="11014" width="10.140625" bestFit="1" customWidth="1"/>
    <col min="11015" max="11016" width="9.28515625" bestFit="1" customWidth="1"/>
    <col min="11017" max="11017" width="10.140625" bestFit="1" customWidth="1"/>
    <col min="11020" max="11020" width="10.140625" bestFit="1" customWidth="1"/>
    <col min="11265" max="11265" width="3.5703125" bestFit="1" customWidth="1"/>
    <col min="11266" max="11266" width="13.28515625" bestFit="1" customWidth="1"/>
    <col min="11267" max="11267" width="18.5703125" bestFit="1" customWidth="1"/>
    <col min="11268" max="11268" width="52.42578125" bestFit="1" customWidth="1"/>
    <col min="11269" max="11269" width="9.42578125" bestFit="1" customWidth="1"/>
    <col min="11270" max="11270" width="10.140625" bestFit="1" customWidth="1"/>
    <col min="11271" max="11272" width="9.28515625" bestFit="1" customWidth="1"/>
    <col min="11273" max="11273" width="10.140625" bestFit="1" customWidth="1"/>
    <col min="11276" max="11276" width="10.140625" bestFit="1" customWidth="1"/>
    <col min="11521" max="11521" width="3.5703125" bestFit="1" customWidth="1"/>
    <col min="11522" max="11522" width="13.28515625" bestFit="1" customWidth="1"/>
    <col min="11523" max="11523" width="18.5703125" bestFit="1" customWidth="1"/>
    <col min="11524" max="11524" width="52.42578125" bestFit="1" customWidth="1"/>
    <col min="11525" max="11525" width="9.42578125" bestFit="1" customWidth="1"/>
    <col min="11526" max="11526" width="10.140625" bestFit="1" customWidth="1"/>
    <col min="11527" max="11528" width="9.28515625" bestFit="1" customWidth="1"/>
    <col min="11529" max="11529" width="10.140625" bestFit="1" customWidth="1"/>
    <col min="11532" max="11532" width="10.140625" bestFit="1" customWidth="1"/>
    <col min="11777" max="11777" width="3.5703125" bestFit="1" customWidth="1"/>
    <col min="11778" max="11778" width="13.28515625" bestFit="1" customWidth="1"/>
    <col min="11779" max="11779" width="18.5703125" bestFit="1" customWidth="1"/>
    <col min="11780" max="11780" width="52.42578125" bestFit="1" customWidth="1"/>
    <col min="11781" max="11781" width="9.42578125" bestFit="1" customWidth="1"/>
    <col min="11782" max="11782" width="10.140625" bestFit="1" customWidth="1"/>
    <col min="11783" max="11784" width="9.28515625" bestFit="1" customWidth="1"/>
    <col min="11785" max="11785" width="10.140625" bestFit="1" customWidth="1"/>
    <col min="11788" max="11788" width="10.140625" bestFit="1" customWidth="1"/>
    <col min="12033" max="12033" width="3.5703125" bestFit="1" customWidth="1"/>
    <col min="12034" max="12034" width="13.28515625" bestFit="1" customWidth="1"/>
    <col min="12035" max="12035" width="18.5703125" bestFit="1" customWidth="1"/>
    <col min="12036" max="12036" width="52.42578125" bestFit="1" customWidth="1"/>
    <col min="12037" max="12037" width="9.42578125" bestFit="1" customWidth="1"/>
    <col min="12038" max="12038" width="10.140625" bestFit="1" customWidth="1"/>
    <col min="12039" max="12040" width="9.28515625" bestFit="1" customWidth="1"/>
    <col min="12041" max="12041" width="10.140625" bestFit="1" customWidth="1"/>
    <col min="12044" max="12044" width="10.140625" bestFit="1" customWidth="1"/>
    <col min="12289" max="12289" width="3.5703125" bestFit="1" customWidth="1"/>
    <col min="12290" max="12290" width="13.28515625" bestFit="1" customWidth="1"/>
    <col min="12291" max="12291" width="18.5703125" bestFit="1" customWidth="1"/>
    <col min="12292" max="12292" width="52.42578125" bestFit="1" customWidth="1"/>
    <col min="12293" max="12293" width="9.42578125" bestFit="1" customWidth="1"/>
    <col min="12294" max="12294" width="10.140625" bestFit="1" customWidth="1"/>
    <col min="12295" max="12296" width="9.28515625" bestFit="1" customWidth="1"/>
    <col min="12297" max="12297" width="10.140625" bestFit="1" customWidth="1"/>
    <col min="12300" max="12300" width="10.140625" bestFit="1" customWidth="1"/>
    <col min="12545" max="12545" width="3.5703125" bestFit="1" customWidth="1"/>
    <col min="12546" max="12546" width="13.28515625" bestFit="1" customWidth="1"/>
    <col min="12547" max="12547" width="18.5703125" bestFit="1" customWidth="1"/>
    <col min="12548" max="12548" width="52.42578125" bestFit="1" customWidth="1"/>
    <col min="12549" max="12549" width="9.42578125" bestFit="1" customWidth="1"/>
    <col min="12550" max="12550" width="10.140625" bestFit="1" customWidth="1"/>
    <col min="12551" max="12552" width="9.28515625" bestFit="1" customWidth="1"/>
    <col min="12553" max="12553" width="10.140625" bestFit="1" customWidth="1"/>
    <col min="12556" max="12556" width="10.140625" bestFit="1" customWidth="1"/>
    <col min="12801" max="12801" width="3.5703125" bestFit="1" customWidth="1"/>
    <col min="12802" max="12802" width="13.28515625" bestFit="1" customWidth="1"/>
    <col min="12803" max="12803" width="18.5703125" bestFit="1" customWidth="1"/>
    <col min="12804" max="12804" width="52.42578125" bestFit="1" customWidth="1"/>
    <col min="12805" max="12805" width="9.42578125" bestFit="1" customWidth="1"/>
    <col min="12806" max="12806" width="10.140625" bestFit="1" customWidth="1"/>
    <col min="12807" max="12808" width="9.28515625" bestFit="1" customWidth="1"/>
    <col min="12809" max="12809" width="10.140625" bestFit="1" customWidth="1"/>
    <col min="12812" max="12812" width="10.140625" bestFit="1" customWidth="1"/>
    <col min="13057" max="13057" width="3.5703125" bestFit="1" customWidth="1"/>
    <col min="13058" max="13058" width="13.28515625" bestFit="1" customWidth="1"/>
    <col min="13059" max="13059" width="18.5703125" bestFit="1" customWidth="1"/>
    <col min="13060" max="13060" width="52.42578125" bestFit="1" customWidth="1"/>
    <col min="13061" max="13061" width="9.42578125" bestFit="1" customWidth="1"/>
    <col min="13062" max="13062" width="10.140625" bestFit="1" customWidth="1"/>
    <col min="13063" max="13064" width="9.28515625" bestFit="1" customWidth="1"/>
    <col min="13065" max="13065" width="10.140625" bestFit="1" customWidth="1"/>
    <col min="13068" max="13068" width="10.140625" bestFit="1" customWidth="1"/>
    <col min="13313" max="13313" width="3.5703125" bestFit="1" customWidth="1"/>
    <col min="13314" max="13314" width="13.28515625" bestFit="1" customWidth="1"/>
    <col min="13315" max="13315" width="18.5703125" bestFit="1" customWidth="1"/>
    <col min="13316" max="13316" width="52.42578125" bestFit="1" customWidth="1"/>
    <col min="13317" max="13317" width="9.42578125" bestFit="1" customWidth="1"/>
    <col min="13318" max="13318" width="10.140625" bestFit="1" customWidth="1"/>
    <col min="13319" max="13320" width="9.28515625" bestFit="1" customWidth="1"/>
    <col min="13321" max="13321" width="10.140625" bestFit="1" customWidth="1"/>
    <col min="13324" max="13324" width="10.140625" bestFit="1" customWidth="1"/>
    <col min="13569" max="13569" width="3.5703125" bestFit="1" customWidth="1"/>
    <col min="13570" max="13570" width="13.28515625" bestFit="1" customWidth="1"/>
    <col min="13571" max="13571" width="18.5703125" bestFit="1" customWidth="1"/>
    <col min="13572" max="13572" width="52.42578125" bestFit="1" customWidth="1"/>
    <col min="13573" max="13573" width="9.42578125" bestFit="1" customWidth="1"/>
    <col min="13574" max="13574" width="10.140625" bestFit="1" customWidth="1"/>
    <col min="13575" max="13576" width="9.28515625" bestFit="1" customWidth="1"/>
    <col min="13577" max="13577" width="10.140625" bestFit="1" customWidth="1"/>
    <col min="13580" max="13580" width="10.140625" bestFit="1" customWidth="1"/>
    <col min="13825" max="13825" width="3.5703125" bestFit="1" customWidth="1"/>
    <col min="13826" max="13826" width="13.28515625" bestFit="1" customWidth="1"/>
    <col min="13827" max="13827" width="18.5703125" bestFit="1" customWidth="1"/>
    <col min="13828" max="13828" width="52.42578125" bestFit="1" customWidth="1"/>
    <col min="13829" max="13829" width="9.42578125" bestFit="1" customWidth="1"/>
    <col min="13830" max="13830" width="10.140625" bestFit="1" customWidth="1"/>
    <col min="13831" max="13832" width="9.28515625" bestFit="1" customWidth="1"/>
    <col min="13833" max="13833" width="10.140625" bestFit="1" customWidth="1"/>
    <col min="13836" max="13836" width="10.140625" bestFit="1" customWidth="1"/>
    <col min="14081" max="14081" width="3.5703125" bestFit="1" customWidth="1"/>
    <col min="14082" max="14082" width="13.28515625" bestFit="1" customWidth="1"/>
    <col min="14083" max="14083" width="18.5703125" bestFit="1" customWidth="1"/>
    <col min="14084" max="14084" width="52.42578125" bestFit="1" customWidth="1"/>
    <col min="14085" max="14085" width="9.42578125" bestFit="1" customWidth="1"/>
    <col min="14086" max="14086" width="10.140625" bestFit="1" customWidth="1"/>
    <col min="14087" max="14088" width="9.28515625" bestFit="1" customWidth="1"/>
    <col min="14089" max="14089" width="10.140625" bestFit="1" customWidth="1"/>
    <col min="14092" max="14092" width="10.140625" bestFit="1" customWidth="1"/>
    <col min="14337" max="14337" width="3.5703125" bestFit="1" customWidth="1"/>
    <col min="14338" max="14338" width="13.28515625" bestFit="1" customWidth="1"/>
    <col min="14339" max="14339" width="18.5703125" bestFit="1" customWidth="1"/>
    <col min="14340" max="14340" width="52.42578125" bestFit="1" customWidth="1"/>
    <col min="14341" max="14341" width="9.42578125" bestFit="1" customWidth="1"/>
    <col min="14342" max="14342" width="10.140625" bestFit="1" customWidth="1"/>
    <col min="14343" max="14344" width="9.28515625" bestFit="1" customWidth="1"/>
    <col min="14345" max="14345" width="10.140625" bestFit="1" customWidth="1"/>
    <col min="14348" max="14348" width="10.140625" bestFit="1" customWidth="1"/>
    <col min="14593" max="14593" width="3.5703125" bestFit="1" customWidth="1"/>
    <col min="14594" max="14594" width="13.28515625" bestFit="1" customWidth="1"/>
    <col min="14595" max="14595" width="18.5703125" bestFit="1" customWidth="1"/>
    <col min="14596" max="14596" width="52.42578125" bestFit="1" customWidth="1"/>
    <col min="14597" max="14597" width="9.42578125" bestFit="1" customWidth="1"/>
    <col min="14598" max="14598" width="10.140625" bestFit="1" customWidth="1"/>
    <col min="14599" max="14600" width="9.28515625" bestFit="1" customWidth="1"/>
    <col min="14601" max="14601" width="10.140625" bestFit="1" customWidth="1"/>
    <col min="14604" max="14604" width="10.140625" bestFit="1" customWidth="1"/>
    <col min="14849" max="14849" width="3.5703125" bestFit="1" customWidth="1"/>
    <col min="14850" max="14850" width="13.28515625" bestFit="1" customWidth="1"/>
    <col min="14851" max="14851" width="18.5703125" bestFit="1" customWidth="1"/>
    <col min="14852" max="14852" width="52.42578125" bestFit="1" customWidth="1"/>
    <col min="14853" max="14853" width="9.42578125" bestFit="1" customWidth="1"/>
    <col min="14854" max="14854" width="10.140625" bestFit="1" customWidth="1"/>
    <col min="14855" max="14856" width="9.28515625" bestFit="1" customWidth="1"/>
    <col min="14857" max="14857" width="10.140625" bestFit="1" customWidth="1"/>
    <col min="14860" max="14860" width="10.140625" bestFit="1" customWidth="1"/>
    <col min="15105" max="15105" width="3.5703125" bestFit="1" customWidth="1"/>
    <col min="15106" max="15106" width="13.28515625" bestFit="1" customWidth="1"/>
    <col min="15107" max="15107" width="18.5703125" bestFit="1" customWidth="1"/>
    <col min="15108" max="15108" width="52.42578125" bestFit="1" customWidth="1"/>
    <col min="15109" max="15109" width="9.42578125" bestFit="1" customWidth="1"/>
    <col min="15110" max="15110" width="10.140625" bestFit="1" customWidth="1"/>
    <col min="15111" max="15112" width="9.28515625" bestFit="1" customWidth="1"/>
    <col min="15113" max="15113" width="10.140625" bestFit="1" customWidth="1"/>
    <col min="15116" max="15116" width="10.140625" bestFit="1" customWidth="1"/>
    <col min="15361" max="15361" width="3.5703125" bestFit="1" customWidth="1"/>
    <col min="15362" max="15362" width="13.28515625" bestFit="1" customWidth="1"/>
    <col min="15363" max="15363" width="18.5703125" bestFit="1" customWidth="1"/>
    <col min="15364" max="15364" width="52.42578125" bestFit="1" customWidth="1"/>
    <col min="15365" max="15365" width="9.42578125" bestFit="1" customWidth="1"/>
    <col min="15366" max="15366" width="10.140625" bestFit="1" customWidth="1"/>
    <col min="15367" max="15368" width="9.28515625" bestFit="1" customWidth="1"/>
    <col min="15369" max="15369" width="10.140625" bestFit="1" customWidth="1"/>
    <col min="15372" max="15372" width="10.140625" bestFit="1" customWidth="1"/>
    <col min="15617" max="15617" width="3.5703125" bestFit="1" customWidth="1"/>
    <col min="15618" max="15618" width="13.28515625" bestFit="1" customWidth="1"/>
    <col min="15619" max="15619" width="18.5703125" bestFit="1" customWidth="1"/>
    <col min="15620" max="15620" width="52.42578125" bestFit="1" customWidth="1"/>
    <col min="15621" max="15621" width="9.42578125" bestFit="1" customWidth="1"/>
    <col min="15622" max="15622" width="10.140625" bestFit="1" customWidth="1"/>
    <col min="15623" max="15624" width="9.28515625" bestFit="1" customWidth="1"/>
    <col min="15625" max="15625" width="10.140625" bestFit="1" customWidth="1"/>
    <col min="15628" max="15628" width="10.140625" bestFit="1" customWidth="1"/>
    <col min="15873" max="15873" width="3.5703125" bestFit="1" customWidth="1"/>
    <col min="15874" max="15874" width="13.28515625" bestFit="1" customWidth="1"/>
    <col min="15875" max="15875" width="18.5703125" bestFit="1" customWidth="1"/>
    <col min="15876" max="15876" width="52.42578125" bestFit="1" customWidth="1"/>
    <col min="15877" max="15877" width="9.42578125" bestFit="1" customWidth="1"/>
    <col min="15878" max="15878" width="10.140625" bestFit="1" customWidth="1"/>
    <col min="15879" max="15880" width="9.28515625" bestFit="1" customWidth="1"/>
    <col min="15881" max="15881" width="10.140625" bestFit="1" customWidth="1"/>
    <col min="15884" max="15884" width="10.140625" bestFit="1" customWidth="1"/>
    <col min="16129" max="16129" width="3.5703125" bestFit="1" customWidth="1"/>
    <col min="16130" max="16130" width="13.28515625" bestFit="1" customWidth="1"/>
    <col min="16131" max="16131" width="18.5703125" bestFit="1" customWidth="1"/>
    <col min="16132" max="16132" width="52.42578125" bestFit="1" customWidth="1"/>
    <col min="16133" max="16133" width="9.42578125" bestFit="1" customWidth="1"/>
    <col min="16134" max="16134" width="10.140625" bestFit="1" customWidth="1"/>
    <col min="16135" max="16136" width="9.28515625" bestFit="1" customWidth="1"/>
    <col min="16137" max="16137" width="10.140625" bestFit="1" customWidth="1"/>
    <col min="16140" max="16140" width="10.140625" bestFit="1" customWidth="1"/>
  </cols>
  <sheetData>
    <row r="2" spans="1:13" x14ac:dyDescent="0.2">
      <c r="L2" s="1" t="s">
        <v>0</v>
      </c>
      <c r="M2" s="1"/>
    </row>
    <row r="3" spans="1:13" x14ac:dyDescent="0.2">
      <c r="A3" s="2" t="s">
        <v>1</v>
      </c>
      <c r="B3" s="2"/>
      <c r="C3" s="3" t="s">
        <v>2</v>
      </c>
      <c r="D3" s="4" t="s">
        <v>3</v>
      </c>
      <c r="E3" s="4" t="s">
        <v>4</v>
      </c>
      <c r="F3" s="4"/>
      <c r="G3" s="4"/>
      <c r="H3" s="5" t="s">
        <v>5</v>
      </c>
      <c r="I3" s="5"/>
      <c r="J3" s="5"/>
      <c r="K3" s="5"/>
      <c r="L3" s="5"/>
      <c r="M3" s="5"/>
    </row>
    <row r="4" spans="1:13" x14ac:dyDescent="0.2">
      <c r="A4" s="2"/>
      <c r="B4" s="2"/>
      <c r="C4" s="3"/>
      <c r="D4" s="5"/>
      <c r="E4" s="4"/>
      <c r="F4" s="4"/>
      <c r="G4" s="4"/>
      <c r="H4" s="5" t="s">
        <v>6</v>
      </c>
      <c r="I4" s="5"/>
      <c r="J4" s="5"/>
      <c r="K4" s="5" t="s">
        <v>7</v>
      </c>
      <c r="L4" s="5"/>
      <c r="M4" s="5"/>
    </row>
    <row r="5" spans="1:13" x14ac:dyDescent="0.2">
      <c r="A5" s="2"/>
      <c r="B5" s="2"/>
      <c r="C5" s="3"/>
      <c r="D5" s="5"/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9</v>
      </c>
      <c r="M5" s="5" t="s">
        <v>10</v>
      </c>
    </row>
    <row r="6" spans="1:13" x14ac:dyDescent="0.2">
      <c r="A6" s="6" t="s">
        <v>12</v>
      </c>
      <c r="B6" s="6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 x14ac:dyDescent="0.2">
      <c r="A7" s="7">
        <v>1</v>
      </c>
      <c r="B7" s="8" t="s">
        <v>14</v>
      </c>
      <c r="C7" s="9" t="s">
        <v>15</v>
      </c>
      <c r="D7" s="10" t="s">
        <v>16</v>
      </c>
      <c r="E7" s="11">
        <v>317</v>
      </c>
      <c r="F7" s="11">
        <v>317</v>
      </c>
      <c r="G7" s="12"/>
      <c r="H7" s="13"/>
      <c r="I7" s="13"/>
      <c r="J7" s="13"/>
      <c r="K7" s="13">
        <f t="shared" ref="K7:M14" si="0">+E7</f>
        <v>317</v>
      </c>
      <c r="L7" s="13">
        <f t="shared" si="0"/>
        <v>317</v>
      </c>
      <c r="M7" s="13">
        <f t="shared" si="0"/>
        <v>0</v>
      </c>
    </row>
    <row r="8" spans="1:13" x14ac:dyDescent="0.2">
      <c r="A8" s="7"/>
      <c r="B8" s="8"/>
      <c r="C8" s="9"/>
      <c r="D8" s="10" t="s">
        <v>17</v>
      </c>
      <c r="E8" s="11">
        <v>635</v>
      </c>
      <c r="F8" s="11">
        <v>635</v>
      </c>
      <c r="G8" s="12">
        <f>138*1.27</f>
        <v>175.26</v>
      </c>
      <c r="H8" s="13"/>
      <c r="I8" s="13"/>
      <c r="J8" s="13"/>
      <c r="K8" s="13">
        <f t="shared" si="0"/>
        <v>635</v>
      </c>
      <c r="L8" s="13">
        <f t="shared" si="0"/>
        <v>635</v>
      </c>
      <c r="M8" s="13">
        <f t="shared" si="0"/>
        <v>175.26</v>
      </c>
    </row>
    <row r="9" spans="1:13" x14ac:dyDescent="0.2">
      <c r="A9" s="7"/>
      <c r="B9" s="8"/>
      <c r="C9" s="9"/>
      <c r="D9" s="10" t="s">
        <v>18</v>
      </c>
      <c r="E9" s="11">
        <v>1270</v>
      </c>
      <c r="F9" s="11">
        <v>1270</v>
      </c>
      <c r="G9" s="12"/>
      <c r="H9" s="13"/>
      <c r="I9" s="13"/>
      <c r="J9" s="13"/>
      <c r="K9" s="13">
        <f t="shared" si="0"/>
        <v>1270</v>
      </c>
      <c r="L9" s="13">
        <f t="shared" si="0"/>
        <v>1270</v>
      </c>
      <c r="M9" s="13">
        <f t="shared" si="0"/>
        <v>0</v>
      </c>
    </row>
    <row r="10" spans="1:13" x14ac:dyDescent="0.2">
      <c r="A10" s="7"/>
      <c r="B10" s="8"/>
      <c r="C10" s="9"/>
      <c r="D10" s="10" t="s">
        <v>19</v>
      </c>
      <c r="E10" s="11">
        <v>2540</v>
      </c>
      <c r="F10" s="11">
        <v>2540</v>
      </c>
      <c r="G10" s="12"/>
      <c r="H10" s="13"/>
      <c r="I10" s="13"/>
      <c r="J10" s="13"/>
      <c r="K10" s="13">
        <f t="shared" si="0"/>
        <v>2540</v>
      </c>
      <c r="L10" s="13">
        <f t="shared" si="0"/>
        <v>2540</v>
      </c>
      <c r="M10" s="13">
        <f t="shared" si="0"/>
        <v>0</v>
      </c>
    </row>
    <row r="11" spans="1:13" x14ac:dyDescent="0.2">
      <c r="A11" s="7"/>
      <c r="B11" s="8"/>
      <c r="C11" s="9"/>
      <c r="D11" s="10" t="s">
        <v>20</v>
      </c>
      <c r="E11" s="11">
        <v>1270</v>
      </c>
      <c r="F11" s="11">
        <v>1270</v>
      </c>
      <c r="G11" s="12"/>
      <c r="H11" s="13"/>
      <c r="I11" s="13"/>
      <c r="J11" s="13"/>
      <c r="K11" s="13">
        <f t="shared" si="0"/>
        <v>1270</v>
      </c>
      <c r="L11" s="13">
        <f t="shared" si="0"/>
        <v>1270</v>
      </c>
      <c r="M11" s="13">
        <f t="shared" si="0"/>
        <v>0</v>
      </c>
    </row>
    <row r="12" spans="1:13" x14ac:dyDescent="0.2">
      <c r="A12" s="7"/>
      <c r="B12" s="8"/>
      <c r="C12" s="9"/>
      <c r="D12" s="10" t="s">
        <v>21</v>
      </c>
      <c r="E12" s="11">
        <v>1270</v>
      </c>
      <c r="F12" s="11">
        <v>1270</v>
      </c>
      <c r="G12" s="12"/>
      <c r="H12" s="13"/>
      <c r="I12" s="13"/>
      <c r="J12" s="13"/>
      <c r="K12" s="13">
        <f t="shared" si="0"/>
        <v>1270</v>
      </c>
      <c r="L12" s="13">
        <f t="shared" si="0"/>
        <v>1270</v>
      </c>
      <c r="M12" s="13">
        <f t="shared" si="0"/>
        <v>0</v>
      </c>
    </row>
    <row r="13" spans="1:13" x14ac:dyDescent="0.2">
      <c r="A13" s="9"/>
      <c r="B13" s="9"/>
      <c r="C13" s="9"/>
      <c r="D13" s="10" t="s">
        <v>22</v>
      </c>
      <c r="E13" s="11">
        <v>762</v>
      </c>
      <c r="F13" s="11">
        <v>762</v>
      </c>
      <c r="G13" s="12"/>
      <c r="H13" s="14"/>
      <c r="I13" s="14"/>
      <c r="J13" s="14"/>
      <c r="K13" s="13">
        <f t="shared" si="0"/>
        <v>762</v>
      </c>
      <c r="L13" s="13">
        <f t="shared" si="0"/>
        <v>762</v>
      </c>
      <c r="M13" s="13">
        <f t="shared" si="0"/>
        <v>0</v>
      </c>
    </row>
    <row r="14" spans="1:13" x14ac:dyDescent="0.2">
      <c r="A14" s="9"/>
      <c r="B14" s="9"/>
      <c r="C14" s="9"/>
      <c r="D14" s="15" t="s">
        <v>23</v>
      </c>
      <c r="E14" s="11"/>
      <c r="F14" s="11"/>
      <c r="G14" s="12">
        <f>4*1.27</f>
        <v>5.08</v>
      </c>
      <c r="H14" s="14"/>
      <c r="I14" s="14"/>
      <c r="J14" s="14"/>
      <c r="K14" s="13">
        <f t="shared" si="0"/>
        <v>0</v>
      </c>
      <c r="L14" s="13">
        <f t="shared" si="0"/>
        <v>0</v>
      </c>
      <c r="M14" s="13">
        <f t="shared" si="0"/>
        <v>5.08</v>
      </c>
    </row>
    <row r="15" spans="1:13" x14ac:dyDescent="0.2">
      <c r="A15" s="9"/>
      <c r="B15" s="9"/>
      <c r="C15" s="9"/>
      <c r="D15" s="16" t="s">
        <v>24</v>
      </c>
      <c r="E15" s="17">
        <f>SUM(E7:E14)</f>
        <v>8064</v>
      </c>
      <c r="F15" s="17">
        <f>SUM(F7:F14)</f>
        <v>8064</v>
      </c>
      <c r="G15" s="17">
        <f>SUM(G7:G14)</f>
        <v>180.34</v>
      </c>
      <c r="H15" s="18">
        <f>SUM(H7:H13)</f>
        <v>0</v>
      </c>
      <c r="I15" s="18">
        <f>SUM(I7:I13)</f>
        <v>0</v>
      </c>
      <c r="J15" s="18">
        <f>SUM(J7:J13)</f>
        <v>0</v>
      </c>
      <c r="K15" s="18">
        <f>SUM(K7:K13)</f>
        <v>8064</v>
      </c>
      <c r="L15" s="18">
        <f>SUM(L7:L13)</f>
        <v>8064</v>
      </c>
      <c r="M15" s="18">
        <f>SUM(M7:M14)</f>
        <v>180.34</v>
      </c>
    </row>
    <row r="16" spans="1:13" x14ac:dyDescent="0.2">
      <c r="A16" s="9"/>
      <c r="B16" s="9"/>
      <c r="C16" s="9"/>
      <c r="D16" s="19" t="s">
        <v>25</v>
      </c>
      <c r="E16" s="20">
        <v>889</v>
      </c>
      <c r="F16" s="20">
        <v>889</v>
      </c>
      <c r="G16" s="20"/>
      <c r="H16" s="13"/>
      <c r="I16" s="13"/>
      <c r="J16" s="13"/>
      <c r="K16" s="13">
        <f t="shared" ref="K16:M31" si="1">+E16</f>
        <v>889</v>
      </c>
      <c r="L16" s="13">
        <f t="shared" si="1"/>
        <v>889</v>
      </c>
      <c r="M16" s="13">
        <f t="shared" si="1"/>
        <v>0</v>
      </c>
    </row>
    <row r="17" spans="1:13" x14ac:dyDescent="0.2">
      <c r="A17" s="9"/>
      <c r="B17" s="9"/>
      <c r="C17" s="9"/>
      <c r="D17" s="19" t="s">
        <v>26</v>
      </c>
      <c r="E17" s="20">
        <v>1905</v>
      </c>
      <c r="F17" s="20">
        <v>1905</v>
      </c>
      <c r="G17" s="20"/>
      <c r="H17" s="13"/>
      <c r="I17" s="13"/>
      <c r="J17" s="13"/>
      <c r="K17" s="13">
        <f t="shared" si="1"/>
        <v>1905</v>
      </c>
      <c r="L17" s="13">
        <f t="shared" si="1"/>
        <v>1905</v>
      </c>
      <c r="M17" s="13">
        <f t="shared" si="1"/>
        <v>0</v>
      </c>
    </row>
    <row r="18" spans="1:13" x14ac:dyDescent="0.2">
      <c r="A18" s="9"/>
      <c r="B18" s="9"/>
      <c r="C18" s="9"/>
      <c r="D18" s="19" t="s">
        <v>27</v>
      </c>
      <c r="E18" s="20">
        <v>254</v>
      </c>
      <c r="F18" s="20">
        <v>254</v>
      </c>
      <c r="G18" s="20">
        <f>+(174+74)*1.27</f>
        <v>314.95999999999998</v>
      </c>
      <c r="H18" s="13"/>
      <c r="I18" s="13"/>
      <c r="J18" s="13"/>
      <c r="K18" s="13">
        <f t="shared" si="1"/>
        <v>254</v>
      </c>
      <c r="L18" s="13">
        <f t="shared" si="1"/>
        <v>254</v>
      </c>
      <c r="M18" s="13">
        <f t="shared" si="1"/>
        <v>314.95999999999998</v>
      </c>
    </row>
    <row r="19" spans="1:13" x14ac:dyDescent="0.2">
      <c r="A19" s="9"/>
      <c r="B19" s="9"/>
      <c r="C19" s="9"/>
      <c r="D19" s="19" t="s">
        <v>28</v>
      </c>
      <c r="E19" s="20">
        <v>635</v>
      </c>
      <c r="F19" s="20">
        <v>2354</v>
      </c>
      <c r="G19" s="20">
        <f>1854*1.27</f>
        <v>2354.58</v>
      </c>
      <c r="H19" s="13"/>
      <c r="I19" s="13"/>
      <c r="J19" s="13"/>
      <c r="K19" s="13">
        <f t="shared" si="1"/>
        <v>635</v>
      </c>
      <c r="L19" s="13">
        <f t="shared" si="1"/>
        <v>2354</v>
      </c>
      <c r="M19" s="13">
        <f t="shared" si="1"/>
        <v>2354.58</v>
      </c>
    </row>
    <row r="20" spans="1:13" x14ac:dyDescent="0.2">
      <c r="A20" s="9"/>
      <c r="B20" s="9"/>
      <c r="C20" s="9"/>
      <c r="D20" s="19" t="s">
        <v>29</v>
      </c>
      <c r="E20" s="20">
        <v>2540</v>
      </c>
      <c r="F20" s="20">
        <v>2540</v>
      </c>
      <c r="G20" s="20"/>
      <c r="H20" s="13"/>
      <c r="I20" s="13"/>
      <c r="J20" s="13"/>
      <c r="K20" s="13">
        <f t="shared" si="1"/>
        <v>2540</v>
      </c>
      <c r="L20" s="13">
        <f t="shared" si="1"/>
        <v>2540</v>
      </c>
      <c r="M20" s="13">
        <f t="shared" si="1"/>
        <v>0</v>
      </c>
    </row>
    <row r="21" spans="1:13" x14ac:dyDescent="0.2">
      <c r="A21" s="9"/>
      <c r="B21" s="9"/>
      <c r="C21" s="9"/>
      <c r="D21" s="19" t="s">
        <v>30</v>
      </c>
      <c r="E21" s="20">
        <v>381</v>
      </c>
      <c r="F21" s="20">
        <v>381</v>
      </c>
      <c r="G21" s="20"/>
      <c r="H21" s="13"/>
      <c r="I21" s="13"/>
      <c r="J21" s="13"/>
      <c r="K21" s="13">
        <f t="shared" si="1"/>
        <v>381</v>
      </c>
      <c r="L21" s="13">
        <f t="shared" si="1"/>
        <v>381</v>
      </c>
      <c r="M21" s="13">
        <f t="shared" si="1"/>
        <v>0</v>
      </c>
    </row>
    <row r="22" spans="1:13" x14ac:dyDescent="0.2">
      <c r="A22" s="9"/>
      <c r="B22" s="9"/>
      <c r="C22" s="9"/>
      <c r="D22" s="19" t="s">
        <v>31</v>
      </c>
      <c r="E22" s="20">
        <v>1270</v>
      </c>
      <c r="F22" s="20">
        <v>1270</v>
      </c>
      <c r="G22" s="20"/>
      <c r="H22" s="13"/>
      <c r="I22" s="13"/>
      <c r="J22" s="13"/>
      <c r="K22" s="13">
        <f t="shared" si="1"/>
        <v>1270</v>
      </c>
      <c r="L22" s="13">
        <f t="shared" si="1"/>
        <v>1270</v>
      </c>
      <c r="M22" s="13">
        <f t="shared" si="1"/>
        <v>0</v>
      </c>
    </row>
    <row r="23" spans="1:13" x14ac:dyDescent="0.2">
      <c r="A23" s="9"/>
      <c r="B23" s="9"/>
      <c r="C23" s="9"/>
      <c r="D23" s="19" t="s">
        <v>32</v>
      </c>
      <c r="E23" s="20">
        <v>190</v>
      </c>
      <c r="F23" s="20">
        <v>190</v>
      </c>
      <c r="G23" s="20">
        <f>109*1.27</f>
        <v>138.43</v>
      </c>
      <c r="H23" s="13"/>
      <c r="I23" s="13"/>
      <c r="J23" s="13"/>
      <c r="K23" s="13">
        <f t="shared" si="1"/>
        <v>190</v>
      </c>
      <c r="L23" s="13">
        <f t="shared" si="1"/>
        <v>190</v>
      </c>
      <c r="M23" s="13">
        <f t="shared" si="1"/>
        <v>138.43</v>
      </c>
    </row>
    <row r="24" spans="1:13" x14ac:dyDescent="0.2">
      <c r="A24" s="9"/>
      <c r="B24" s="9"/>
      <c r="C24" s="9"/>
      <c r="D24" s="19" t="s">
        <v>33</v>
      </c>
      <c r="E24" s="20">
        <v>15000</v>
      </c>
      <c r="F24" s="20">
        <v>15000</v>
      </c>
      <c r="G24" s="20">
        <f>11496*1.27+76</f>
        <v>14675.92</v>
      </c>
      <c r="H24" s="13"/>
      <c r="I24" s="13"/>
      <c r="J24" s="13"/>
      <c r="K24" s="13">
        <f t="shared" si="1"/>
        <v>15000</v>
      </c>
      <c r="L24" s="13">
        <f t="shared" si="1"/>
        <v>15000</v>
      </c>
      <c r="M24" s="13">
        <f t="shared" si="1"/>
        <v>14675.92</v>
      </c>
    </row>
    <row r="25" spans="1:13" x14ac:dyDescent="0.2">
      <c r="A25" s="9"/>
      <c r="B25" s="9"/>
      <c r="C25" s="9"/>
      <c r="D25" s="19" t="s">
        <v>34</v>
      </c>
      <c r="E25" s="20">
        <v>0</v>
      </c>
      <c r="F25" s="20">
        <v>200</v>
      </c>
      <c r="G25" s="20">
        <f>158*1.27</f>
        <v>200.66</v>
      </c>
      <c r="H25" s="13"/>
      <c r="I25" s="13"/>
      <c r="J25" s="13"/>
      <c r="K25" s="13">
        <f t="shared" si="1"/>
        <v>0</v>
      </c>
      <c r="L25" s="13">
        <f t="shared" si="1"/>
        <v>200</v>
      </c>
      <c r="M25" s="13">
        <f t="shared" si="1"/>
        <v>200.66</v>
      </c>
    </row>
    <row r="26" spans="1:13" x14ac:dyDescent="0.2">
      <c r="A26" s="9"/>
      <c r="B26" s="9"/>
      <c r="C26" s="9"/>
      <c r="D26" s="19" t="s">
        <v>35</v>
      </c>
      <c r="E26" s="20">
        <v>0</v>
      </c>
      <c r="F26" s="20">
        <v>95</v>
      </c>
      <c r="G26" s="20">
        <v>95</v>
      </c>
      <c r="H26" s="13"/>
      <c r="I26" s="13"/>
      <c r="J26" s="13"/>
      <c r="K26" s="13">
        <f t="shared" si="1"/>
        <v>0</v>
      </c>
      <c r="L26" s="13">
        <f t="shared" si="1"/>
        <v>95</v>
      </c>
      <c r="M26" s="13">
        <f t="shared" si="1"/>
        <v>95</v>
      </c>
    </row>
    <row r="27" spans="1:13" x14ac:dyDescent="0.2">
      <c r="A27" s="9"/>
      <c r="B27" s="9"/>
      <c r="C27" s="9"/>
      <c r="D27" s="19" t="s">
        <v>36</v>
      </c>
      <c r="E27" s="20">
        <v>0</v>
      </c>
      <c r="F27" s="20">
        <v>151</v>
      </c>
      <c r="G27" s="20">
        <f>119*1.27</f>
        <v>151.13</v>
      </c>
      <c r="H27" s="13"/>
      <c r="I27" s="13"/>
      <c r="J27" s="13"/>
      <c r="K27" s="13">
        <f t="shared" si="1"/>
        <v>0</v>
      </c>
      <c r="L27" s="13">
        <f t="shared" si="1"/>
        <v>151</v>
      </c>
      <c r="M27" s="13">
        <f t="shared" si="1"/>
        <v>151.13</v>
      </c>
    </row>
    <row r="28" spans="1:13" x14ac:dyDescent="0.2">
      <c r="A28" s="9"/>
      <c r="B28" s="9"/>
      <c r="C28" s="9"/>
      <c r="D28" s="19" t="s">
        <v>37</v>
      </c>
      <c r="E28" s="20">
        <v>0</v>
      </c>
      <c r="F28" s="20">
        <f>2575+635+1</f>
        <v>3211</v>
      </c>
      <c r="G28" s="20"/>
      <c r="H28" s="13"/>
      <c r="I28" s="13"/>
      <c r="J28" s="13"/>
      <c r="K28" s="13">
        <f t="shared" si="1"/>
        <v>0</v>
      </c>
      <c r="L28" s="13">
        <f t="shared" si="1"/>
        <v>3211</v>
      </c>
      <c r="M28" s="13">
        <f t="shared" si="1"/>
        <v>0</v>
      </c>
    </row>
    <row r="29" spans="1:13" x14ac:dyDescent="0.2">
      <c r="A29" s="9"/>
      <c r="B29" s="9"/>
      <c r="C29" s="9"/>
      <c r="D29" s="19" t="s">
        <v>38</v>
      </c>
      <c r="E29" s="20"/>
      <c r="F29" s="20"/>
      <c r="G29" s="20">
        <f>281*1.27</f>
        <v>356.87</v>
      </c>
      <c r="H29" s="13"/>
      <c r="I29" s="13"/>
      <c r="J29" s="13"/>
      <c r="K29" s="13">
        <f t="shared" si="1"/>
        <v>0</v>
      </c>
      <c r="L29" s="13">
        <f t="shared" si="1"/>
        <v>0</v>
      </c>
      <c r="M29" s="13">
        <f t="shared" si="1"/>
        <v>356.87</v>
      </c>
    </row>
    <row r="30" spans="1:13" x14ac:dyDescent="0.2">
      <c r="A30" s="9"/>
      <c r="B30" s="9"/>
      <c r="C30" s="9"/>
      <c r="D30" s="19" t="s">
        <v>39</v>
      </c>
      <c r="E30" s="20"/>
      <c r="F30" s="20"/>
      <c r="G30" s="20">
        <f>16*1.27</f>
        <v>20.32</v>
      </c>
      <c r="H30" s="13"/>
      <c r="I30" s="13"/>
      <c r="J30" s="13"/>
      <c r="K30" s="13">
        <f t="shared" si="1"/>
        <v>0</v>
      </c>
      <c r="L30" s="13">
        <f t="shared" si="1"/>
        <v>0</v>
      </c>
      <c r="M30" s="13">
        <f t="shared" si="1"/>
        <v>20.32</v>
      </c>
    </row>
    <row r="31" spans="1:13" x14ac:dyDescent="0.2">
      <c r="A31" s="9"/>
      <c r="B31" s="9"/>
      <c r="C31" s="9"/>
      <c r="D31" s="19" t="s">
        <v>40</v>
      </c>
      <c r="E31" s="20"/>
      <c r="F31" s="20"/>
      <c r="G31" s="20">
        <f>20*1.27</f>
        <v>25.4</v>
      </c>
      <c r="H31" s="13"/>
      <c r="I31" s="13"/>
      <c r="J31" s="13"/>
      <c r="K31" s="13">
        <f t="shared" si="1"/>
        <v>0</v>
      </c>
      <c r="L31" s="13">
        <f t="shared" si="1"/>
        <v>0</v>
      </c>
      <c r="M31" s="13">
        <f t="shared" si="1"/>
        <v>25.4</v>
      </c>
    </row>
    <row r="32" spans="1:13" x14ac:dyDescent="0.2">
      <c r="A32" s="9"/>
      <c r="B32" s="9"/>
      <c r="C32" s="9"/>
      <c r="D32" s="21" t="s">
        <v>41</v>
      </c>
      <c r="E32" s="22">
        <f t="shared" ref="E32:M32" si="2">SUM(E16:E31)</f>
        <v>23064</v>
      </c>
      <c r="F32" s="22">
        <f t="shared" si="2"/>
        <v>28440</v>
      </c>
      <c r="G32" s="22">
        <f t="shared" si="2"/>
        <v>18333.27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2"/>
        <v>23064</v>
      </c>
      <c r="L32" s="22">
        <f t="shared" si="2"/>
        <v>28440</v>
      </c>
      <c r="M32" s="22">
        <f t="shared" si="2"/>
        <v>18333.27</v>
      </c>
    </row>
    <row r="33" spans="1:13" s="27" customFormat="1" x14ac:dyDescent="0.2">
      <c r="A33" s="23"/>
      <c r="B33" s="23"/>
      <c r="C33" s="23"/>
      <c r="D33" s="24" t="s">
        <v>42</v>
      </c>
      <c r="E33" s="25">
        <v>23340</v>
      </c>
      <c r="F33" s="25">
        <v>10417</v>
      </c>
      <c r="G33" s="25">
        <v>0</v>
      </c>
      <c r="H33" s="18">
        <f>SUM(H15:H21)</f>
        <v>0</v>
      </c>
      <c r="I33" s="18">
        <f>SUM(I15:I21)</f>
        <v>0</v>
      </c>
      <c r="J33" s="18">
        <f>SUM(J15:J21)</f>
        <v>0</v>
      </c>
      <c r="K33" s="26">
        <f t="shared" ref="K33:M34" si="3">+E33</f>
        <v>23340</v>
      </c>
      <c r="L33" s="26">
        <f t="shared" si="3"/>
        <v>10417</v>
      </c>
      <c r="M33" s="26">
        <f t="shared" si="3"/>
        <v>0</v>
      </c>
    </row>
    <row r="34" spans="1:13" s="32" customFormat="1" x14ac:dyDescent="0.2">
      <c r="A34" s="28"/>
      <c r="B34" s="28"/>
      <c r="C34" s="28"/>
      <c r="D34" s="29" t="s">
        <v>43</v>
      </c>
      <c r="E34" s="25">
        <v>635</v>
      </c>
      <c r="F34" s="25">
        <v>635</v>
      </c>
      <c r="G34" s="25">
        <v>0</v>
      </c>
      <c r="H34" s="30"/>
      <c r="I34" s="30"/>
      <c r="J34" s="30"/>
      <c r="K34" s="31">
        <f t="shared" si="3"/>
        <v>635</v>
      </c>
      <c r="L34" s="31">
        <f t="shared" si="3"/>
        <v>635</v>
      </c>
      <c r="M34" s="31">
        <f t="shared" si="3"/>
        <v>0</v>
      </c>
    </row>
    <row r="35" spans="1:13" x14ac:dyDescent="0.2">
      <c r="A35" s="9"/>
      <c r="B35" s="9"/>
      <c r="C35" s="9"/>
      <c r="D35" s="33" t="s">
        <v>44</v>
      </c>
      <c r="E35" s="18">
        <f>+E15+E32+E33+E34</f>
        <v>55103</v>
      </c>
      <c r="F35" s="18">
        <f t="shared" ref="F35:M35" si="4">+F15+F32+F33+F34</f>
        <v>47556</v>
      </c>
      <c r="G35" s="18">
        <f t="shared" si="4"/>
        <v>18513.61</v>
      </c>
      <c r="H35" s="18">
        <f t="shared" si="4"/>
        <v>0</v>
      </c>
      <c r="I35" s="18">
        <f t="shared" si="4"/>
        <v>0</v>
      </c>
      <c r="J35" s="18">
        <f t="shared" si="4"/>
        <v>0</v>
      </c>
      <c r="K35" s="18">
        <f t="shared" si="4"/>
        <v>55103</v>
      </c>
      <c r="L35" s="18">
        <f t="shared" si="4"/>
        <v>47556</v>
      </c>
      <c r="M35" s="18">
        <f t="shared" si="4"/>
        <v>18513.61</v>
      </c>
    </row>
  </sheetData>
  <mergeCells count="17">
    <mergeCell ref="M5:M6"/>
    <mergeCell ref="G5:G6"/>
    <mergeCell ref="H5:H6"/>
    <mergeCell ref="I5:I6"/>
    <mergeCell ref="J5:J6"/>
    <mergeCell ref="K5:K6"/>
    <mergeCell ref="L5:L6"/>
    <mergeCell ref="L2:M2"/>
    <mergeCell ref="A3:B5"/>
    <mergeCell ref="C3:C6"/>
    <mergeCell ref="D3:D6"/>
    <mergeCell ref="E3:G4"/>
    <mergeCell ref="H3:M3"/>
    <mergeCell ref="H4:J4"/>
    <mergeCell ref="K4:M4"/>
    <mergeCell ref="E5:E6"/>
    <mergeCell ref="F5:F6"/>
  </mergeCells>
  <pageMargins left="0.78740157480314965" right="0.19685039370078741" top="0.19685039370078741" bottom="0.19685039370078741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</vt:lpstr>
      <vt:lpstr>'4.'!Nyomtatási_terület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zalacseb</dc:creator>
  <cp:lastModifiedBy>zalacseb</cp:lastModifiedBy>
  <dcterms:created xsi:type="dcterms:W3CDTF">2021-05-28T09:34:42Z</dcterms:created>
  <dcterms:modified xsi:type="dcterms:W3CDTF">2021-05-28T09:34:51Z</dcterms:modified>
</cp:coreProperties>
</file>