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LACSÉB\jegyzőkönyvek\Testületi ülések 2021\2021. májusi döntések anyagai\Zárszámadás\"/>
    </mc:Choice>
  </mc:AlternateContent>
  <xr:revisionPtr revIDLastSave="0" documentId="8_{51A5A8E1-D456-4163-9308-5965B69C7DFD}" xr6:coauthVersionLast="46" xr6:coauthVersionMax="46" xr10:uidLastSave="{00000000-0000-0000-0000-000000000000}"/>
  <bookViews>
    <workbookView xWindow="-120" yWindow="-120" windowWidth="19440" windowHeight="15000" xr2:uid="{62B9616A-1994-4355-BF47-000CDFA2F901}"/>
  </bookViews>
  <sheets>
    <sheet name="10.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2" i="1"/>
  <c r="D32" i="1"/>
  <c r="C32" i="1"/>
  <c r="G31" i="1"/>
  <c r="H31" i="1" s="1"/>
  <c r="E31" i="1"/>
  <c r="D31" i="1"/>
  <c r="D33" i="1" s="1"/>
  <c r="D35" i="1" s="1"/>
  <c r="C31" i="1"/>
  <c r="H30" i="1"/>
  <c r="G30" i="1"/>
  <c r="E30" i="1"/>
  <c r="D30" i="1"/>
  <c r="C30" i="1"/>
  <c r="E29" i="1"/>
  <c r="F29" i="1" s="1"/>
  <c r="D29" i="1"/>
  <c r="C29" i="1"/>
  <c r="C33" i="1" s="1"/>
  <c r="F28" i="1"/>
  <c r="G27" i="1"/>
  <c r="G28" i="1" s="1"/>
  <c r="E27" i="1"/>
  <c r="D27" i="1"/>
  <c r="C27" i="1"/>
  <c r="H26" i="1"/>
  <c r="G26" i="1"/>
  <c r="E26" i="1"/>
  <c r="D26" i="1"/>
  <c r="E25" i="1"/>
  <c r="D25" i="1"/>
  <c r="C25" i="1"/>
  <c r="C28" i="1" s="1"/>
  <c r="E24" i="1"/>
  <c r="D24" i="1"/>
  <c r="D28" i="1" s="1"/>
  <c r="C24" i="1"/>
  <c r="H23" i="1"/>
  <c r="G23" i="1"/>
  <c r="E23" i="1"/>
  <c r="E28" i="1" s="1"/>
  <c r="F21" i="1"/>
  <c r="E20" i="1"/>
  <c r="D20" i="1"/>
  <c r="C20" i="1"/>
  <c r="H19" i="1"/>
  <c r="G19" i="1"/>
  <c r="E19" i="1"/>
  <c r="D19" i="1"/>
  <c r="C19" i="1"/>
  <c r="G18" i="1"/>
  <c r="H18" i="1" s="1"/>
  <c r="E18" i="1"/>
  <c r="D18" i="1"/>
  <c r="C18" i="1"/>
  <c r="H17" i="1"/>
  <c r="G17" i="1"/>
  <c r="E17" i="1"/>
  <c r="D17" i="1"/>
  <c r="C17" i="1"/>
  <c r="G16" i="1"/>
  <c r="H16" i="1" s="1"/>
  <c r="E16" i="1"/>
  <c r="D16" i="1"/>
  <c r="C16" i="1"/>
  <c r="H15" i="1"/>
  <c r="H21" i="1" s="1"/>
  <c r="G15" i="1"/>
  <c r="E15" i="1"/>
  <c r="E21" i="1" s="1"/>
  <c r="D15" i="1"/>
  <c r="D21" i="1" s="1"/>
  <c r="C15" i="1"/>
  <c r="C21" i="1" s="1"/>
  <c r="F14" i="1"/>
  <c r="G13" i="1"/>
  <c r="H13" i="1" s="1"/>
  <c r="E13" i="1"/>
  <c r="D13" i="1"/>
  <c r="C13" i="1"/>
  <c r="H12" i="1"/>
  <c r="G12" i="1"/>
  <c r="E12" i="1"/>
  <c r="D12" i="1"/>
  <c r="C12" i="1"/>
  <c r="G11" i="1"/>
  <c r="H11" i="1" s="1"/>
  <c r="E11" i="1"/>
  <c r="D11" i="1"/>
  <c r="C11" i="1"/>
  <c r="H10" i="1"/>
  <c r="G10" i="1"/>
  <c r="E10" i="1"/>
  <c r="D10" i="1"/>
  <c r="C10" i="1"/>
  <c r="E9" i="1"/>
  <c r="D9" i="1"/>
  <c r="C9" i="1"/>
  <c r="H8" i="1"/>
  <c r="G8" i="1"/>
  <c r="E8" i="1"/>
  <c r="D8" i="1"/>
  <c r="C8" i="1"/>
  <c r="G7" i="1"/>
  <c r="H7" i="1" s="1"/>
  <c r="E7" i="1"/>
  <c r="D7" i="1"/>
  <c r="C7" i="1"/>
  <c r="H6" i="1"/>
  <c r="H14" i="1" s="1"/>
  <c r="G6" i="1"/>
  <c r="E6" i="1"/>
  <c r="E14" i="1" s="1"/>
  <c r="E34" i="1" s="1"/>
  <c r="D6" i="1"/>
  <c r="D14" i="1" s="1"/>
  <c r="D34" i="1" s="1"/>
  <c r="C6" i="1"/>
  <c r="C14" i="1" s="1"/>
  <c r="C34" i="1" s="1"/>
  <c r="C35" i="1" l="1"/>
  <c r="F33" i="1"/>
  <c r="F35" i="1" s="1"/>
  <c r="G29" i="1"/>
  <c r="G14" i="1"/>
  <c r="G34" i="1" s="1"/>
  <c r="H27" i="1"/>
  <c r="H28" i="1" s="1"/>
  <c r="H34" i="1" s="1"/>
  <c r="E33" i="1"/>
  <c r="E35" i="1" s="1"/>
  <c r="G21" i="1"/>
  <c r="G33" i="1" l="1"/>
  <c r="G35" i="1" s="1"/>
  <c r="H29" i="1"/>
  <c r="H33" i="1" s="1"/>
  <c r="H35" i="1" s="1"/>
</calcChain>
</file>

<file path=xl/sharedStrings.xml><?xml version="1.0" encoding="utf-8"?>
<sst xmlns="http://schemas.openxmlformats.org/spreadsheetml/2006/main" count="37" uniqueCount="37">
  <si>
    <t>Adatok ezer Ft-ban</t>
  </si>
  <si>
    <t>Ssz.</t>
  </si>
  <si>
    <t>Megnevezés</t>
  </si>
  <si>
    <t>Eredeti</t>
  </si>
  <si>
    <t>Módosított</t>
  </si>
  <si>
    <t>Teljesítés</t>
  </si>
  <si>
    <t>I. Működési célú bevételek és kiadások</t>
  </si>
  <si>
    <t>Működési bevételek</t>
  </si>
  <si>
    <t>Önkormányzatok működési támogatásai</t>
  </si>
  <si>
    <t>Működési célú támogatások ÁH-n belülről</t>
  </si>
  <si>
    <t>Jövedelemadók</t>
  </si>
  <si>
    <t>Termékek és szolgáltatások adói</t>
  </si>
  <si>
    <t>Egyéb közhatalmi bevételek</t>
  </si>
  <si>
    <t>Működési célú átvett pénzeszközök</t>
  </si>
  <si>
    <t>Finanszírozási bevételek működési része</t>
  </si>
  <si>
    <t>Működési célú bevételek összesen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</si>
  <si>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</si>
  <si>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</si>
  <si>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</si>
  <si>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</si>
  <si>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</si>
  <si>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Finanszírozási kiadások működési része</t>
  </si>
  <si>
    <t>Működési célú kiadások összesen</t>
  </si>
  <si>
    <t>II. Felhalmozási célú bevételek és kiadások</t>
  </si>
  <si>
    <t>Közhatalmi bevételek felhalmozási része</t>
  </si>
  <si>
    <t>Felhalmozási bevételek</t>
  </si>
  <si>
    <t>Felhalmozási célú támogatások ÁH-n belülről</t>
  </si>
  <si>
    <t>Felhalmozási célú átvett pénzeszközök</t>
  </si>
  <si>
    <t>Finanszírozási bevételek felhalmozási része</t>
  </si>
  <si>
    <t>Felhalmozási célú bevételek összesen:</t>
  </si>
  <si>
    <t>Beruházások</t>
  </si>
  <si>
    <t>Felújítások</t>
  </si>
  <si>
    <t>Egyéb felhalmozási célú kiadások</t>
  </si>
  <si>
    <t>Finanszírozási kiadások felhalmozási része</t>
  </si>
  <si>
    <t>Felhalmozási célú kiadások összesen:</t>
  </si>
  <si>
    <t>Önkormányzat bevételei összesen</t>
  </si>
  <si>
    <t>Önkormányzat kiadásai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</si>
</sst>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4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 wrapText="1"/>
    </xf>
    <xf numFmtId="164" fontId="0" fillId="0" borderId="2" xfId="0" applyNumberFormat="1" applyBorder="1"/>
    <xf numFmtId="3" fontId="0" fillId="0" borderId="2" xfId="0" applyNumberForma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/>
    </xf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CS%20z&#225;rsz&#225;mad&#225;si%20rendelet%202020.%20&#233;v%20mell&#233;klet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"/>
      <sheetName val="3."/>
      <sheetName val="4."/>
      <sheetName val="5."/>
      <sheetName val="6."/>
      <sheetName val="7"/>
      <sheetName val="8.1"/>
      <sheetName val="8.2"/>
      <sheetName val="8.3"/>
      <sheetName val="9."/>
      <sheetName val="10."/>
      <sheetName val="11"/>
      <sheetName val="12"/>
      <sheetName val="13.sz.m."/>
      <sheetName val="14."/>
    </sheetNames>
    <sheetDataSet>
      <sheetData sheetId="0">
        <row r="17">
          <cell r="F17">
            <v>3173</v>
          </cell>
          <cell r="G17">
            <v>3173</v>
          </cell>
          <cell r="H17">
            <v>1886</v>
          </cell>
        </row>
        <row r="24">
          <cell r="F24">
            <v>38408</v>
          </cell>
          <cell r="G24">
            <v>42042</v>
          </cell>
          <cell r="H24">
            <v>42042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5">
          <cell r="F35">
            <v>627</v>
          </cell>
          <cell r="G35">
            <v>627</v>
          </cell>
          <cell r="H35">
            <v>4274</v>
          </cell>
        </row>
        <row r="41">
          <cell r="J41">
            <v>26266</v>
          </cell>
          <cell r="K41">
            <v>20610</v>
          </cell>
          <cell r="L41">
            <v>0</v>
          </cell>
        </row>
        <row r="44">
          <cell r="F44">
            <v>0</v>
          </cell>
          <cell r="G44">
            <v>0</v>
          </cell>
          <cell r="H44">
            <v>0</v>
          </cell>
        </row>
        <row r="53">
          <cell r="F53">
            <v>36079</v>
          </cell>
          <cell r="G53">
            <v>36213</v>
          </cell>
          <cell r="H53">
            <v>28189</v>
          </cell>
        </row>
        <row r="54">
          <cell r="F54">
            <v>160</v>
          </cell>
          <cell r="G54">
            <v>160</v>
          </cell>
          <cell r="H54">
            <v>152</v>
          </cell>
        </row>
        <row r="55">
          <cell r="L55">
            <v>13258</v>
          </cell>
        </row>
        <row r="59">
          <cell r="F59">
            <v>25</v>
          </cell>
          <cell r="G59">
            <v>25</v>
          </cell>
          <cell r="H59">
            <v>53</v>
          </cell>
        </row>
        <row r="63">
          <cell r="K63">
            <v>0</v>
          </cell>
          <cell r="L63">
            <v>0</v>
          </cell>
        </row>
        <row r="71">
          <cell r="F71">
            <v>48222</v>
          </cell>
          <cell r="G71">
            <v>51708</v>
          </cell>
          <cell r="H71">
            <v>43684</v>
          </cell>
          <cell r="J71">
            <v>0</v>
          </cell>
          <cell r="K71">
            <v>0</v>
          </cell>
          <cell r="L71">
            <v>0</v>
          </cell>
        </row>
      </sheetData>
      <sheetData sheetId="1">
        <row r="59">
          <cell r="C59">
            <v>39498</v>
          </cell>
          <cell r="D59">
            <v>37200</v>
          </cell>
        </row>
        <row r="63">
          <cell r="C63">
            <v>50</v>
          </cell>
          <cell r="D63">
            <v>0</v>
          </cell>
        </row>
        <row r="64">
          <cell r="C64">
            <v>1651</v>
          </cell>
          <cell r="D64">
            <v>900</v>
          </cell>
        </row>
        <row r="81">
          <cell r="L81">
            <v>0</v>
          </cell>
        </row>
        <row r="87">
          <cell r="B87">
            <v>1536</v>
          </cell>
          <cell r="C87">
            <v>1536</v>
          </cell>
          <cell r="D87">
            <v>1536</v>
          </cell>
        </row>
        <row r="88">
          <cell r="L88">
            <v>0</v>
          </cell>
        </row>
      </sheetData>
      <sheetData sheetId="2">
        <row r="5">
          <cell r="E5">
            <v>14194</v>
          </cell>
          <cell r="F5">
            <v>18775</v>
          </cell>
          <cell r="G5">
            <v>14750</v>
          </cell>
        </row>
        <row r="6">
          <cell r="E6">
            <v>2606</v>
          </cell>
          <cell r="F6">
            <v>2606</v>
          </cell>
          <cell r="G6">
            <v>2429</v>
          </cell>
        </row>
        <row r="7">
          <cell r="E7">
            <v>39219</v>
          </cell>
          <cell r="F7">
            <v>42747</v>
          </cell>
          <cell r="G7">
            <v>26633</v>
          </cell>
        </row>
        <row r="8">
          <cell r="F8">
            <v>460</v>
          </cell>
          <cell r="G8">
            <v>447</v>
          </cell>
        </row>
        <row r="9">
          <cell r="E9">
            <v>39498</v>
          </cell>
        </row>
        <row r="10">
          <cell r="E10">
            <v>1701</v>
          </cell>
        </row>
        <row r="11">
          <cell r="E11">
            <v>772</v>
          </cell>
          <cell r="F11">
            <v>1217</v>
          </cell>
          <cell r="G11">
            <v>1167</v>
          </cell>
        </row>
        <row r="12">
          <cell r="E12">
            <v>500</v>
          </cell>
          <cell r="F12">
            <v>500</v>
          </cell>
          <cell r="G12">
            <v>0</v>
          </cell>
        </row>
      </sheetData>
      <sheetData sheetId="3">
        <row r="15">
          <cell r="E15">
            <v>8064</v>
          </cell>
          <cell r="F15">
            <v>8064</v>
          </cell>
          <cell r="G15">
            <v>180.34</v>
          </cell>
        </row>
        <row r="32">
          <cell r="E32">
            <v>23064</v>
          </cell>
          <cell r="F32">
            <v>28440</v>
          </cell>
          <cell r="G32">
            <v>18333.27</v>
          </cell>
        </row>
        <row r="33">
          <cell r="E33">
            <v>23340</v>
          </cell>
          <cell r="F33">
            <v>10417</v>
          </cell>
        </row>
        <row r="34">
          <cell r="E34">
            <v>635</v>
          </cell>
          <cell r="F34">
            <v>635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BC6E3-41F6-4B19-A06A-B8392533D941}">
  <dimension ref="A1:H37"/>
  <sheetViews>
    <sheetView tabSelected="1" zoomScaleNormal="100" workbookViewId="0">
      <selection activeCell="F31" sqref="F31"/>
    </sheetView>
  </sheetViews>
  <sheetFormatPr defaultRowHeight="12.75" x14ac:dyDescent="0.2"/>
  <cols>
    <col min="1" max="1" width="5" bestFit="1" customWidth="1"/>
    <col min="2" max="2" width="52" customWidth="1"/>
    <col min="3" max="7" width="10.5703125" bestFit="1" customWidth="1"/>
    <col min="8" max="8" width="9.85546875" bestFit="1" customWidth="1"/>
    <col min="257" max="257" width="5" bestFit="1" customWidth="1"/>
    <col min="258" max="258" width="52" customWidth="1"/>
    <col min="259" max="263" width="10.5703125" bestFit="1" customWidth="1"/>
    <col min="264" max="264" width="9.85546875" bestFit="1" customWidth="1"/>
    <col min="513" max="513" width="5" bestFit="1" customWidth="1"/>
    <col min="514" max="514" width="52" customWidth="1"/>
    <col min="515" max="519" width="10.5703125" bestFit="1" customWidth="1"/>
    <col min="520" max="520" width="9.85546875" bestFit="1" customWidth="1"/>
    <col min="769" max="769" width="5" bestFit="1" customWidth="1"/>
    <col min="770" max="770" width="52" customWidth="1"/>
    <col min="771" max="775" width="10.5703125" bestFit="1" customWidth="1"/>
    <col min="776" max="776" width="9.85546875" bestFit="1" customWidth="1"/>
    <col min="1025" max="1025" width="5" bestFit="1" customWidth="1"/>
    <col min="1026" max="1026" width="52" customWidth="1"/>
    <col min="1027" max="1031" width="10.5703125" bestFit="1" customWidth="1"/>
    <col min="1032" max="1032" width="9.85546875" bestFit="1" customWidth="1"/>
    <col min="1281" max="1281" width="5" bestFit="1" customWidth="1"/>
    <col min="1282" max="1282" width="52" customWidth="1"/>
    <col min="1283" max="1287" width="10.5703125" bestFit="1" customWidth="1"/>
    <col min="1288" max="1288" width="9.85546875" bestFit="1" customWidth="1"/>
    <col min="1537" max="1537" width="5" bestFit="1" customWidth="1"/>
    <col min="1538" max="1538" width="52" customWidth="1"/>
    <col min="1539" max="1543" width="10.5703125" bestFit="1" customWidth="1"/>
    <col min="1544" max="1544" width="9.85546875" bestFit="1" customWidth="1"/>
    <col min="1793" max="1793" width="5" bestFit="1" customWidth="1"/>
    <col min="1794" max="1794" width="52" customWidth="1"/>
    <col min="1795" max="1799" width="10.5703125" bestFit="1" customWidth="1"/>
    <col min="1800" max="1800" width="9.85546875" bestFit="1" customWidth="1"/>
    <col min="2049" max="2049" width="5" bestFit="1" customWidth="1"/>
    <col min="2050" max="2050" width="52" customWidth="1"/>
    <col min="2051" max="2055" width="10.5703125" bestFit="1" customWidth="1"/>
    <col min="2056" max="2056" width="9.85546875" bestFit="1" customWidth="1"/>
    <col min="2305" max="2305" width="5" bestFit="1" customWidth="1"/>
    <col min="2306" max="2306" width="52" customWidth="1"/>
    <col min="2307" max="2311" width="10.5703125" bestFit="1" customWidth="1"/>
    <col min="2312" max="2312" width="9.85546875" bestFit="1" customWidth="1"/>
    <col min="2561" max="2561" width="5" bestFit="1" customWidth="1"/>
    <col min="2562" max="2562" width="52" customWidth="1"/>
    <col min="2563" max="2567" width="10.5703125" bestFit="1" customWidth="1"/>
    <col min="2568" max="2568" width="9.85546875" bestFit="1" customWidth="1"/>
    <col min="2817" max="2817" width="5" bestFit="1" customWidth="1"/>
    <col min="2818" max="2818" width="52" customWidth="1"/>
    <col min="2819" max="2823" width="10.5703125" bestFit="1" customWidth="1"/>
    <col min="2824" max="2824" width="9.85546875" bestFit="1" customWidth="1"/>
    <col min="3073" max="3073" width="5" bestFit="1" customWidth="1"/>
    <col min="3074" max="3074" width="52" customWidth="1"/>
    <col min="3075" max="3079" width="10.5703125" bestFit="1" customWidth="1"/>
    <col min="3080" max="3080" width="9.85546875" bestFit="1" customWidth="1"/>
    <col min="3329" max="3329" width="5" bestFit="1" customWidth="1"/>
    <col min="3330" max="3330" width="52" customWidth="1"/>
    <col min="3331" max="3335" width="10.5703125" bestFit="1" customWidth="1"/>
    <col min="3336" max="3336" width="9.85546875" bestFit="1" customWidth="1"/>
    <col min="3585" max="3585" width="5" bestFit="1" customWidth="1"/>
    <col min="3586" max="3586" width="52" customWidth="1"/>
    <col min="3587" max="3591" width="10.5703125" bestFit="1" customWidth="1"/>
    <col min="3592" max="3592" width="9.85546875" bestFit="1" customWidth="1"/>
    <col min="3841" max="3841" width="5" bestFit="1" customWidth="1"/>
    <col min="3842" max="3842" width="52" customWidth="1"/>
    <col min="3843" max="3847" width="10.5703125" bestFit="1" customWidth="1"/>
    <col min="3848" max="3848" width="9.85546875" bestFit="1" customWidth="1"/>
    <col min="4097" max="4097" width="5" bestFit="1" customWidth="1"/>
    <col min="4098" max="4098" width="52" customWidth="1"/>
    <col min="4099" max="4103" width="10.5703125" bestFit="1" customWidth="1"/>
    <col min="4104" max="4104" width="9.85546875" bestFit="1" customWidth="1"/>
    <col min="4353" max="4353" width="5" bestFit="1" customWidth="1"/>
    <col min="4354" max="4354" width="52" customWidth="1"/>
    <col min="4355" max="4359" width="10.5703125" bestFit="1" customWidth="1"/>
    <col min="4360" max="4360" width="9.85546875" bestFit="1" customWidth="1"/>
    <col min="4609" max="4609" width="5" bestFit="1" customWidth="1"/>
    <col min="4610" max="4610" width="52" customWidth="1"/>
    <col min="4611" max="4615" width="10.5703125" bestFit="1" customWidth="1"/>
    <col min="4616" max="4616" width="9.85546875" bestFit="1" customWidth="1"/>
    <col min="4865" max="4865" width="5" bestFit="1" customWidth="1"/>
    <col min="4866" max="4866" width="52" customWidth="1"/>
    <col min="4867" max="4871" width="10.5703125" bestFit="1" customWidth="1"/>
    <col min="4872" max="4872" width="9.85546875" bestFit="1" customWidth="1"/>
    <col min="5121" max="5121" width="5" bestFit="1" customWidth="1"/>
    <col min="5122" max="5122" width="52" customWidth="1"/>
    <col min="5123" max="5127" width="10.5703125" bestFit="1" customWidth="1"/>
    <col min="5128" max="5128" width="9.85546875" bestFit="1" customWidth="1"/>
    <col min="5377" max="5377" width="5" bestFit="1" customWidth="1"/>
    <col min="5378" max="5378" width="52" customWidth="1"/>
    <col min="5379" max="5383" width="10.5703125" bestFit="1" customWidth="1"/>
    <col min="5384" max="5384" width="9.85546875" bestFit="1" customWidth="1"/>
    <col min="5633" max="5633" width="5" bestFit="1" customWidth="1"/>
    <col min="5634" max="5634" width="52" customWidth="1"/>
    <col min="5635" max="5639" width="10.5703125" bestFit="1" customWidth="1"/>
    <col min="5640" max="5640" width="9.85546875" bestFit="1" customWidth="1"/>
    <col min="5889" max="5889" width="5" bestFit="1" customWidth="1"/>
    <col min="5890" max="5890" width="52" customWidth="1"/>
    <col min="5891" max="5895" width="10.5703125" bestFit="1" customWidth="1"/>
    <col min="5896" max="5896" width="9.85546875" bestFit="1" customWidth="1"/>
    <col min="6145" max="6145" width="5" bestFit="1" customWidth="1"/>
    <col min="6146" max="6146" width="52" customWidth="1"/>
    <col min="6147" max="6151" width="10.5703125" bestFit="1" customWidth="1"/>
    <col min="6152" max="6152" width="9.85546875" bestFit="1" customWidth="1"/>
    <col min="6401" max="6401" width="5" bestFit="1" customWidth="1"/>
    <col min="6402" max="6402" width="52" customWidth="1"/>
    <col min="6403" max="6407" width="10.5703125" bestFit="1" customWidth="1"/>
    <col min="6408" max="6408" width="9.85546875" bestFit="1" customWidth="1"/>
    <col min="6657" max="6657" width="5" bestFit="1" customWidth="1"/>
    <col min="6658" max="6658" width="52" customWidth="1"/>
    <col min="6659" max="6663" width="10.5703125" bestFit="1" customWidth="1"/>
    <col min="6664" max="6664" width="9.85546875" bestFit="1" customWidth="1"/>
    <col min="6913" max="6913" width="5" bestFit="1" customWidth="1"/>
    <col min="6914" max="6914" width="52" customWidth="1"/>
    <col min="6915" max="6919" width="10.5703125" bestFit="1" customWidth="1"/>
    <col min="6920" max="6920" width="9.85546875" bestFit="1" customWidth="1"/>
    <col min="7169" max="7169" width="5" bestFit="1" customWidth="1"/>
    <col min="7170" max="7170" width="52" customWidth="1"/>
    <col min="7171" max="7175" width="10.5703125" bestFit="1" customWidth="1"/>
    <col min="7176" max="7176" width="9.85546875" bestFit="1" customWidth="1"/>
    <col min="7425" max="7425" width="5" bestFit="1" customWidth="1"/>
    <col min="7426" max="7426" width="52" customWidth="1"/>
    <col min="7427" max="7431" width="10.5703125" bestFit="1" customWidth="1"/>
    <col min="7432" max="7432" width="9.85546875" bestFit="1" customWidth="1"/>
    <col min="7681" max="7681" width="5" bestFit="1" customWidth="1"/>
    <col min="7682" max="7682" width="52" customWidth="1"/>
    <col min="7683" max="7687" width="10.5703125" bestFit="1" customWidth="1"/>
    <col min="7688" max="7688" width="9.85546875" bestFit="1" customWidth="1"/>
    <col min="7937" max="7937" width="5" bestFit="1" customWidth="1"/>
    <col min="7938" max="7938" width="52" customWidth="1"/>
    <col min="7939" max="7943" width="10.5703125" bestFit="1" customWidth="1"/>
    <col min="7944" max="7944" width="9.85546875" bestFit="1" customWidth="1"/>
    <col min="8193" max="8193" width="5" bestFit="1" customWidth="1"/>
    <col min="8194" max="8194" width="52" customWidth="1"/>
    <col min="8195" max="8199" width="10.5703125" bestFit="1" customWidth="1"/>
    <col min="8200" max="8200" width="9.85546875" bestFit="1" customWidth="1"/>
    <col min="8449" max="8449" width="5" bestFit="1" customWidth="1"/>
    <col min="8450" max="8450" width="52" customWidth="1"/>
    <col min="8451" max="8455" width="10.5703125" bestFit="1" customWidth="1"/>
    <col min="8456" max="8456" width="9.85546875" bestFit="1" customWidth="1"/>
    <col min="8705" max="8705" width="5" bestFit="1" customWidth="1"/>
    <col min="8706" max="8706" width="52" customWidth="1"/>
    <col min="8707" max="8711" width="10.5703125" bestFit="1" customWidth="1"/>
    <col min="8712" max="8712" width="9.85546875" bestFit="1" customWidth="1"/>
    <col min="8961" max="8961" width="5" bestFit="1" customWidth="1"/>
    <col min="8962" max="8962" width="52" customWidth="1"/>
    <col min="8963" max="8967" width="10.5703125" bestFit="1" customWidth="1"/>
    <col min="8968" max="8968" width="9.85546875" bestFit="1" customWidth="1"/>
    <col min="9217" max="9217" width="5" bestFit="1" customWidth="1"/>
    <col min="9218" max="9218" width="52" customWidth="1"/>
    <col min="9219" max="9223" width="10.5703125" bestFit="1" customWidth="1"/>
    <col min="9224" max="9224" width="9.85546875" bestFit="1" customWidth="1"/>
    <col min="9473" max="9473" width="5" bestFit="1" customWidth="1"/>
    <col min="9474" max="9474" width="52" customWidth="1"/>
    <col min="9475" max="9479" width="10.5703125" bestFit="1" customWidth="1"/>
    <col min="9480" max="9480" width="9.85546875" bestFit="1" customWidth="1"/>
    <col min="9729" max="9729" width="5" bestFit="1" customWidth="1"/>
    <col min="9730" max="9730" width="52" customWidth="1"/>
    <col min="9731" max="9735" width="10.5703125" bestFit="1" customWidth="1"/>
    <col min="9736" max="9736" width="9.85546875" bestFit="1" customWidth="1"/>
    <col min="9985" max="9985" width="5" bestFit="1" customWidth="1"/>
    <col min="9986" max="9986" width="52" customWidth="1"/>
    <col min="9987" max="9991" width="10.5703125" bestFit="1" customWidth="1"/>
    <col min="9992" max="9992" width="9.85546875" bestFit="1" customWidth="1"/>
    <col min="10241" max="10241" width="5" bestFit="1" customWidth="1"/>
    <col min="10242" max="10242" width="52" customWidth="1"/>
    <col min="10243" max="10247" width="10.5703125" bestFit="1" customWidth="1"/>
    <col min="10248" max="10248" width="9.85546875" bestFit="1" customWidth="1"/>
    <col min="10497" max="10497" width="5" bestFit="1" customWidth="1"/>
    <col min="10498" max="10498" width="52" customWidth="1"/>
    <col min="10499" max="10503" width="10.5703125" bestFit="1" customWidth="1"/>
    <col min="10504" max="10504" width="9.85546875" bestFit="1" customWidth="1"/>
    <col min="10753" max="10753" width="5" bestFit="1" customWidth="1"/>
    <col min="10754" max="10754" width="52" customWidth="1"/>
    <col min="10755" max="10759" width="10.5703125" bestFit="1" customWidth="1"/>
    <col min="10760" max="10760" width="9.85546875" bestFit="1" customWidth="1"/>
    <col min="11009" max="11009" width="5" bestFit="1" customWidth="1"/>
    <col min="11010" max="11010" width="52" customWidth="1"/>
    <col min="11011" max="11015" width="10.5703125" bestFit="1" customWidth="1"/>
    <col min="11016" max="11016" width="9.85546875" bestFit="1" customWidth="1"/>
    <col min="11265" max="11265" width="5" bestFit="1" customWidth="1"/>
    <col min="11266" max="11266" width="52" customWidth="1"/>
    <col min="11267" max="11271" width="10.5703125" bestFit="1" customWidth="1"/>
    <col min="11272" max="11272" width="9.85546875" bestFit="1" customWidth="1"/>
    <col min="11521" max="11521" width="5" bestFit="1" customWidth="1"/>
    <col min="11522" max="11522" width="52" customWidth="1"/>
    <col min="11523" max="11527" width="10.5703125" bestFit="1" customWidth="1"/>
    <col min="11528" max="11528" width="9.85546875" bestFit="1" customWidth="1"/>
    <col min="11777" max="11777" width="5" bestFit="1" customWidth="1"/>
    <col min="11778" max="11778" width="52" customWidth="1"/>
    <col min="11779" max="11783" width="10.5703125" bestFit="1" customWidth="1"/>
    <col min="11784" max="11784" width="9.85546875" bestFit="1" customWidth="1"/>
    <col min="12033" max="12033" width="5" bestFit="1" customWidth="1"/>
    <col min="12034" max="12034" width="52" customWidth="1"/>
    <col min="12035" max="12039" width="10.5703125" bestFit="1" customWidth="1"/>
    <col min="12040" max="12040" width="9.85546875" bestFit="1" customWidth="1"/>
    <col min="12289" max="12289" width="5" bestFit="1" customWidth="1"/>
    <col min="12290" max="12290" width="52" customWidth="1"/>
    <col min="12291" max="12295" width="10.5703125" bestFit="1" customWidth="1"/>
    <col min="12296" max="12296" width="9.85546875" bestFit="1" customWidth="1"/>
    <col min="12545" max="12545" width="5" bestFit="1" customWidth="1"/>
    <col min="12546" max="12546" width="52" customWidth="1"/>
    <col min="12547" max="12551" width="10.5703125" bestFit="1" customWidth="1"/>
    <col min="12552" max="12552" width="9.85546875" bestFit="1" customWidth="1"/>
    <col min="12801" max="12801" width="5" bestFit="1" customWidth="1"/>
    <col min="12802" max="12802" width="52" customWidth="1"/>
    <col min="12803" max="12807" width="10.5703125" bestFit="1" customWidth="1"/>
    <col min="12808" max="12808" width="9.85546875" bestFit="1" customWidth="1"/>
    <col min="13057" max="13057" width="5" bestFit="1" customWidth="1"/>
    <col min="13058" max="13058" width="52" customWidth="1"/>
    <col min="13059" max="13063" width="10.5703125" bestFit="1" customWidth="1"/>
    <col min="13064" max="13064" width="9.85546875" bestFit="1" customWidth="1"/>
    <col min="13313" max="13313" width="5" bestFit="1" customWidth="1"/>
    <col min="13314" max="13314" width="52" customWidth="1"/>
    <col min="13315" max="13319" width="10.5703125" bestFit="1" customWidth="1"/>
    <col min="13320" max="13320" width="9.85546875" bestFit="1" customWidth="1"/>
    <col min="13569" max="13569" width="5" bestFit="1" customWidth="1"/>
    <col min="13570" max="13570" width="52" customWidth="1"/>
    <col min="13571" max="13575" width="10.5703125" bestFit="1" customWidth="1"/>
    <col min="13576" max="13576" width="9.85546875" bestFit="1" customWidth="1"/>
    <col min="13825" max="13825" width="5" bestFit="1" customWidth="1"/>
    <col min="13826" max="13826" width="52" customWidth="1"/>
    <col min="13827" max="13831" width="10.5703125" bestFit="1" customWidth="1"/>
    <col min="13832" max="13832" width="9.85546875" bestFit="1" customWidth="1"/>
    <col min="14081" max="14081" width="5" bestFit="1" customWidth="1"/>
    <col min="14082" max="14082" width="52" customWidth="1"/>
    <col min="14083" max="14087" width="10.5703125" bestFit="1" customWidth="1"/>
    <col min="14088" max="14088" width="9.85546875" bestFit="1" customWidth="1"/>
    <col min="14337" max="14337" width="5" bestFit="1" customWidth="1"/>
    <col min="14338" max="14338" width="52" customWidth="1"/>
    <col min="14339" max="14343" width="10.5703125" bestFit="1" customWidth="1"/>
    <col min="14344" max="14344" width="9.85546875" bestFit="1" customWidth="1"/>
    <col min="14593" max="14593" width="5" bestFit="1" customWidth="1"/>
    <col min="14594" max="14594" width="52" customWidth="1"/>
    <col min="14595" max="14599" width="10.5703125" bestFit="1" customWidth="1"/>
    <col min="14600" max="14600" width="9.85546875" bestFit="1" customWidth="1"/>
    <col min="14849" max="14849" width="5" bestFit="1" customWidth="1"/>
    <col min="14850" max="14850" width="52" customWidth="1"/>
    <col min="14851" max="14855" width="10.5703125" bestFit="1" customWidth="1"/>
    <col min="14856" max="14856" width="9.85546875" bestFit="1" customWidth="1"/>
    <col min="15105" max="15105" width="5" bestFit="1" customWidth="1"/>
    <col min="15106" max="15106" width="52" customWidth="1"/>
    <col min="15107" max="15111" width="10.5703125" bestFit="1" customWidth="1"/>
    <col min="15112" max="15112" width="9.85546875" bestFit="1" customWidth="1"/>
    <col min="15361" max="15361" width="5" bestFit="1" customWidth="1"/>
    <col min="15362" max="15362" width="52" customWidth="1"/>
    <col min="15363" max="15367" width="10.5703125" bestFit="1" customWidth="1"/>
    <col min="15368" max="15368" width="9.85546875" bestFit="1" customWidth="1"/>
    <col min="15617" max="15617" width="5" bestFit="1" customWidth="1"/>
    <col min="15618" max="15618" width="52" customWidth="1"/>
    <col min="15619" max="15623" width="10.5703125" bestFit="1" customWidth="1"/>
    <col min="15624" max="15624" width="9.85546875" bestFit="1" customWidth="1"/>
    <col min="15873" max="15873" width="5" bestFit="1" customWidth="1"/>
    <col min="15874" max="15874" width="52" customWidth="1"/>
    <col min="15875" max="15879" width="10.5703125" bestFit="1" customWidth="1"/>
    <col min="15880" max="15880" width="9.85546875" bestFit="1" customWidth="1"/>
    <col min="16129" max="16129" width="5" bestFit="1" customWidth="1"/>
    <col min="16130" max="16130" width="52" customWidth="1"/>
    <col min="16131" max="16135" width="10.5703125" bestFit="1" customWidth="1"/>
    <col min="16136" max="16136" width="9.85546875" bestFit="1" customWidth="1"/>
  </cols>
  <sheetData>
    <row r="1" spans="1:8" x14ac:dyDescent="0.2">
      <c r="A1" s="1"/>
      <c r="B1" s="1"/>
      <c r="C1" s="1"/>
      <c r="D1" s="1"/>
      <c r="E1" s="1"/>
      <c r="F1" s="1"/>
      <c r="G1" s="1"/>
    </row>
    <row r="2" spans="1:8" s="2" customFormat="1" x14ac:dyDescent="0.2">
      <c r="E2" s="3" t="s">
        <v>0</v>
      </c>
      <c r="F2" s="3"/>
      <c r="G2" s="3"/>
      <c r="H2" s="3"/>
    </row>
    <row r="3" spans="1:8" x14ac:dyDescent="0.2">
      <c r="A3" s="4" t="s">
        <v>1</v>
      </c>
      <c r="B3" s="5" t="s">
        <v>2</v>
      </c>
      <c r="C3" s="6">
        <v>2020</v>
      </c>
      <c r="D3" s="7"/>
      <c r="E3" s="8"/>
      <c r="F3" s="9">
        <v>2021</v>
      </c>
      <c r="G3" s="9">
        <v>2022</v>
      </c>
      <c r="H3" s="9">
        <v>2023</v>
      </c>
    </row>
    <row r="4" spans="1:8" x14ac:dyDescent="0.2">
      <c r="A4" s="4"/>
      <c r="B4" s="5"/>
      <c r="C4" s="5" t="s">
        <v>3</v>
      </c>
      <c r="D4" s="5" t="s">
        <v>4</v>
      </c>
      <c r="E4" s="5" t="s">
        <v>5</v>
      </c>
      <c r="F4" s="10"/>
      <c r="G4" s="10"/>
      <c r="H4" s="10"/>
    </row>
    <row r="5" spans="1:8" x14ac:dyDescent="0.2">
      <c r="A5" s="11" t="s">
        <v>6</v>
      </c>
      <c r="B5" s="12"/>
      <c r="C5" s="12"/>
      <c r="D5" s="12"/>
      <c r="E5" s="12"/>
      <c r="F5" s="12"/>
      <c r="G5" s="12"/>
      <c r="H5" s="12"/>
    </row>
    <row r="6" spans="1:8" ht="24" customHeight="1" x14ac:dyDescent="0.2">
      <c r="A6" s="4">
        <v>1</v>
      </c>
      <c r="B6" s="13" t="s">
        <v>7</v>
      </c>
      <c r="C6" s="14">
        <f>+'[1]1.sz.m.'!F17</f>
        <v>3173</v>
      </c>
      <c r="D6" s="14">
        <f>+'[1]1.sz.m.'!G17</f>
        <v>3173</v>
      </c>
      <c r="E6" s="14">
        <f>+'[1]1.sz.m.'!H17</f>
        <v>1886</v>
      </c>
      <c r="F6" s="15">
        <v>1456</v>
      </c>
      <c r="G6" s="15">
        <f>+F6*1.1</f>
        <v>1601.6000000000001</v>
      </c>
      <c r="H6" s="16">
        <f>+G6*1.1</f>
        <v>1761.7600000000002</v>
      </c>
    </row>
    <row r="7" spans="1:8" x14ac:dyDescent="0.2">
      <c r="A7" s="4">
        <v>2</v>
      </c>
      <c r="B7" s="5" t="s">
        <v>8</v>
      </c>
      <c r="C7" s="15">
        <f>+'[1]1.sz.m.'!F24</f>
        <v>38408</v>
      </c>
      <c r="D7" s="15">
        <f>+'[1]1.sz.m.'!G24</f>
        <v>42042</v>
      </c>
      <c r="E7" s="15">
        <f>+'[1]1.sz.m.'!H24</f>
        <v>42042</v>
      </c>
      <c r="F7" s="15">
        <v>36885</v>
      </c>
      <c r="G7" s="15">
        <f>+F7*1.1-1145</f>
        <v>39428.5</v>
      </c>
      <c r="H7" s="16">
        <f t="shared" ref="G7:H13" si="0">+G7*1.1</f>
        <v>43371.350000000006</v>
      </c>
    </row>
    <row r="8" spans="1:8" x14ac:dyDescent="0.2">
      <c r="A8" s="4">
        <v>3</v>
      </c>
      <c r="B8" s="5" t="s">
        <v>9</v>
      </c>
      <c r="C8" s="15">
        <f>+'[1]1.sz.m.'!F35</f>
        <v>627</v>
      </c>
      <c r="D8" s="15">
        <f>+'[1]1.sz.m.'!G35</f>
        <v>627</v>
      </c>
      <c r="E8" s="15">
        <f>+'[1]1.sz.m.'!H35</f>
        <v>4274</v>
      </c>
      <c r="F8" s="15">
        <v>4500</v>
      </c>
      <c r="G8" s="15">
        <f t="shared" si="0"/>
        <v>4950</v>
      </c>
      <c r="H8" s="16">
        <f t="shared" si="0"/>
        <v>5445</v>
      </c>
    </row>
    <row r="9" spans="1:8" x14ac:dyDescent="0.2">
      <c r="A9" s="4">
        <v>4</v>
      </c>
      <c r="B9" s="5" t="s">
        <v>10</v>
      </c>
      <c r="C9" s="15">
        <f>+'[1]1.sz.m.'!F44</f>
        <v>0</v>
      </c>
      <c r="D9" s="15">
        <f>+'[1]1.sz.m.'!G44</f>
        <v>0</v>
      </c>
      <c r="E9" s="15">
        <f>+'[1]1.sz.m.'!H44</f>
        <v>0</v>
      </c>
      <c r="F9" s="15"/>
      <c r="G9" s="15"/>
      <c r="H9" s="16"/>
    </row>
    <row r="10" spans="1:8" x14ac:dyDescent="0.2">
      <c r="A10" s="4">
        <v>5</v>
      </c>
      <c r="B10" s="5" t="s">
        <v>11</v>
      </c>
      <c r="C10" s="15">
        <f>+'[1]1.sz.m.'!F53</f>
        <v>36079</v>
      </c>
      <c r="D10" s="15">
        <f>+'[1]1.sz.m.'!G53</f>
        <v>36213</v>
      </c>
      <c r="E10" s="15">
        <f>+'[1]1.sz.m.'!H53</f>
        <v>28189</v>
      </c>
      <c r="F10" s="15">
        <v>25000</v>
      </c>
      <c r="G10" s="15">
        <f t="shared" si="0"/>
        <v>27500.000000000004</v>
      </c>
      <c r="H10" s="16">
        <f>+G10*1.1</f>
        <v>30250.000000000007</v>
      </c>
    </row>
    <row r="11" spans="1:8" x14ac:dyDescent="0.2">
      <c r="A11" s="4">
        <v>6</v>
      </c>
      <c r="B11" s="5" t="s">
        <v>12</v>
      </c>
      <c r="C11" s="15">
        <f>+'[1]1.sz.m.'!F54</f>
        <v>160</v>
      </c>
      <c r="D11" s="15">
        <f>+'[1]1.sz.m.'!G54</f>
        <v>160</v>
      </c>
      <c r="E11" s="15">
        <f>+'[1]1.sz.m.'!H54</f>
        <v>152</v>
      </c>
      <c r="F11" s="15">
        <v>200</v>
      </c>
      <c r="G11" s="15">
        <f t="shared" si="0"/>
        <v>220.00000000000003</v>
      </c>
      <c r="H11" s="16">
        <f>+G11*1.1</f>
        <v>242.00000000000006</v>
      </c>
    </row>
    <row r="12" spans="1:8" x14ac:dyDescent="0.2">
      <c r="A12" s="4">
        <v>7</v>
      </c>
      <c r="B12" s="5" t="s">
        <v>13</v>
      </c>
      <c r="C12" s="15">
        <f>+'[1]1.sz.m.'!F59</f>
        <v>25</v>
      </c>
      <c r="D12" s="15">
        <f>+'[1]1.sz.m.'!G59</f>
        <v>25</v>
      </c>
      <c r="E12" s="15">
        <f>+'[1]1.sz.m.'!H59</f>
        <v>53</v>
      </c>
      <c r="F12" s="15">
        <v>100</v>
      </c>
      <c r="G12" s="15">
        <f t="shared" si="0"/>
        <v>110.00000000000001</v>
      </c>
      <c r="H12" s="16">
        <f>+G12*1.1</f>
        <v>121.00000000000003</v>
      </c>
    </row>
    <row r="13" spans="1:8" x14ac:dyDescent="0.2">
      <c r="A13" s="4">
        <v>8</v>
      </c>
      <c r="B13" s="5" t="s">
        <v>14</v>
      </c>
      <c r="C13" s="15">
        <f>+'[1]1.sz.m.'!F71</f>
        <v>48222</v>
      </c>
      <c r="D13" s="15">
        <f>+'[1]1.sz.m.'!G71</f>
        <v>51708</v>
      </c>
      <c r="E13" s="15">
        <f>+'[1]1.sz.m.'!H71</f>
        <v>43684</v>
      </c>
      <c r="F13" s="15">
        <v>1000</v>
      </c>
      <c r="G13" s="15">
        <f t="shared" si="0"/>
        <v>1100</v>
      </c>
      <c r="H13" s="16">
        <f>+G13*1.1</f>
        <v>1210</v>
      </c>
    </row>
    <row r="14" spans="1:8" x14ac:dyDescent="0.2">
      <c r="A14" s="17">
        <v>9</v>
      </c>
      <c r="B14" s="18" t="s">
        <v>15</v>
      </c>
      <c r="C14" s="19">
        <f t="shared" ref="C14:H14" si="1">SUM(C6:C13)</f>
        <v>126694</v>
      </c>
      <c r="D14" s="19">
        <f t="shared" si="1"/>
        <v>133948</v>
      </c>
      <c r="E14" s="19">
        <f t="shared" si="1"/>
        <v>120280</v>
      </c>
      <c r="F14" s="19">
        <f t="shared" si="1"/>
        <v>69141</v>
      </c>
      <c r="G14" s="19">
        <f t="shared" si="1"/>
        <v>74910.100000000006</v>
      </c>
      <c r="H14" s="19">
        <f t="shared" si="1"/>
        <v>82401.110000000015</v>
      </c>
    </row>
    <row r="15" spans="1:8" x14ac:dyDescent="0.2">
      <c r="A15" s="4">
        <v>10</v>
      </c>
      <c r="B15" s="5" t="s">
        <v>16</v>
      </c>
      <c r="C15" s="15">
        <f>+'[1]3.'!E5</f>
        <v>14194</v>
      </c>
      <c r="D15" s="15">
        <f>+'[1]3.'!F5</f>
        <v>18775</v>
      </c>
      <c r="E15" s="15">
        <f>+'[1]3.'!G5</f>
        <v>14750</v>
      </c>
      <c r="F15" s="15">
        <v>9000</v>
      </c>
      <c r="G15" s="15">
        <f>+F15*1.1</f>
        <v>9900</v>
      </c>
      <c r="H15" s="16">
        <f>+G15*1.1</f>
        <v>10890</v>
      </c>
    </row>
    <row r="16" spans="1:8" x14ac:dyDescent="0.2">
      <c r="A16" s="4">
        <v>11</v>
      </c>
      <c r="B16" s="5" t="s">
        <v>17</v>
      </c>
      <c r="C16" s="15">
        <f>+'[1]3.'!E6</f>
        <v>2606</v>
      </c>
      <c r="D16" s="15">
        <f>+'[1]3.'!F6</f>
        <v>2606</v>
      </c>
      <c r="E16" s="15">
        <f>+'[1]3.'!G6</f>
        <v>2429</v>
      </c>
      <c r="F16" s="15">
        <v>2100</v>
      </c>
      <c r="G16" s="15">
        <f t="shared" ref="G16:H19" si="2">+F16*1.1</f>
        <v>2310</v>
      </c>
      <c r="H16" s="16">
        <f t="shared" si="2"/>
        <v>2541</v>
      </c>
    </row>
    <row r="17" spans="1:8" x14ac:dyDescent="0.2">
      <c r="A17" s="4">
        <v>12</v>
      </c>
      <c r="B17" s="5" t="s">
        <v>18</v>
      </c>
      <c r="C17" s="15">
        <f>+'[1]3.'!E7</f>
        <v>39219</v>
      </c>
      <c r="D17" s="15">
        <f>+'[1]3.'!F7</f>
        <v>42747</v>
      </c>
      <c r="E17" s="15">
        <f>+'[1]3.'!G7</f>
        <v>26633</v>
      </c>
      <c r="F17" s="15">
        <v>11000</v>
      </c>
      <c r="G17" s="15">
        <f t="shared" si="2"/>
        <v>12100.000000000002</v>
      </c>
      <c r="H17" s="16">
        <f t="shared" si="2"/>
        <v>13310.000000000004</v>
      </c>
    </row>
    <row r="18" spans="1:8" x14ac:dyDescent="0.2">
      <c r="A18" s="4">
        <v>13</v>
      </c>
      <c r="B18" s="5" t="s">
        <v>19</v>
      </c>
      <c r="C18" s="15">
        <f>+'[1]3.'!E11</f>
        <v>772</v>
      </c>
      <c r="D18" s="15">
        <f>+'[1]3.'!F11</f>
        <v>1217</v>
      </c>
      <c r="E18" s="15">
        <f>+'[1]3.'!G11</f>
        <v>1167</v>
      </c>
      <c r="F18" s="15">
        <v>1000</v>
      </c>
      <c r="G18" s="15">
        <f t="shared" si="2"/>
        <v>1100</v>
      </c>
      <c r="H18" s="16">
        <f t="shared" si="2"/>
        <v>1210</v>
      </c>
    </row>
    <row r="19" spans="1:8" x14ac:dyDescent="0.2">
      <c r="A19" s="4">
        <v>14</v>
      </c>
      <c r="B19" s="5" t="s">
        <v>20</v>
      </c>
      <c r="C19" s="15">
        <f>+'[1]3.'!E9+'[1]3.'!E10</f>
        <v>41199</v>
      </c>
      <c r="D19" s="15">
        <f>+'[1]2.'!C59+'[1]2.'!C63+'[1]2.'!C64+'[1]3.'!F8</f>
        <v>41659</v>
      </c>
      <c r="E19" s="15">
        <f>+'[1]2.'!D59+'[1]2.'!D63+'[1]2.'!D64+'[1]3.'!G8</f>
        <v>38547</v>
      </c>
      <c r="F19" s="15">
        <v>45000</v>
      </c>
      <c r="G19" s="15">
        <f t="shared" si="2"/>
        <v>49500.000000000007</v>
      </c>
      <c r="H19" s="16">
        <f t="shared" si="2"/>
        <v>54450.000000000015</v>
      </c>
    </row>
    <row r="20" spans="1:8" x14ac:dyDescent="0.2">
      <c r="A20" s="4">
        <v>15</v>
      </c>
      <c r="B20" s="5" t="s">
        <v>21</v>
      </c>
      <c r="C20" s="15">
        <f>+'[1]3.'!E12+'[1]2.'!B87</f>
        <v>2036</v>
      </c>
      <c r="D20" s="15">
        <f>+'[1]3.'!F12+'[1]2.'!C87</f>
        <v>2036</v>
      </c>
      <c r="E20" s="15">
        <f>+'[1]3.'!G12+'[1]2.'!D87</f>
        <v>1536</v>
      </c>
      <c r="F20" s="15">
        <v>1041</v>
      </c>
      <c r="G20" s="15"/>
      <c r="H20" s="16"/>
    </row>
    <row r="21" spans="1:8" x14ac:dyDescent="0.2">
      <c r="A21" s="17">
        <v>16</v>
      </c>
      <c r="B21" s="18" t="s">
        <v>22</v>
      </c>
      <c r="C21" s="19">
        <f>SUM(C15:C20)</f>
        <v>100026</v>
      </c>
      <c r="D21" s="19">
        <f>SUM(D15:D20)</f>
        <v>109040</v>
      </c>
      <c r="E21" s="19">
        <f>SUM(E15:E20)</f>
        <v>85062</v>
      </c>
      <c r="F21" s="19">
        <f>SUM(F15:F20)</f>
        <v>69141</v>
      </c>
      <c r="G21" s="19">
        <f>SUM(G15:G19)</f>
        <v>74910</v>
      </c>
      <c r="H21" s="19">
        <f>SUM(H15:H19)</f>
        <v>82401.000000000015</v>
      </c>
    </row>
    <row r="22" spans="1:8" x14ac:dyDescent="0.2">
      <c r="A22" s="20" t="s">
        <v>23</v>
      </c>
      <c r="B22" s="21"/>
      <c r="C22" s="21"/>
      <c r="D22" s="21"/>
      <c r="E22" s="21"/>
      <c r="F22" s="21"/>
      <c r="G22" s="21"/>
      <c r="H22" s="22"/>
    </row>
    <row r="23" spans="1:8" x14ac:dyDescent="0.2">
      <c r="A23" s="4">
        <v>17</v>
      </c>
      <c r="B23" s="23" t="s">
        <v>24</v>
      </c>
      <c r="C23" s="15">
        <v>2171</v>
      </c>
      <c r="D23" s="15">
        <v>2037</v>
      </c>
      <c r="E23" s="15">
        <f>+'[1]1.sz.m.'!L55</f>
        <v>13258</v>
      </c>
      <c r="F23" s="15">
        <v>19025</v>
      </c>
      <c r="G23" s="15">
        <f>+F23*1.05-195+1146</f>
        <v>20927.25</v>
      </c>
      <c r="H23" s="15">
        <f>+G23-1.1</f>
        <v>20926.150000000001</v>
      </c>
    </row>
    <row r="24" spans="1:8" x14ac:dyDescent="0.2">
      <c r="A24" s="4">
        <v>18</v>
      </c>
      <c r="B24" s="23" t="s">
        <v>25</v>
      </c>
      <c r="C24" s="15">
        <f>+'[1]1.sz.m.'!J30</f>
        <v>0</v>
      </c>
      <c r="D24" s="15">
        <f>+'[1]1.sz.m.'!K30</f>
        <v>0</v>
      </c>
      <c r="E24" s="15">
        <f>+'[1]1.sz.m.'!L30</f>
        <v>0</v>
      </c>
      <c r="F24" s="15"/>
      <c r="G24" s="15"/>
      <c r="H24" s="16"/>
    </row>
    <row r="25" spans="1:8" x14ac:dyDescent="0.2">
      <c r="A25" s="4">
        <v>19</v>
      </c>
      <c r="B25" s="5" t="s">
        <v>26</v>
      </c>
      <c r="C25" s="15">
        <f>+'[1]1.sz.m.'!J41</f>
        <v>26266</v>
      </c>
      <c r="D25" s="15">
        <f>+'[1]1.sz.m.'!K41</f>
        <v>20610</v>
      </c>
      <c r="E25" s="15">
        <f>+'[1]1.sz.m.'!L41</f>
        <v>0</v>
      </c>
      <c r="F25" s="15">
        <v>62099</v>
      </c>
      <c r="G25" s="15">
        <v>68309</v>
      </c>
      <c r="H25" s="16">
        <v>75140</v>
      </c>
    </row>
    <row r="26" spans="1:8" x14ac:dyDescent="0.2">
      <c r="A26" s="4">
        <v>20</v>
      </c>
      <c r="B26" s="5" t="s">
        <v>27</v>
      </c>
      <c r="C26" s="15">
        <v>0</v>
      </c>
      <c r="D26" s="15">
        <f>+'[1]1.sz.m.'!K63</f>
        <v>0</v>
      </c>
      <c r="E26" s="15">
        <f>+'[1]1.sz.m.'!L63</f>
        <v>0</v>
      </c>
      <c r="F26" s="15">
        <v>100</v>
      </c>
      <c r="G26" s="15">
        <f>+F26*1.1</f>
        <v>110.00000000000001</v>
      </c>
      <c r="H26" s="16">
        <f>+G26*1.1</f>
        <v>121.00000000000003</v>
      </c>
    </row>
    <row r="27" spans="1:8" x14ac:dyDescent="0.2">
      <c r="A27" s="4">
        <v>21</v>
      </c>
      <c r="B27" s="5" t="s">
        <v>28</v>
      </c>
      <c r="C27" s="15">
        <f>+'[1]1.sz.m.'!J71</f>
        <v>0</v>
      </c>
      <c r="D27" s="15">
        <f>+'[1]1.sz.m.'!K71</f>
        <v>0</v>
      </c>
      <c r="E27" s="15">
        <f>+'[1]1.sz.m.'!L71</f>
        <v>0</v>
      </c>
      <c r="F27" s="15">
        <v>1702</v>
      </c>
      <c r="G27" s="15">
        <f>+F27*1.1</f>
        <v>1872.2</v>
      </c>
      <c r="H27" s="16">
        <f>+G27*1.1</f>
        <v>2059.42</v>
      </c>
    </row>
    <row r="28" spans="1:8" x14ac:dyDescent="0.2">
      <c r="A28" s="17">
        <v>22</v>
      </c>
      <c r="B28" s="18" t="s">
        <v>29</v>
      </c>
      <c r="C28" s="19">
        <f t="shared" ref="C28:H28" si="3">SUM(C23:C27)</f>
        <v>28437</v>
      </c>
      <c r="D28" s="19">
        <f t="shared" si="3"/>
        <v>22647</v>
      </c>
      <c r="E28" s="19">
        <f t="shared" si="3"/>
        <v>13258</v>
      </c>
      <c r="F28" s="19">
        <f t="shared" si="3"/>
        <v>82926</v>
      </c>
      <c r="G28" s="19">
        <f t="shared" si="3"/>
        <v>91218.45</v>
      </c>
      <c r="H28" s="19">
        <f t="shared" si="3"/>
        <v>98246.569999999992</v>
      </c>
    </row>
    <row r="29" spans="1:8" x14ac:dyDescent="0.2">
      <c r="A29" s="4">
        <v>23</v>
      </c>
      <c r="B29" s="5" t="s">
        <v>30</v>
      </c>
      <c r="C29" s="15">
        <f>+'[1]4.'!E32</f>
        <v>23064</v>
      </c>
      <c r="D29" s="15">
        <f>+'[1]4.'!F32</f>
        <v>28440</v>
      </c>
      <c r="E29" s="15">
        <f>+'[1]4.'!G32</f>
        <v>18333.27</v>
      </c>
      <c r="F29" s="15">
        <f>+E29*1.1+2043</f>
        <v>22209.597000000002</v>
      </c>
      <c r="G29" s="15">
        <f>+F29*1.1</f>
        <v>24430.556700000005</v>
      </c>
      <c r="H29" s="16">
        <f>+G29*1.1</f>
        <v>26873.612370000006</v>
      </c>
    </row>
    <row r="30" spans="1:8" x14ac:dyDescent="0.2">
      <c r="A30" s="4">
        <v>24</v>
      </c>
      <c r="B30" s="5" t="s">
        <v>31</v>
      </c>
      <c r="C30" s="15">
        <f>+'[1]4.'!E15</f>
        <v>8064</v>
      </c>
      <c r="D30" s="15">
        <f>+'[1]4.'!F15</f>
        <v>8064</v>
      </c>
      <c r="E30" s="15">
        <f>+'[1]4.'!G15</f>
        <v>180.34</v>
      </c>
      <c r="F30" s="15">
        <v>50120</v>
      </c>
      <c r="G30" s="15">
        <f>+F30*1.1</f>
        <v>55132.000000000007</v>
      </c>
      <c r="H30" s="16">
        <f>+G30*1.1</f>
        <v>60645.200000000012</v>
      </c>
    </row>
    <row r="31" spans="1:8" x14ac:dyDescent="0.2">
      <c r="A31" s="4">
        <v>25</v>
      </c>
      <c r="B31" s="5" t="s">
        <v>32</v>
      </c>
      <c r="C31" s="15">
        <f>+'[1]4.'!E34</f>
        <v>635</v>
      </c>
      <c r="D31" s="15">
        <f>+'[1]4.'!F34</f>
        <v>635</v>
      </c>
      <c r="E31" s="15">
        <f>+'[1]2.'!L81</f>
        <v>0</v>
      </c>
      <c r="F31" s="15">
        <v>10596</v>
      </c>
      <c r="G31" s="15">
        <f>+F31*1.1</f>
        <v>11655.6</v>
      </c>
      <c r="H31" s="16">
        <f>+G31*1.1-2093</f>
        <v>10728.160000000002</v>
      </c>
    </row>
    <row r="32" spans="1:8" x14ac:dyDescent="0.2">
      <c r="A32" s="4">
        <v>26</v>
      </c>
      <c r="B32" s="5" t="s">
        <v>33</v>
      </c>
      <c r="C32" s="15">
        <f>+'[1]4.'!E33</f>
        <v>23340</v>
      </c>
      <c r="D32" s="15">
        <f>+'[1]4.'!F33</f>
        <v>10417</v>
      </c>
      <c r="E32" s="15">
        <f>+'[1]2.'!L88</f>
        <v>0</v>
      </c>
      <c r="F32" s="15"/>
      <c r="G32" s="15"/>
      <c r="H32" s="16"/>
    </row>
    <row r="33" spans="1:8" x14ac:dyDescent="0.2">
      <c r="A33" s="17">
        <v>27</v>
      </c>
      <c r="B33" s="18" t="s">
        <v>34</v>
      </c>
      <c r="C33" s="19">
        <f t="shared" ref="C33:H33" si="4">SUM(C29:C32)</f>
        <v>55103</v>
      </c>
      <c r="D33" s="19">
        <f t="shared" si="4"/>
        <v>47556</v>
      </c>
      <c r="E33" s="19">
        <f t="shared" si="4"/>
        <v>18513.61</v>
      </c>
      <c r="F33" s="19">
        <f t="shared" si="4"/>
        <v>82925.597000000009</v>
      </c>
      <c r="G33" s="19">
        <f t="shared" si="4"/>
        <v>91218.156700000021</v>
      </c>
      <c r="H33" s="19">
        <f t="shared" si="4"/>
        <v>98246.972370000018</v>
      </c>
    </row>
    <row r="34" spans="1:8" x14ac:dyDescent="0.2">
      <c r="A34" s="24">
        <v>28</v>
      </c>
      <c r="B34" s="25" t="s">
        <v>35</v>
      </c>
      <c r="C34" s="26">
        <f t="shared" ref="C34:H34" si="5">+C14+C28</f>
        <v>155131</v>
      </c>
      <c r="D34" s="26">
        <f t="shared" si="5"/>
        <v>156595</v>
      </c>
      <c r="E34" s="26">
        <f t="shared" si="5"/>
        <v>133538</v>
      </c>
      <c r="F34" s="26">
        <f t="shared" si="5"/>
        <v>152067</v>
      </c>
      <c r="G34" s="26">
        <f t="shared" si="5"/>
        <v>166128.54999999999</v>
      </c>
      <c r="H34" s="26">
        <f t="shared" si="5"/>
        <v>180647.67999999999</v>
      </c>
    </row>
    <row r="35" spans="1:8" x14ac:dyDescent="0.2">
      <c r="A35" s="24">
        <v>29</v>
      </c>
      <c r="B35" s="25" t="s">
        <v>36</v>
      </c>
      <c r="C35" s="27">
        <f>+C33+C21+1</f>
        <v>155130</v>
      </c>
      <c r="D35" s="27">
        <f>+D33+D21</f>
        <v>156596</v>
      </c>
      <c r="E35" s="27">
        <f>+E21+E33</f>
        <v>103575.61</v>
      </c>
      <c r="F35" s="27">
        <f>+F21+F33</f>
        <v>152066.59700000001</v>
      </c>
      <c r="G35" s="27">
        <f>+G21+G33+1</f>
        <v>166129.15670000002</v>
      </c>
      <c r="H35" s="27">
        <f>+H21+H33</f>
        <v>180647.97237000003</v>
      </c>
    </row>
    <row r="37" spans="1:8" x14ac:dyDescent="0.2">
      <c r="F37" s="28"/>
      <c r="G37" s="28"/>
      <c r="H37" s="28"/>
    </row>
  </sheetData>
  <mergeCells count="8">
    <mergeCell ref="A5:H5"/>
    <mergeCell ref="A22:H22"/>
    <mergeCell ref="A1:G1"/>
    <mergeCell ref="E2:H2"/>
    <mergeCell ref="C3:E3"/>
    <mergeCell ref="F3:F4"/>
    <mergeCell ref="G3:G4"/>
    <mergeCell ref="H3:H4"/>
  </mergeCells>
  <pageMargins left="0.75" right="0.75" top="1" bottom="1" header="0.5" footer="0.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zalacseb</dc:creator>
  <cp:lastModifiedBy>zalacseb</cp:lastModifiedBy>
  <dcterms:created xsi:type="dcterms:W3CDTF">2021-05-28T09:37:03Z</dcterms:created>
  <dcterms:modified xsi:type="dcterms:W3CDTF">2021-05-28T09:37:13Z</dcterms:modified>
</cp:coreProperties>
</file>