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lacseb\Downloads\"/>
    </mc:Choice>
  </mc:AlternateContent>
  <xr:revisionPtr revIDLastSave="0" documentId="8_{0406F5E8-B282-4077-BCEA-CCA84E21856A}" xr6:coauthVersionLast="46" xr6:coauthVersionMax="46" xr10:uidLastSave="{00000000-0000-0000-0000-000000000000}"/>
  <bookViews>
    <workbookView xWindow="-120" yWindow="-120" windowWidth="19440" windowHeight="15000" tabRatio="877" activeTab="6"/>
  </bookViews>
  <sheets>
    <sheet name="1" sheetId="1" r:id="rId1"/>
    <sheet name="2" sheetId="6" r:id="rId2"/>
    <sheet name="3." sheetId="5" r:id="rId3"/>
    <sheet name="4." sheetId="8" r:id="rId4"/>
    <sheet name="5" sheetId="29" r:id="rId5"/>
    <sheet name="6." sheetId="25" r:id="rId6"/>
    <sheet name="7." sheetId="18" r:id="rId7"/>
  </sheets>
  <definedNames>
    <definedName name="_xlnm.Print_Area" localSheetId="0">'1'!$A$1:$F$74</definedName>
    <definedName name="_xlnm.Print_Area" localSheetId="1">'2'!$A$1:$G$25</definedName>
    <definedName name="_xlnm.Print_Area" localSheetId="3">'4.'!$A$1:$H$43</definedName>
    <definedName name="_xlnm.Print_Area" localSheetId="6">'7.'!$A$1:$O$25</definedName>
  </definedNames>
  <calcPr calcId="181029"/>
</workbook>
</file>

<file path=xl/calcChain.xml><?xml version="1.0" encoding="utf-8"?>
<calcChain xmlns="http://schemas.openxmlformats.org/spreadsheetml/2006/main">
  <c r="E13" i="6" l="1"/>
  <c r="I10" i="29"/>
  <c r="C11" i="29"/>
  <c r="C15" i="8"/>
  <c r="E15" i="5"/>
  <c r="E12" i="5"/>
  <c r="E10" i="5"/>
  <c r="F10" i="5"/>
  <c r="E9" i="5"/>
  <c r="F9" i="5"/>
  <c r="F11" i="6"/>
  <c r="F12" i="6"/>
  <c r="F13" i="6"/>
  <c r="F15" i="6"/>
  <c r="F16" i="6"/>
  <c r="F18" i="6"/>
  <c r="F19" i="6"/>
  <c r="B13" i="1"/>
  <c r="E13" i="1"/>
  <c r="B8" i="1"/>
  <c r="E8" i="1"/>
  <c r="D13" i="18"/>
  <c r="H18" i="25"/>
  <c r="G18" i="25"/>
  <c r="F18" i="25"/>
  <c r="E18" i="25"/>
  <c r="D18" i="25"/>
  <c r="I17" i="25"/>
  <c r="I11" i="25"/>
  <c r="D20" i="29"/>
  <c r="F25" i="6"/>
  <c r="F30" i="8"/>
  <c r="C27" i="8"/>
  <c r="F12" i="5"/>
  <c r="F11" i="5"/>
  <c r="F17" i="5"/>
  <c r="I21" i="29"/>
  <c r="F15" i="5"/>
  <c r="E16" i="5"/>
  <c r="I19" i="29"/>
  <c r="E14" i="6"/>
  <c r="F14" i="6"/>
  <c r="I9" i="29"/>
  <c r="E43" i="1"/>
  <c r="C38" i="1"/>
  <c r="O22" i="18"/>
  <c r="G25" i="18"/>
  <c r="O12" i="18"/>
  <c r="E13" i="18"/>
  <c r="G18" i="5"/>
  <c r="B50" i="1"/>
  <c r="E50" i="1"/>
  <c r="B51" i="1"/>
  <c r="E51" i="1"/>
  <c r="B54" i="1"/>
  <c r="B56" i="1"/>
  <c r="B58" i="1"/>
  <c r="B69" i="1"/>
  <c r="E69" i="1"/>
  <c r="E73" i="1"/>
  <c r="E74" i="1"/>
  <c r="B73" i="1"/>
  <c r="B74" i="1"/>
  <c r="B10" i="1"/>
  <c r="B18" i="1"/>
  <c r="E18" i="1"/>
  <c r="B20" i="1"/>
  <c r="B22" i="1"/>
  <c r="B23" i="1"/>
  <c r="E23" i="1"/>
  <c r="E61" i="1"/>
  <c r="E62" i="1"/>
  <c r="L25" i="18"/>
  <c r="I13" i="29"/>
  <c r="F28" i="8"/>
  <c r="B68" i="1"/>
  <c r="E68" i="1"/>
  <c r="B61" i="1"/>
  <c r="B62" i="1"/>
  <c r="B57" i="1"/>
  <c r="B43" i="1"/>
  <c r="B44" i="1"/>
  <c r="B11" i="1"/>
  <c r="C19" i="1"/>
  <c r="D19" i="1"/>
  <c r="F19" i="1"/>
  <c r="I25" i="18"/>
  <c r="M25" i="18"/>
  <c r="O19" i="18"/>
  <c r="F8" i="8"/>
  <c r="F34" i="8"/>
  <c r="F35" i="8"/>
  <c r="F32" i="8"/>
  <c r="F27" i="8"/>
  <c r="IV27" i="8"/>
  <c r="F26" i="8"/>
  <c r="F23" i="8"/>
  <c r="F16" i="8"/>
  <c r="C37" i="8"/>
  <c r="C32" i="8"/>
  <c r="F9" i="8"/>
  <c r="F10" i="8"/>
  <c r="F11" i="8"/>
  <c r="F12" i="8"/>
  <c r="F13" i="8"/>
  <c r="F14" i="8"/>
  <c r="F17" i="8"/>
  <c r="F18" i="8"/>
  <c r="F19" i="8"/>
  <c r="F20" i="8"/>
  <c r="F21" i="8"/>
  <c r="F22" i="8"/>
  <c r="F24" i="8"/>
  <c r="F25" i="8"/>
  <c r="F29" i="8"/>
  <c r="F31" i="8"/>
  <c r="F33" i="8"/>
  <c r="F36" i="8"/>
  <c r="F38" i="8"/>
  <c r="C9" i="8"/>
  <c r="C10" i="8"/>
  <c r="C11" i="8"/>
  <c r="C12" i="8"/>
  <c r="C13" i="8"/>
  <c r="C20" i="8"/>
  <c r="C38" i="8"/>
  <c r="C8" i="8"/>
  <c r="C56" i="1"/>
  <c r="C58" i="1"/>
  <c r="D9" i="29"/>
  <c r="E20" i="1"/>
  <c r="F73" i="1"/>
  <c r="E52" i="1"/>
  <c r="B52" i="1"/>
  <c r="F39" i="1"/>
  <c r="F44" i="1"/>
  <c r="D25" i="18"/>
  <c r="C25" i="18"/>
  <c r="B24" i="29"/>
  <c r="B25" i="29"/>
  <c r="F21" i="6"/>
  <c r="F23" i="6"/>
  <c r="F20" i="6"/>
  <c r="F17" i="6"/>
  <c r="E57" i="1"/>
  <c r="C32" i="1"/>
  <c r="D32" i="1"/>
  <c r="E32" i="1"/>
  <c r="F32" i="1"/>
  <c r="D18" i="29"/>
  <c r="B29" i="1"/>
  <c r="B32" i="1"/>
  <c r="B24" i="1"/>
  <c r="E24" i="1"/>
  <c r="B15" i="1"/>
  <c r="E10" i="1"/>
  <c r="E15" i="1"/>
  <c r="E11" i="1"/>
  <c r="O9" i="18"/>
  <c r="D73" i="1"/>
  <c r="D21" i="29"/>
  <c r="D24" i="29"/>
  <c r="D25" i="29"/>
  <c r="D74" i="1"/>
  <c r="D44" i="1"/>
  <c r="D62" i="1"/>
  <c r="D38" i="1"/>
  <c r="D26" i="1"/>
  <c r="C62" i="1"/>
  <c r="C44" i="1"/>
  <c r="D39" i="8"/>
  <c r="E39" i="8"/>
  <c r="G39" i="8"/>
  <c r="H39" i="8"/>
  <c r="E44" i="1"/>
  <c r="F62" i="1"/>
  <c r="F56" i="1"/>
  <c r="F58" i="1"/>
  <c r="F74" i="1"/>
  <c r="F38" i="1"/>
  <c r="F26" i="1"/>
  <c r="N13" i="18"/>
  <c r="F13" i="18"/>
  <c r="G13" i="18"/>
  <c r="I13" i="18"/>
  <c r="K13" i="18"/>
  <c r="L13" i="18"/>
  <c r="M13" i="18"/>
  <c r="O24" i="18"/>
  <c r="G24" i="29"/>
  <c r="G25" i="29"/>
  <c r="H24" i="29"/>
  <c r="H25" i="29"/>
  <c r="G15" i="29"/>
  <c r="G16" i="29"/>
  <c r="H15" i="29"/>
  <c r="H16" i="29"/>
  <c r="C24" i="29"/>
  <c r="C25" i="29"/>
  <c r="B13" i="29"/>
  <c r="B16" i="29"/>
  <c r="C13" i="29"/>
  <c r="C16" i="29"/>
  <c r="I14" i="29"/>
  <c r="O18" i="18"/>
  <c r="O17" i="18"/>
  <c r="O21" i="18"/>
  <c r="E25" i="18"/>
  <c r="F25" i="18"/>
  <c r="J25" i="18"/>
  <c r="K25" i="18"/>
  <c r="N25" i="18"/>
  <c r="O10" i="18"/>
  <c r="O11" i="18"/>
  <c r="O8" i="18"/>
  <c r="D22" i="29"/>
  <c r="G10" i="6"/>
  <c r="D56" i="1"/>
  <c r="D58" i="1"/>
  <c r="E22" i="1"/>
  <c r="E26" i="1"/>
  <c r="C26" i="1"/>
  <c r="D11" i="29"/>
  <c r="H13" i="18"/>
  <c r="O23" i="18"/>
  <c r="C73" i="1"/>
  <c r="D12" i="29"/>
  <c r="D13" i="29"/>
  <c r="D16" i="29"/>
  <c r="H25" i="18"/>
  <c r="E37" i="1"/>
  <c r="E38" i="1"/>
  <c r="B37" i="1"/>
  <c r="B38" i="1"/>
  <c r="C13" i="18"/>
  <c r="I8" i="29"/>
  <c r="I18" i="25"/>
  <c r="D19" i="29"/>
  <c r="J13" i="18"/>
  <c r="F14" i="5"/>
  <c r="O20" i="18"/>
  <c r="E54" i="1"/>
  <c r="E56" i="1"/>
  <c r="E58" i="1"/>
  <c r="B26" i="1"/>
  <c r="C74" i="1"/>
  <c r="E19" i="1"/>
  <c r="B19" i="1"/>
  <c r="D8" i="29"/>
  <c r="O25" i="18"/>
  <c r="O13" i="18"/>
  <c r="D26" i="29"/>
  <c r="E10" i="6"/>
  <c r="H26" i="29"/>
  <c r="C26" i="29"/>
  <c r="G26" i="29"/>
  <c r="B26" i="29"/>
  <c r="F39" i="8"/>
  <c r="C39" i="8"/>
  <c r="F16" i="5"/>
  <c r="F13" i="5"/>
  <c r="F18" i="5"/>
  <c r="E13" i="5"/>
  <c r="I11" i="29"/>
  <c r="I15" i="29"/>
  <c r="I16" i="29"/>
  <c r="F10" i="6"/>
  <c r="E18" i="5"/>
  <c r="I20" i="29"/>
  <c r="I24" i="29"/>
  <c r="I25" i="29"/>
  <c r="I26" i="29"/>
</calcChain>
</file>

<file path=xl/sharedStrings.xml><?xml version="1.0" encoding="utf-8"?>
<sst xmlns="http://schemas.openxmlformats.org/spreadsheetml/2006/main" count="339" uniqueCount="284">
  <si>
    <t>Bevételi forrás
Megnevezése</t>
  </si>
  <si>
    <t>Összesen</t>
  </si>
  <si>
    <t xml:space="preserve">Működési </t>
  </si>
  <si>
    <t>Felhalm.</t>
  </si>
  <si>
    <t>Előirányzat összege</t>
  </si>
  <si>
    <t>Előirányat összege</t>
  </si>
  <si>
    <t>Adatok ezer Ft-ban</t>
  </si>
  <si>
    <t>Bevételek összesen:</t>
  </si>
  <si>
    <t>Cím</t>
  </si>
  <si>
    <t>sz.</t>
  </si>
  <si>
    <t>1.</t>
  </si>
  <si>
    <t>Összesen:</t>
  </si>
  <si>
    <t>2.</t>
  </si>
  <si>
    <t>3.</t>
  </si>
  <si>
    <t>Gazdálkodási 
jogkör</t>
  </si>
  <si>
    <t>Önállóan
gazdálkodó</t>
  </si>
  <si>
    <t>Gazdálkodási jogkör</t>
  </si>
  <si>
    <t>Neve</t>
  </si>
  <si>
    <t>Működési kiadás megnevezése
(összesen és kiemelt előlirányzatok szerint)</t>
  </si>
  <si>
    <t>Sorszám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</si>
  <si>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</si>
  <si>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</si>
  <si>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</si>
  <si>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</si>
  <si>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</si>
  <si>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</si>
  <si>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</si>
  <si>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</si>
  <si>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</si>
  <si>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</si>
  <si>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</si>
  <si>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</si>
  <si>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</si>
  <si>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</si>
  <si>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</si>
  <si>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</si>
  <si>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II. Az I. pontból általános és céltartalék</t>
  </si>
  <si>
    <t>Általános tartalék</t>
  </si>
  <si>
    <t>Céltartalék</t>
  </si>
  <si>
    <t>I. Kiadások és bevételek feladatonként:</t>
  </si>
  <si>
    <t>terv</t>
  </si>
  <si>
    <t>Bevételi előirányzat</t>
  </si>
  <si>
    <t>Kiadási előirányzat</t>
  </si>
  <si>
    <t>Sorsz.</t>
  </si>
  <si>
    <t>Megnevezés</t>
  </si>
  <si>
    <t>Személyi juttatások</t>
  </si>
  <si>
    <t>26.</t>
  </si>
  <si>
    <t>27.</t>
  </si>
  <si>
    <t>Felújítási és beruházási kiadás 
Megnevezés</t>
  </si>
  <si>
    <t>BEVÉTELEK</t>
  </si>
  <si>
    <t>Bevételek összesen</t>
  </si>
  <si>
    <t>Kiadások összesen</t>
  </si>
  <si>
    <t>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</si>
  <si>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</si>
  <si>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</si>
  <si>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</si>
  <si>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</si>
  <si>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</si>
  <si>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</si>
  <si>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</si>
  <si>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</si>
  <si>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</si>
  <si>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</si>
  <si>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</si>
  <si>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</si>
  <si>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Önkormányzati szinten összesített</t>
  </si>
  <si>
    <t>Létszám-előirányzat önkormányzati alkalmazottak(álláshely)</t>
  </si>
  <si>
    <t>Létszám-előirányzat önkormányzati alkalmazottak(statisztikai, átlaglétszám)</t>
  </si>
  <si>
    <t>Létszám-előirányzat közfoglalkoztatottak (statisztikai, átlaglétszám)</t>
  </si>
  <si>
    <t>Ellátottak pénzbeli juttatásai</t>
  </si>
  <si>
    <t>Egyéb működési célú kiadások</t>
  </si>
  <si>
    <t>Ebből: -Működési célú pénzeszk.átadás ÁH-n kívülre</t>
  </si>
  <si>
    <t>Munkaadókat terhelő járulékok és
szociális hozzájárulási adó</t>
  </si>
  <si>
    <t>Közhatalmi bevételek</t>
  </si>
  <si>
    <t>többéves kihatással járó feladatai és előirányzatai éves bontásban</t>
  </si>
  <si>
    <t xml:space="preserve">                       </t>
  </si>
  <si>
    <t>Ezer forintban</t>
  </si>
  <si>
    <t>A többéves kihatással járó feladat megnevezése</t>
  </si>
  <si>
    <t>Szöveges indoklás</t>
  </si>
  <si>
    <t>Előirányzatok éves bontásban</t>
  </si>
  <si>
    <t>BURSA HUNGARICA felsőoktatási ösztöndíj pályázatok</t>
  </si>
  <si>
    <t xml:space="preserve">A típ. </t>
  </si>
  <si>
    <t>B típ.</t>
  </si>
  <si>
    <t>3. melléklet</t>
  </si>
  <si>
    <t>7. melléklet</t>
  </si>
  <si>
    <t>4. melléklet</t>
  </si>
  <si>
    <t>6. melléklet</t>
  </si>
  <si>
    <t>Kötelező feladatok</t>
  </si>
  <si>
    <t>Önként vállalt feladatok</t>
  </si>
  <si>
    <t>Egyéb közhatalmi bevételek</t>
  </si>
  <si>
    <t>Dologi kiadások</t>
  </si>
  <si>
    <t>Kötelező</t>
  </si>
  <si>
    <t>Önként
vállalt</t>
  </si>
  <si>
    <t>Ebből: - Tartalék</t>
  </si>
  <si>
    <t>I. Működési célú bevételek</t>
  </si>
  <si>
    <t>I. Működési célú kiadások</t>
  </si>
  <si>
    <t xml:space="preserve">     Költségvetési műk. bevételei összesen:</t>
  </si>
  <si>
    <t xml:space="preserve">   Költségvetési műk. kiadásai összesen:</t>
  </si>
  <si>
    <t>MŰKÖDÉSI CÉLÚ KIADÁSOK ÖSSZ.:</t>
  </si>
  <si>
    <t>II. Felhalmozási célú kiadások</t>
  </si>
  <si>
    <t>1.) Támogatásértékű kiadás és végleges pénzeszköz átadás felhalm.célra</t>
  </si>
  <si>
    <t xml:space="preserve">MŰKÖDÉSI CÉLÚ BEVÉTELEK ÖSSZ:                      </t>
  </si>
  <si>
    <t>II. Felhalmozási célú bevételek</t>
  </si>
  <si>
    <t>2.) Beruházás</t>
  </si>
  <si>
    <t>3.) Felújítás</t>
  </si>
  <si>
    <t xml:space="preserve">     Költségvetési felhalm. bevételei összesen:</t>
  </si>
  <si>
    <t>5.) Kölcsönnyújtás</t>
  </si>
  <si>
    <t xml:space="preserve">      Költségvetési felh.célú kiadásai összesen:</t>
  </si>
  <si>
    <t>FELHALMOZÁSI CÉLÚ BEVÉTELEK  ÖSSZESEN:</t>
  </si>
  <si>
    <t>FELHALMOZÁSI CÉLÚ KIADÁSOK ÖSSZESEN:</t>
  </si>
  <si>
    <t>ÖNKORMÁNYZAT ÖSSZESEN:</t>
  </si>
  <si>
    <t>1.) Intézményi működési bevételek</t>
  </si>
  <si>
    <t>2.) Közhatalmi bevételek</t>
  </si>
  <si>
    <t>3.) Támogatások, kiegészítések, átvett pénzeszközök</t>
  </si>
  <si>
    <t>4.) Finanszírozási bevételek</t>
  </si>
  <si>
    <t>1.) Személyi juttatások</t>
  </si>
  <si>
    <t>2.) Munkaadókat terhelő járuékok és szociális hozzájárulási adó</t>
  </si>
  <si>
    <t>6.) Finanszírozási kiadások</t>
  </si>
  <si>
    <t>4.) Tartalékból felhalmozásra</t>
  </si>
  <si>
    <t>1.) Intézményi felhalmozási bevételek</t>
  </si>
  <si>
    <t>2.) Közhatalmi bevételek felhalmozási része</t>
  </si>
  <si>
    <t>3.) Támogatások, kiegészítések, átvett pénzeszközök felhalm.célra</t>
  </si>
  <si>
    <t>4.) Finanszírozási bevételek felhalm.része</t>
  </si>
  <si>
    <t>6.) Finanszírozási kiadások felhalm.része</t>
  </si>
  <si>
    <t>5.) Felhalmozási bevételek</t>
  </si>
  <si>
    <t>3.) Dologi kiadások</t>
  </si>
  <si>
    <t>4.) Egyéb működési célú kiadások, pénzeszköz átadások (költségvetési szervek nélkül)</t>
  </si>
  <si>
    <t>5.) Tartalékból működésre</t>
  </si>
  <si>
    <t>7.) Ellátottak pénzbeli juttatásai</t>
  </si>
  <si>
    <t>Intézményi működési bevételek</t>
  </si>
  <si>
    <t>Felhalmozási bevételek</t>
  </si>
  <si>
    <t>Támogatások, kiegészítések, átvett pénzeszközök</t>
  </si>
  <si>
    <t>Finanszírozási bevételek</t>
  </si>
  <si>
    <t>Tartalék</t>
  </si>
  <si>
    <t>Finanszírozási kiadások</t>
  </si>
  <si>
    <t>Adatok ezer Ft</t>
  </si>
  <si>
    <t>Zalaháshágy Község Önkormányzata</t>
  </si>
  <si>
    <t>Ebből: -Működési célú támogatásértékű kiadások ÁH-n belülre</t>
  </si>
  <si>
    <t>Önkormányzat
Zalaháshágy</t>
  </si>
  <si>
    <t>Felhalmozási kiadások</t>
  </si>
  <si>
    <t>013320 Köztemető-fenntartás és 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</si>
  <si>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</si>
  <si>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</si>
  <si>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</si>
  <si>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045160 Közutak, hidak, alagutak üzemeltetése, fenntartása</t>
  </si>
  <si>
    <t>064010 Közvilágítás</t>
  </si>
  <si>
    <t>066020 Város-, és községgazdálkodási egyéb szolgáltatások</t>
  </si>
  <si>
    <t>072111 Háziorvosi alapellátás</t>
  </si>
  <si>
    <t>081030 Sortlétesítmények, edzőtáborok működtetése és fejlesztése</t>
  </si>
  <si>
    <t>084031 Civil szervezetek működési támogatása</t>
  </si>
  <si>
    <t>091110 Óvodai nevelés, ellátás szakmai feladatai</t>
  </si>
  <si>
    <t>107055 Falugondnoki, tanyagondnoki szolgáltatás</t>
  </si>
  <si>
    <t>107060 Egyéb szociális pénzbeli és természetbeni ellátások, támogatások</t>
  </si>
  <si>
    <t>900060 Forgatási és befektetési célú finanszírozási műveletek</t>
  </si>
  <si>
    <t>Kormányzati funkciók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</si>
  <si>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</si>
  <si>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</si>
  <si>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</si>
  <si>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</si>
  <si>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</si>
  <si>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</si>
  <si>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</si>
  <si>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</si>
  <si>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Működési bevételek összesen (B4)</t>
  </si>
  <si>
    <t>Helyi önkormányzatok működésének általános tám.</t>
  </si>
  <si>
    <t>Települési önk.egyes köznevelési fea tám.</t>
  </si>
  <si>
    <t>Települési önk.szoc.és gyermekjóléti fea tám.</t>
  </si>
  <si>
    <t>Települési önk.kulturális fea.tám.</t>
  </si>
  <si>
    <t>Önkormányzatok működési támogatásai (B11)</t>
  </si>
  <si>
    <t>Immateriális javak értékesítése</t>
  </si>
  <si>
    <t>Ingatlanok értékesítése</t>
  </si>
  <si>
    <t>Egyéb tárgyi eszköz értékesítése</t>
  </si>
  <si>
    <t>Részesedések értékesítése</t>
  </si>
  <si>
    <t>Részesedések megszűnéséhez kapcsolódó bevét.</t>
  </si>
  <si>
    <t>Felhalmozási bevételek (B5)</t>
  </si>
  <si>
    <t>Elvonások és befizetések bevégtelei</t>
  </si>
  <si>
    <t>Működési célú garancia- és kezességvállalásból származó
megtérülések ÁH-n belülről</t>
  </si>
  <si>
    <t>Működési célú visszatérítendő támogatások, kölcsönök
visszatérülése ÁH-n belülről</t>
  </si>
  <si>
    <t>Működési célú visszatérítendő támogatások igénybevétele
ÁH-n belülről</t>
  </si>
  <si>
    <t>Egyéb működési célú támogatások bevételei ÁH-n belülről</t>
  </si>
  <si>
    <t>Működési célú támogatások ÁH-n belülről (B1)</t>
  </si>
  <si>
    <t>Felhalmozási célú önkormányzati támogatások</t>
  </si>
  <si>
    <t>Felhalmozási célú garancia- és kezességvállalásból származó
megtérülések ÁH-n belülről</t>
  </si>
  <si>
    <t>Felhalmozási célú visszatérítendő támogatások, kölcsönök
visszatérülése ÁH-n belülről</t>
  </si>
  <si>
    <t>Felhalmozási célú visszatérítendő támogatások igénybevétele
ÁH-n belülről</t>
  </si>
  <si>
    <t>Egyéb felhalmozási célú támogatások bevételei ÁH-n belülről</t>
  </si>
  <si>
    <t>Felhalmozási célú támogatások ÁH-n belülről (B2)</t>
  </si>
  <si>
    <t>Magánszemélyek jövedelemadói</t>
  </si>
  <si>
    <t>Társaságok jövedelemadói</t>
  </si>
  <si>
    <t>Jövedelemadók (B31)</t>
  </si>
  <si>
    <t>Szociális hozzájárulási adó és járulékok</t>
  </si>
  <si>
    <t>Bérhez és foglalkoztatásohoz kapcsolódó adók</t>
  </si>
  <si>
    <t>Vagyoni típusú adók</t>
  </si>
  <si>
    <t>Értékesítési és forgalmi adók</t>
  </si>
  <si>
    <t>Fogyasztási adók</t>
  </si>
  <si>
    <t>Pénzügyi monopóliumok nyereségét terhelő adók</t>
  </si>
  <si>
    <t>Gépjárműadók</t>
  </si>
  <si>
    <t>Egyéb áruhasználati és szolgáltatási adók</t>
  </si>
  <si>
    <t>Termékek és szolgáltatások adói (B35)</t>
  </si>
  <si>
    <t>Közhatalmi bevételek (B3)</t>
  </si>
  <si>
    <t>Működési célú garancia- és kezességvállalásból származó
megtérülések ÁH-n kívülről</t>
  </si>
  <si>
    <t>Működési célú visszatérítendő támogatások, kölcsönök
visszatérülése ÁH-n kívülről</t>
  </si>
  <si>
    <t>Egyéb működési célú átvett pénzeszközök</t>
  </si>
  <si>
    <t>Működési célú átvett pénzeszközök (B6)</t>
  </si>
  <si>
    <t>Felhalmozási célú garancia- és kezességvállalásból származó
megtérülések ÁH-n kívülről</t>
  </si>
  <si>
    <t>Felhalmozási célú visszatérítendő támogatások, kölcsönök
visszatérülése ÁH-n kívülről</t>
  </si>
  <si>
    <t>Egyéb felhalmozási célú átvett pénzeszközök</t>
  </si>
  <si>
    <t>Felhalmozási célú átvett pénzeszközök (B7)</t>
  </si>
  <si>
    <t>Hitel-, kölcsönfelvétel államháztartáson kívülről (B811)</t>
  </si>
  <si>
    <t>Belföldi értékpapírok bevételei (B812)</t>
  </si>
  <si>
    <t>Maradvány igénybevétele (B813)</t>
  </si>
  <si>
    <t>Belföldi finanszírozás bevételei (B814-B818)</t>
  </si>
  <si>
    <t>Külföldi finanszírozás bevételei (B82)</t>
  </si>
  <si>
    <t>Adóssághoz nem kapcsolódó származékos ügyletek bevételei</t>
  </si>
  <si>
    <t>Finanszírozási bevételek (B8)</t>
  </si>
  <si>
    <t>Eredeti előirányzat 
összege</t>
  </si>
  <si>
    <t>Eredeti előirányzat 
összege ill. fő</t>
  </si>
  <si>
    <t>081041 Versenysport- és utánpótlás-nevelés tevékenység és támogatása</t>
  </si>
  <si>
    <t>066010 Zöldterület-kezelés</t>
  </si>
  <si>
    <t>28.</t>
  </si>
  <si>
    <t>Eredeti</t>
  </si>
  <si>
    <t>011130 Önkormányzatok és önkormányzati hivatalok jogalkoztó 
és általános igazgatási tevékenysége</t>
  </si>
  <si>
    <t>051030 Nem veszélyes (települési) hulladék vegyes (ömlesztett) 
begyűjtése, szállítása, átrakása</t>
  </si>
  <si>
    <t>Felhalmozási célú tartalék</t>
  </si>
  <si>
    <t>103010 Elhunyt személyek hátramaradottainak pénzbeli ellátásai</t>
  </si>
  <si>
    <t>2020. terv</t>
  </si>
  <si>
    <t>Elszámolásból származó bevételek</t>
  </si>
  <si>
    <t>041233 Hosszabb időtartamú közfoglalkoztatás</t>
  </si>
  <si>
    <t>082091 Közművelődés- közösségi és társadalmi részvétel fejlesztése</t>
  </si>
  <si>
    <t>091140 Óvodai nevelés, ellátás működtetési feladatai</t>
  </si>
  <si>
    <t>900020 Önkormányzatok funkcióra nem sorolható bevételei ÁH-n kívülről</t>
  </si>
  <si>
    <t>051020 Nem veszélyes (települési) hulladék összetevőinek válogatása
elkülönített begyűjtése, szállítása, átrakása
begyűjtése, szállítása, átrakása</t>
  </si>
  <si>
    <t>072112 Háziorvosi ügyeleti ellátás</t>
  </si>
  <si>
    <t>072312 Fogorvosi ügyeleti ellátás</t>
  </si>
  <si>
    <t>082044 Könyvtári szolgáltatások</t>
  </si>
  <si>
    <t>107051 Szociális étkeztetés</t>
  </si>
  <si>
    <t>4 fő x 5.000 Ft x 10 hó = 200.000 Ft</t>
  </si>
  <si>
    <t>Kamatbevételek és más nyereségjellegű bevételek</t>
  </si>
  <si>
    <t>Biztosító által fizetett kártérítés</t>
  </si>
  <si>
    <t>Egyéb működési bevételek</t>
  </si>
  <si>
    <t>Működési célú költségvetési támogatások és kiegészítő támogatások</t>
  </si>
  <si>
    <t>Felújítási kiadások összesen:</t>
  </si>
  <si>
    <t>Beruházási kiadások összesen</t>
  </si>
  <si>
    <t>18.</t>
  </si>
  <si>
    <t>20.</t>
  </si>
  <si>
    <t>22.</t>
  </si>
  <si>
    <t>23.</t>
  </si>
  <si>
    <t>24.</t>
  </si>
  <si>
    <t>25.</t>
  </si>
  <si>
    <t>29.</t>
  </si>
  <si>
    <t>082093 Közművelődés- egész életre kiterjedő tanulás, amatőr művészetek</t>
  </si>
  <si>
    <t>30.</t>
  </si>
  <si>
    <t>2021. terv</t>
  </si>
  <si>
    <t>Zalaháshágy Község Önkormányzat költségvetési mérlege tájékoztató jelleggel</t>
  </si>
  <si>
    <t>2022. terv</t>
  </si>
  <si>
    <t>Létszám-előirányzat közfoglalkoztatottak (álláshely)</t>
  </si>
  <si>
    <t>Hivatal, kultúrház energetikai pályázat</t>
  </si>
  <si>
    <t>Rendezvénytér</t>
  </si>
  <si>
    <t>31.</t>
  </si>
  <si>
    <t>086020 Helyi, térségi közösségi tér biztosítása, működtetése</t>
  </si>
  <si>
    <t>Létszám-előirányzat EFOP (statisztikai, átlaglétszám)</t>
  </si>
  <si>
    <t>Létszám-előirányzat EFOP (álláshely)</t>
  </si>
  <si>
    <t>2018. évi tény</t>
  </si>
  <si>
    <t>5. melléklet</t>
  </si>
  <si>
    <t>2. melléklet</t>
  </si>
  <si>
    <t>1. melléklet</t>
  </si>
  <si>
    <t>EFOP-1.5.2-16-2017-00045 Humán szolgáltatások fejlesztése térségi szemléletben Zalalövő térségben</t>
  </si>
  <si>
    <t>2018.04.16-2020.04.16.</t>
  </si>
  <si>
    <t>2023. terv</t>
  </si>
  <si>
    <t>Zalaháshágy Község Önkormányzata 2020. évi tervezett költségvetési bevételei forrásonként</t>
  </si>
  <si>
    <t xml:space="preserve">Zalaháshágy Község Önkormányzata 2020. évi tervezett működési költségvetési kiadásai és létszám - előirányzata </t>
  </si>
  <si>
    <t>Zalaháshágy Község Önkormányzata és költségvetési szervei - címenkénti - 2020. évi tervezett 
felhalmozási kiadásai</t>
  </si>
  <si>
    <t>Informatikai eszközök hivatalban</t>
  </si>
  <si>
    <t>Hivatal parkoló felújítás</t>
  </si>
  <si>
    <t>Önkormányzati utak felújítása</t>
  </si>
  <si>
    <t>Könyvtár felújítás</t>
  </si>
  <si>
    <t>Zalaháshágy Község Önkormányzata 2020. évi költségvetése feladatonként - külön tételben az általános és céltartalék</t>
  </si>
  <si>
    <t>042222 Erdőgazdálkodás</t>
  </si>
  <si>
    <t>2019. évi tény</t>
  </si>
  <si>
    <t>2020. évi eredeti előirányzat</t>
  </si>
  <si>
    <t>Zalaháshágy Község Önkormányzata 2020. évi költségvetésében tervezett,</t>
  </si>
  <si>
    <t>2024. terv</t>
  </si>
  <si>
    <t>Előirányzat felhasználási ütemterve 2020. évre (tervezett adatok alapján)</t>
  </si>
  <si>
    <t>a 1/2020. (II.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</si>
</sst>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\ _F_t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49" fontId="0" fillId="0" borderId="1" xfId="0" applyNumberFormat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7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4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0" xfId="0" applyNumberFormat="1"/>
    <xf numFmtId="0" fontId="5" fillId="0" borderId="0" xfId="0" applyFont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/>
    <xf numFmtId="3" fontId="0" fillId="0" borderId="0" xfId="0" applyNumberFormat="1" applyBorder="1"/>
    <xf numFmtId="3" fontId="0" fillId="0" borderId="0" xfId="0" applyNumberFormat="1"/>
    <xf numFmtId="0" fontId="4" fillId="0" borderId="1" xfId="0" applyFont="1" applyFill="1" applyBorder="1" applyAlignment="1">
      <alignment wrapText="1"/>
    </xf>
    <xf numFmtId="174" fontId="0" fillId="0" borderId="0" xfId="0" applyNumberFormat="1"/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7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0" fillId="0" borderId="0" xfId="0" applyFont="1"/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/>
    </xf>
    <xf numFmtId="3" fontId="13" fillId="3" borderId="8" xfId="0" applyNumberFormat="1" applyFont="1" applyFill="1" applyBorder="1" applyAlignment="1">
      <alignment vertical="center"/>
    </xf>
    <xf numFmtId="3" fontId="13" fillId="3" borderId="9" xfId="0" applyNumberFormat="1" applyFont="1" applyFill="1" applyBorder="1" applyAlignment="1">
      <alignment vertical="center" wrapText="1"/>
    </xf>
    <xf numFmtId="3" fontId="13" fillId="3" borderId="10" xfId="0" applyNumberFormat="1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 wrapText="1"/>
    </xf>
    <xf numFmtId="3" fontId="13" fillId="3" borderId="11" xfId="0" applyNumberFormat="1" applyFont="1" applyFill="1" applyBorder="1" applyAlignment="1">
      <alignment vertical="center" wrapText="1"/>
    </xf>
    <xf numFmtId="3" fontId="13" fillId="3" borderId="12" xfId="0" applyNumberFormat="1" applyFont="1" applyFill="1" applyBorder="1" applyAlignment="1">
      <alignment vertical="center"/>
    </xf>
    <xf numFmtId="3" fontId="13" fillId="3" borderId="12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13" xfId="0" applyNumberFormat="1" applyFont="1" applyBorder="1" applyAlignment="1">
      <alignment horizontal="right" vertical="top" wrapText="1"/>
    </xf>
    <xf numFmtId="49" fontId="2" fillId="4" borderId="1" xfId="0" applyNumberFormat="1" applyFont="1" applyFill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3" borderId="1" xfId="0" applyNumberFormat="1" applyFont="1" applyFill="1" applyBorder="1"/>
    <xf numFmtId="3" fontId="2" fillId="0" borderId="1" xfId="0" applyNumberFormat="1" applyFont="1" applyFill="1" applyBorder="1"/>
    <xf numFmtId="3" fontId="0" fillId="0" borderId="1" xfId="0" applyNumberFormat="1" applyFill="1" applyBorder="1"/>
    <xf numFmtId="3" fontId="2" fillId="4" borderId="1" xfId="0" applyNumberFormat="1" applyFont="1" applyFill="1" applyBorder="1"/>
    <xf numFmtId="3" fontId="4" fillId="0" borderId="1" xfId="0" applyNumberFormat="1" applyFont="1" applyFill="1" applyBorder="1"/>
    <xf numFmtId="3" fontId="0" fillId="3" borderId="1" xfId="0" applyNumberFormat="1" applyFill="1" applyBorder="1"/>
    <xf numFmtId="49" fontId="14" fillId="0" borderId="1" xfId="0" applyNumberFormat="1" applyFont="1" applyBorder="1"/>
    <xf numFmtId="3" fontId="0" fillId="5" borderId="1" xfId="0" applyNumberFormat="1" applyFill="1" applyBorder="1"/>
    <xf numFmtId="0" fontId="6" fillId="0" borderId="1" xfId="0" applyFont="1" applyBorder="1"/>
    <xf numFmtId="0" fontId="0" fillId="6" borderId="1" xfId="0" applyFill="1" applyBorder="1" applyAlignment="1">
      <alignment horizontal="left" wrapText="1"/>
    </xf>
    <xf numFmtId="3" fontId="0" fillId="6" borderId="1" xfId="0" applyNumberFormat="1" applyFill="1" applyBorder="1"/>
    <xf numFmtId="0" fontId="6" fillId="6" borderId="1" xfId="0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/>
    <xf numFmtId="0" fontId="4" fillId="5" borderId="1" xfId="0" applyFont="1" applyFill="1" applyBorder="1" applyAlignment="1">
      <alignment horizontal="left" wrapText="1"/>
    </xf>
    <xf numFmtId="3" fontId="4" fillId="5" borderId="1" xfId="0" applyNumberFormat="1" applyFont="1" applyFill="1" applyBorder="1"/>
    <xf numFmtId="0" fontId="6" fillId="0" borderId="1" xfId="0" applyFont="1" applyBorder="1" applyAlignment="1">
      <alignment horizontal="left"/>
    </xf>
    <xf numFmtId="2" fontId="0" fillId="0" borderId="0" xfId="0" applyNumberFormat="1"/>
    <xf numFmtId="0" fontId="6" fillId="5" borderId="1" xfId="0" applyFont="1" applyFill="1" applyBorder="1" applyAlignment="1">
      <alignment horizontal="left" wrapText="1"/>
    </xf>
    <xf numFmtId="3" fontId="10" fillId="0" borderId="14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0" fillId="0" borderId="1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10" fillId="0" borderId="14" xfId="0" applyNumberFormat="1" applyFont="1" applyBorder="1" applyAlignment="1">
      <alignment horizontal="right" vertical="top" wrapText="1"/>
    </xf>
    <xf numFmtId="0" fontId="10" fillId="0" borderId="3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textRotation="90" wrapText="1"/>
    </xf>
    <xf numFmtId="0" fontId="9" fillId="0" borderId="34" xfId="0" applyFont="1" applyBorder="1" applyAlignment="1">
      <alignment horizontal="center" vertical="top" textRotation="90" wrapText="1"/>
    </xf>
    <xf numFmtId="0" fontId="9" fillId="0" borderId="35" xfId="0" applyFont="1" applyBorder="1" applyAlignment="1">
      <alignment horizontal="center" vertical="top" textRotation="90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="130" zoomScaleNormal="130" workbookViewId="0">
      <selection activeCell="A2" sqref="A2:F2"/>
    </sheetView>
  </sheetViews>
  <sheetFormatPr defaultRowHeight="12.75" x14ac:dyDescent="0.2"/>
  <cols>
    <col min="1" max="1" width="52.140625" bestFit="1" customWidth="1"/>
    <col min="2" max="2" width="9.85546875" customWidth="1"/>
    <col min="3" max="3" width="9.7109375" customWidth="1"/>
    <col min="5" max="6" width="9.85546875" bestFit="1" customWidth="1"/>
  </cols>
  <sheetData>
    <row r="1" spans="1:9" x14ac:dyDescent="0.2">
      <c r="A1" s="103" t="s">
        <v>265</v>
      </c>
      <c r="B1" s="103"/>
      <c r="C1" s="103"/>
      <c r="D1" s="103"/>
      <c r="E1" s="103"/>
      <c r="F1" s="103"/>
    </row>
    <row r="2" spans="1:9" x14ac:dyDescent="0.2">
      <c r="A2" s="103" t="s">
        <v>283</v>
      </c>
      <c r="B2" s="103"/>
      <c r="C2" s="103"/>
      <c r="D2" s="103"/>
      <c r="E2" s="103"/>
      <c r="F2" s="103"/>
      <c r="G2" s="25"/>
      <c r="H2" s="25"/>
      <c r="I2" s="25"/>
    </row>
    <row r="3" spans="1:9" x14ac:dyDescent="0.2">
      <c r="A3" s="103" t="s">
        <v>269</v>
      </c>
      <c r="B3" s="103"/>
      <c r="C3" s="103"/>
      <c r="D3" s="103"/>
      <c r="E3" s="103"/>
      <c r="F3" s="103"/>
    </row>
    <row r="5" spans="1:9" x14ac:dyDescent="0.2">
      <c r="E5" s="104" t="s">
        <v>6</v>
      </c>
      <c r="F5" s="104"/>
    </row>
    <row r="6" spans="1:9" ht="12.75" customHeight="1" x14ac:dyDescent="0.2">
      <c r="A6" s="105" t="s">
        <v>0</v>
      </c>
      <c r="B6" s="107" t="s">
        <v>4</v>
      </c>
      <c r="C6" s="108"/>
      <c r="D6" s="108"/>
      <c r="E6" s="108"/>
      <c r="F6" s="109"/>
    </row>
    <row r="7" spans="1:9" ht="38.25" x14ac:dyDescent="0.2">
      <c r="A7" s="106"/>
      <c r="B7" s="10" t="s">
        <v>1</v>
      </c>
      <c r="C7" s="10" t="s">
        <v>2</v>
      </c>
      <c r="D7" s="10" t="s">
        <v>3</v>
      </c>
      <c r="E7" s="11" t="s">
        <v>87</v>
      </c>
      <c r="F7" s="11" t="s">
        <v>88</v>
      </c>
    </row>
    <row r="8" spans="1:9" x14ac:dyDescent="0.2">
      <c r="A8" s="1" t="s">
        <v>155</v>
      </c>
      <c r="B8" s="7">
        <f>+C8+D8</f>
        <v>1020</v>
      </c>
      <c r="C8" s="7">
        <v>1020</v>
      </c>
      <c r="D8" s="7"/>
      <c r="E8" s="80">
        <f>+C8</f>
        <v>1020</v>
      </c>
      <c r="F8" s="80"/>
      <c r="H8" s="34"/>
    </row>
    <row r="9" spans="1:9" x14ac:dyDescent="0.2">
      <c r="A9" s="1" t="s">
        <v>156</v>
      </c>
      <c r="B9" s="7"/>
      <c r="C9" s="7"/>
      <c r="D9" s="7"/>
      <c r="E9" s="81"/>
      <c r="F9" s="81"/>
      <c r="H9" s="34"/>
    </row>
    <row r="10" spans="1:9" x14ac:dyDescent="0.2">
      <c r="A10" s="1" t="s">
        <v>157</v>
      </c>
      <c r="B10" s="7">
        <f>+C10+D10</f>
        <v>700</v>
      </c>
      <c r="C10" s="7">
        <v>700</v>
      </c>
      <c r="D10" s="7"/>
      <c r="E10" s="81">
        <f>+C10</f>
        <v>700</v>
      </c>
      <c r="F10" s="81"/>
      <c r="H10" s="34"/>
    </row>
    <row r="11" spans="1:9" x14ac:dyDescent="0.2">
      <c r="A11" s="1" t="s">
        <v>158</v>
      </c>
      <c r="B11" s="7">
        <f>+C11+D11</f>
        <v>1505</v>
      </c>
      <c r="C11" s="7">
        <v>1505</v>
      </c>
      <c r="D11" s="7"/>
      <c r="E11" s="81">
        <f>+C11</f>
        <v>1505</v>
      </c>
      <c r="F11" s="81"/>
      <c r="H11" s="34"/>
    </row>
    <row r="12" spans="1:9" x14ac:dyDescent="0.2">
      <c r="A12" s="1" t="s">
        <v>159</v>
      </c>
      <c r="B12" s="7"/>
      <c r="C12" s="7"/>
      <c r="D12" s="7"/>
      <c r="E12" s="80"/>
      <c r="F12" s="80"/>
      <c r="H12" s="34"/>
    </row>
    <row r="13" spans="1:9" x14ac:dyDescent="0.2">
      <c r="A13" s="1" t="s">
        <v>160</v>
      </c>
      <c r="B13" s="7">
        <f>+C13+D13</f>
        <v>680</v>
      </c>
      <c r="C13" s="7">
        <v>680</v>
      </c>
      <c r="D13" s="7"/>
      <c r="E13" s="80">
        <f>+C13</f>
        <v>680</v>
      </c>
      <c r="F13" s="80"/>
      <c r="H13" s="34"/>
    </row>
    <row r="14" spans="1:9" x14ac:dyDescent="0.2">
      <c r="A14" s="1" t="s">
        <v>161</v>
      </c>
      <c r="B14" s="7"/>
      <c r="C14" s="7"/>
      <c r="D14" s="7"/>
      <c r="E14" s="81"/>
      <c r="F14" s="81"/>
      <c r="H14" s="34"/>
    </row>
    <row r="15" spans="1:9" x14ac:dyDescent="0.2">
      <c r="A15" s="1" t="s">
        <v>237</v>
      </c>
      <c r="B15" s="7">
        <f>+C15+D15</f>
        <v>1</v>
      </c>
      <c r="C15" s="7">
        <v>1</v>
      </c>
      <c r="D15" s="7"/>
      <c r="E15" s="81">
        <f>+C15</f>
        <v>1</v>
      </c>
      <c r="F15" s="81"/>
      <c r="H15" s="34"/>
    </row>
    <row r="16" spans="1:9" x14ac:dyDescent="0.2">
      <c r="A16" s="1" t="s">
        <v>162</v>
      </c>
      <c r="B16" s="7"/>
      <c r="C16" s="7"/>
      <c r="D16" s="7"/>
      <c r="E16" s="81"/>
      <c r="F16" s="81"/>
      <c r="H16" s="34"/>
    </row>
    <row r="17" spans="1:8" x14ac:dyDescent="0.2">
      <c r="A17" s="1" t="s">
        <v>238</v>
      </c>
      <c r="B17" s="7"/>
      <c r="C17" s="7"/>
      <c r="D17" s="7"/>
      <c r="E17" s="81"/>
      <c r="F17" s="81"/>
      <c r="H17" s="34"/>
    </row>
    <row r="18" spans="1:8" x14ac:dyDescent="0.2">
      <c r="A18" s="1" t="s">
        <v>239</v>
      </c>
      <c r="B18" s="7">
        <f>+C18+D18</f>
        <v>0</v>
      </c>
      <c r="C18" s="7"/>
      <c r="D18" s="7"/>
      <c r="E18" s="81">
        <f>+B18</f>
        <v>0</v>
      </c>
      <c r="F18" s="81"/>
      <c r="H18" s="34"/>
    </row>
    <row r="19" spans="1:8" x14ac:dyDescent="0.2">
      <c r="A19" s="76" t="s">
        <v>163</v>
      </c>
      <c r="B19" s="82">
        <f>SUM(B8:B18)</f>
        <v>3906</v>
      </c>
      <c r="C19" s="82">
        <f>SUM(C8:C18)</f>
        <v>3906</v>
      </c>
      <c r="D19" s="82">
        <f>SUM(D8:D18)</f>
        <v>0</v>
      </c>
      <c r="E19" s="82">
        <f>SUM(E8:E18)</f>
        <v>3906</v>
      </c>
      <c r="F19" s="82">
        <f>SUM(F8:F18)</f>
        <v>0</v>
      </c>
      <c r="H19" s="34"/>
    </row>
    <row r="20" spans="1:8" x14ac:dyDescent="0.2">
      <c r="A20" s="1" t="s">
        <v>164</v>
      </c>
      <c r="B20" s="81">
        <f>+C20+D20</f>
        <v>15124</v>
      </c>
      <c r="C20" s="81">
        <v>15124</v>
      </c>
      <c r="D20" s="81"/>
      <c r="E20" s="81">
        <f>+C20</f>
        <v>15124</v>
      </c>
      <c r="F20" s="81"/>
      <c r="H20" s="34"/>
    </row>
    <row r="21" spans="1:8" x14ac:dyDescent="0.2">
      <c r="A21" s="1" t="s">
        <v>165</v>
      </c>
      <c r="B21" s="81"/>
      <c r="C21" s="81"/>
      <c r="D21" s="81"/>
      <c r="E21" s="81"/>
      <c r="F21" s="81"/>
      <c r="H21" s="34"/>
    </row>
    <row r="22" spans="1:8" x14ac:dyDescent="0.2">
      <c r="A22" s="1" t="s">
        <v>166</v>
      </c>
      <c r="B22" s="81">
        <f>+C22+D22</f>
        <v>7407</v>
      </c>
      <c r="C22" s="81">
        <v>7407</v>
      </c>
      <c r="D22" s="81"/>
      <c r="E22" s="81">
        <f>+C22</f>
        <v>7407</v>
      </c>
      <c r="F22" s="80"/>
      <c r="H22" s="34"/>
    </row>
    <row r="23" spans="1:8" x14ac:dyDescent="0.2">
      <c r="A23" s="1" t="s">
        <v>167</v>
      </c>
      <c r="B23" s="81">
        <f>+C23+D23</f>
        <v>1800</v>
      </c>
      <c r="C23" s="81">
        <v>1800</v>
      </c>
      <c r="D23" s="81"/>
      <c r="E23" s="81">
        <f>+B23</f>
        <v>1800</v>
      </c>
      <c r="F23" s="81"/>
      <c r="H23" s="34"/>
    </row>
    <row r="24" spans="1:8" x14ac:dyDescent="0.2">
      <c r="A24" s="85" t="s">
        <v>240</v>
      </c>
      <c r="B24" s="81">
        <f>+C24+D24</f>
        <v>0</v>
      </c>
      <c r="C24" s="81"/>
      <c r="D24" s="81"/>
      <c r="E24" s="81">
        <f>+C24</f>
        <v>0</v>
      </c>
      <c r="F24" s="81"/>
      <c r="H24" s="34"/>
    </row>
    <row r="25" spans="1:8" x14ac:dyDescent="0.2">
      <c r="A25" s="77" t="s">
        <v>226</v>
      </c>
      <c r="B25" s="81"/>
      <c r="C25" s="81"/>
      <c r="D25" s="81"/>
      <c r="E25" s="81"/>
      <c r="F25" s="81"/>
      <c r="H25" s="34"/>
    </row>
    <row r="26" spans="1:8" x14ac:dyDescent="0.2">
      <c r="A26" s="2" t="s">
        <v>168</v>
      </c>
      <c r="B26" s="82">
        <f>SUM(B20:B25)</f>
        <v>24331</v>
      </c>
      <c r="C26" s="82">
        <f>SUM(C20:C25)</f>
        <v>24331</v>
      </c>
      <c r="D26" s="82">
        <f>SUM(D20:D25)</f>
        <v>0</v>
      </c>
      <c r="E26" s="82">
        <f>SUM(E20:E25)</f>
        <v>24331</v>
      </c>
      <c r="F26" s="82">
        <f>SUM(F20:F25)</f>
        <v>0</v>
      </c>
      <c r="H26" s="34"/>
    </row>
    <row r="27" spans="1:8" ht="14.25" customHeight="1" x14ac:dyDescent="0.2">
      <c r="A27" s="1" t="s">
        <v>169</v>
      </c>
      <c r="B27" s="81"/>
      <c r="C27" s="81"/>
      <c r="D27" s="81"/>
      <c r="E27" s="80"/>
      <c r="F27" s="80"/>
      <c r="H27" s="34"/>
    </row>
    <row r="28" spans="1:8" x14ac:dyDescent="0.2">
      <c r="A28" s="1" t="s">
        <v>170</v>
      </c>
      <c r="B28" s="81"/>
      <c r="C28" s="81"/>
      <c r="D28" s="81"/>
      <c r="E28" s="81"/>
      <c r="F28" s="81"/>
      <c r="H28" s="34"/>
    </row>
    <row r="29" spans="1:8" x14ac:dyDescent="0.2">
      <c r="A29" s="1" t="s">
        <v>171</v>
      </c>
      <c r="B29" s="81">
        <f>+C29+D29</f>
        <v>0</v>
      </c>
      <c r="C29" s="81"/>
      <c r="D29" s="81"/>
      <c r="E29" s="81"/>
      <c r="F29" s="81"/>
      <c r="H29" s="34"/>
    </row>
    <row r="30" spans="1:8" x14ac:dyDescent="0.2">
      <c r="A30" s="1" t="s">
        <v>172</v>
      </c>
      <c r="B30" s="81"/>
      <c r="C30" s="81"/>
      <c r="D30" s="81"/>
      <c r="E30" s="81"/>
      <c r="F30" s="81"/>
      <c r="H30" s="34"/>
    </row>
    <row r="31" spans="1:8" x14ac:dyDescent="0.2">
      <c r="A31" s="1" t="s">
        <v>173</v>
      </c>
      <c r="B31" s="81"/>
      <c r="C31" s="81"/>
      <c r="D31" s="81"/>
      <c r="E31" s="81"/>
      <c r="F31" s="81"/>
      <c r="H31" s="34"/>
    </row>
    <row r="32" spans="1:8" x14ac:dyDescent="0.2">
      <c r="A32" s="2" t="s">
        <v>174</v>
      </c>
      <c r="B32" s="82">
        <f>SUM(B27:B31)</f>
        <v>0</v>
      </c>
      <c r="C32" s="82">
        <f>SUM(C27:C31)</f>
        <v>0</v>
      </c>
      <c r="D32" s="82">
        <f>SUM(D27:D31)</f>
        <v>0</v>
      </c>
      <c r="E32" s="82">
        <f>SUM(E27:E31)</f>
        <v>0</v>
      </c>
      <c r="F32" s="82">
        <f>SUM(F27:F31)</f>
        <v>0</v>
      </c>
      <c r="H32" s="34"/>
    </row>
    <row r="33" spans="1:11" x14ac:dyDescent="0.2">
      <c r="A33" s="1" t="s">
        <v>175</v>
      </c>
      <c r="B33" s="81"/>
      <c r="C33" s="81"/>
      <c r="D33" s="81"/>
      <c r="E33" s="81"/>
      <c r="F33" s="81"/>
      <c r="H33" s="34"/>
    </row>
    <row r="34" spans="1:11" ht="25.5" x14ac:dyDescent="0.2">
      <c r="A34" s="40" t="s">
        <v>176</v>
      </c>
      <c r="B34" s="81"/>
      <c r="C34" s="81"/>
      <c r="D34" s="81"/>
      <c r="E34" s="81"/>
      <c r="F34" s="81"/>
      <c r="H34" s="34"/>
    </row>
    <row r="35" spans="1:11" ht="25.5" x14ac:dyDescent="0.2">
      <c r="A35" s="40" t="s">
        <v>177</v>
      </c>
      <c r="B35" s="81"/>
      <c r="C35" s="81"/>
      <c r="D35" s="81"/>
      <c r="E35" s="81"/>
      <c r="F35" s="81"/>
      <c r="H35" s="34"/>
    </row>
    <row r="36" spans="1:11" ht="25.5" x14ac:dyDescent="0.2">
      <c r="A36" s="40" t="s">
        <v>178</v>
      </c>
      <c r="B36" s="81"/>
      <c r="C36" s="81"/>
      <c r="D36" s="81"/>
      <c r="E36" s="81"/>
      <c r="F36" s="81"/>
      <c r="H36" s="34"/>
    </row>
    <row r="37" spans="1:11" x14ac:dyDescent="0.2">
      <c r="A37" s="1" t="s">
        <v>179</v>
      </c>
      <c r="B37" s="81">
        <f>+C37+D37</f>
        <v>1509</v>
      </c>
      <c r="C37" s="81">
        <v>1509</v>
      </c>
      <c r="D37" s="81"/>
      <c r="E37" s="81">
        <f>+C37</f>
        <v>1509</v>
      </c>
      <c r="F37" s="81"/>
      <c r="H37" s="34"/>
    </row>
    <row r="38" spans="1:11" x14ac:dyDescent="0.2">
      <c r="A38" s="2" t="s">
        <v>180</v>
      </c>
      <c r="B38" s="82">
        <f>SUM(B33:B37)</f>
        <v>1509</v>
      </c>
      <c r="C38" s="82">
        <f>SUM(C33:C37)</f>
        <v>1509</v>
      </c>
      <c r="D38" s="82">
        <f>SUM(D33:D37)</f>
        <v>0</v>
      </c>
      <c r="E38" s="82">
        <f>SUM(E33:E37)</f>
        <v>1509</v>
      </c>
      <c r="F38" s="82">
        <f>SUM(F33:F37)</f>
        <v>0</v>
      </c>
      <c r="H38" s="34"/>
    </row>
    <row r="39" spans="1:11" x14ac:dyDescent="0.2">
      <c r="A39" s="77" t="s">
        <v>181</v>
      </c>
      <c r="B39" s="81"/>
      <c r="C39" s="81"/>
      <c r="D39" s="81"/>
      <c r="E39" s="81"/>
      <c r="F39" s="81">
        <f>+D39</f>
        <v>0</v>
      </c>
      <c r="H39" s="34"/>
    </row>
    <row r="40" spans="1:11" ht="28.5" customHeight="1" x14ac:dyDescent="0.2">
      <c r="A40" s="78" t="s">
        <v>182</v>
      </c>
      <c r="B40" s="81"/>
      <c r="C40" s="81"/>
      <c r="D40" s="81"/>
      <c r="E40" s="81"/>
      <c r="F40" s="81"/>
      <c r="H40" s="34"/>
    </row>
    <row r="41" spans="1:11" ht="25.5" x14ac:dyDescent="0.2">
      <c r="A41" s="78" t="s">
        <v>183</v>
      </c>
      <c r="B41" s="81"/>
      <c r="C41" s="81"/>
      <c r="D41" s="81"/>
      <c r="E41" s="81"/>
      <c r="F41" s="81"/>
      <c r="H41" s="34"/>
    </row>
    <row r="42" spans="1:11" ht="26.25" customHeight="1" x14ac:dyDescent="0.2">
      <c r="A42" s="78" t="s">
        <v>184</v>
      </c>
      <c r="B42" s="81"/>
      <c r="C42" s="81"/>
      <c r="D42" s="81"/>
      <c r="E42" s="81"/>
      <c r="F42" s="81"/>
      <c r="H42" s="34"/>
    </row>
    <row r="43" spans="1:11" x14ac:dyDescent="0.2">
      <c r="A43" s="77" t="s">
        <v>185</v>
      </c>
      <c r="B43" s="81">
        <f>+C43+D43</f>
        <v>29397</v>
      </c>
      <c r="C43" s="81"/>
      <c r="D43" s="81">
        <v>29397</v>
      </c>
      <c r="E43" s="81">
        <f>+D43</f>
        <v>29397</v>
      </c>
      <c r="F43" s="81"/>
      <c r="H43" s="34"/>
      <c r="K43" s="32"/>
    </row>
    <row r="44" spans="1:11" x14ac:dyDescent="0.2">
      <c r="A44" s="2" t="s">
        <v>186</v>
      </c>
      <c r="B44" s="82">
        <f>SUM(B39:B43)</f>
        <v>29397</v>
      </c>
      <c r="C44" s="82">
        <f>SUM(C39:C43)</f>
        <v>0</v>
      </c>
      <c r="D44" s="82">
        <f>SUM(D39:D43)</f>
        <v>29397</v>
      </c>
      <c r="E44" s="82">
        <f>SUM(E39:E43)</f>
        <v>29397</v>
      </c>
      <c r="F44" s="82">
        <f>SUM(F39:F43)</f>
        <v>0</v>
      </c>
      <c r="K44" s="32"/>
    </row>
    <row r="45" spans="1:11" x14ac:dyDescent="0.2">
      <c r="A45" s="77" t="s">
        <v>187</v>
      </c>
      <c r="B45" s="20"/>
      <c r="C45" s="20"/>
      <c r="D45" s="20"/>
      <c r="E45" s="83"/>
      <c r="F45" s="83"/>
      <c r="K45" s="32"/>
    </row>
    <row r="46" spans="1:11" x14ac:dyDescent="0.2">
      <c r="A46" s="77" t="s">
        <v>188</v>
      </c>
      <c r="B46" s="20"/>
      <c r="C46" s="20"/>
      <c r="D46" s="20"/>
      <c r="E46" s="81"/>
      <c r="F46" s="81"/>
      <c r="K46" s="32"/>
    </row>
    <row r="47" spans="1:11" x14ac:dyDescent="0.2">
      <c r="A47" s="2" t="s">
        <v>189</v>
      </c>
      <c r="B47" s="82">
        <v>0</v>
      </c>
      <c r="C47" s="82"/>
      <c r="D47" s="82"/>
      <c r="E47" s="82"/>
      <c r="F47" s="82"/>
      <c r="K47" s="32"/>
    </row>
    <row r="48" spans="1:11" x14ac:dyDescent="0.2">
      <c r="A48" s="77" t="s">
        <v>190</v>
      </c>
      <c r="B48" s="20"/>
      <c r="C48" s="20"/>
      <c r="D48" s="20"/>
      <c r="E48" s="81"/>
      <c r="F48" s="81"/>
      <c r="K48" s="32"/>
    </row>
    <row r="49" spans="1:11" x14ac:dyDescent="0.2">
      <c r="A49" s="77" t="s">
        <v>191</v>
      </c>
      <c r="B49" s="20"/>
      <c r="C49" s="20"/>
      <c r="D49" s="20"/>
      <c r="E49" s="81"/>
      <c r="F49" s="81"/>
      <c r="K49" s="32"/>
    </row>
    <row r="50" spans="1:11" x14ac:dyDescent="0.2">
      <c r="A50" s="77" t="s">
        <v>192</v>
      </c>
      <c r="B50" s="20">
        <f>+C50+D50</f>
        <v>520</v>
      </c>
      <c r="C50" s="20">
        <v>520</v>
      </c>
      <c r="D50" s="20">
        <v>0</v>
      </c>
      <c r="E50" s="20">
        <f>+B50</f>
        <v>520</v>
      </c>
      <c r="F50" s="20"/>
      <c r="K50" s="32"/>
    </row>
    <row r="51" spans="1:11" x14ac:dyDescent="0.2">
      <c r="A51" s="77" t="s">
        <v>193</v>
      </c>
      <c r="B51" s="20">
        <f>+C51+D51</f>
        <v>2600</v>
      </c>
      <c r="C51" s="20">
        <v>2600</v>
      </c>
      <c r="D51" s="20">
        <v>0</v>
      </c>
      <c r="E51" s="20">
        <f>+B51-F51</f>
        <v>2600</v>
      </c>
      <c r="F51" s="20"/>
      <c r="K51" s="32"/>
    </row>
    <row r="52" spans="1:11" x14ac:dyDescent="0.2">
      <c r="A52" s="77" t="s">
        <v>194</v>
      </c>
      <c r="B52" s="20">
        <f>+C52+D52</f>
        <v>0</v>
      </c>
      <c r="C52" s="20"/>
      <c r="D52" s="20"/>
      <c r="E52" s="20">
        <f>+C52</f>
        <v>0</v>
      </c>
      <c r="F52" s="20"/>
      <c r="K52" s="32"/>
    </row>
    <row r="53" spans="1:11" x14ac:dyDescent="0.2">
      <c r="A53" s="77" t="s">
        <v>195</v>
      </c>
      <c r="B53" s="20"/>
      <c r="C53" s="20"/>
      <c r="D53" s="20"/>
      <c r="E53" s="20"/>
      <c r="F53" s="20"/>
    </row>
    <row r="54" spans="1:11" x14ac:dyDescent="0.2">
      <c r="A54" s="77" t="s">
        <v>196</v>
      </c>
      <c r="B54" s="20">
        <f>+C54+D54</f>
        <v>1200</v>
      </c>
      <c r="C54" s="20">
        <v>1200</v>
      </c>
      <c r="D54" s="20">
        <v>0</v>
      </c>
      <c r="E54" s="20">
        <f>+B54-F54</f>
        <v>1200</v>
      </c>
      <c r="F54" s="20"/>
    </row>
    <row r="55" spans="1:11" x14ac:dyDescent="0.2">
      <c r="A55" s="77" t="s">
        <v>197</v>
      </c>
      <c r="B55" s="20"/>
      <c r="C55" s="20"/>
      <c r="D55" s="20"/>
      <c r="E55" s="20"/>
      <c r="F55" s="20"/>
    </row>
    <row r="56" spans="1:11" x14ac:dyDescent="0.2">
      <c r="A56" s="2" t="s">
        <v>198</v>
      </c>
      <c r="B56" s="82">
        <f>SUM(B48:B55)</f>
        <v>4320</v>
      </c>
      <c r="C56" s="82">
        <f>SUM(C48:C55)</f>
        <v>4320</v>
      </c>
      <c r="D56" s="82">
        <f>SUM(D48:D55)</f>
        <v>0</v>
      </c>
      <c r="E56" s="82">
        <f>SUM(E48:E55)</f>
        <v>4320</v>
      </c>
      <c r="F56" s="82">
        <f>SUM(F48:F55)</f>
        <v>0</v>
      </c>
    </row>
    <row r="57" spans="1:11" x14ac:dyDescent="0.2">
      <c r="A57" s="77" t="s">
        <v>89</v>
      </c>
      <c r="B57" s="20">
        <f>+C57+D57</f>
        <v>25</v>
      </c>
      <c r="C57" s="20">
        <v>25</v>
      </c>
      <c r="D57" s="20"/>
      <c r="E57" s="20">
        <f>+C57</f>
        <v>25</v>
      </c>
      <c r="F57" s="20"/>
    </row>
    <row r="58" spans="1:11" x14ac:dyDescent="0.2">
      <c r="A58" s="2" t="s">
        <v>199</v>
      </c>
      <c r="B58" s="82">
        <f>+B56+B57</f>
        <v>4345</v>
      </c>
      <c r="C58" s="82">
        <f>+C56+C57</f>
        <v>4345</v>
      </c>
      <c r="D58" s="82">
        <f>+D56+D57</f>
        <v>0</v>
      </c>
      <c r="E58" s="82">
        <f>+E56+E57</f>
        <v>4345</v>
      </c>
      <c r="F58" s="82">
        <f>+F56+F57</f>
        <v>0</v>
      </c>
    </row>
    <row r="59" spans="1:11" ht="25.5" x14ac:dyDescent="0.2">
      <c r="A59" s="78" t="s">
        <v>200</v>
      </c>
      <c r="B59" s="20"/>
      <c r="C59" s="20"/>
      <c r="D59" s="20"/>
      <c r="E59" s="20"/>
      <c r="F59" s="20"/>
    </row>
    <row r="60" spans="1:11" ht="25.5" x14ac:dyDescent="0.2">
      <c r="A60" s="78" t="s">
        <v>201</v>
      </c>
      <c r="B60" s="20"/>
      <c r="C60" s="20"/>
      <c r="D60" s="20"/>
      <c r="E60" s="20"/>
      <c r="F60" s="20"/>
    </row>
    <row r="61" spans="1:11" x14ac:dyDescent="0.2">
      <c r="A61" s="77" t="s">
        <v>202</v>
      </c>
      <c r="B61" s="20">
        <f>+C61+D61</f>
        <v>30</v>
      </c>
      <c r="C61" s="20">
        <v>30</v>
      </c>
      <c r="D61" s="20"/>
      <c r="E61" s="20">
        <f>+C61</f>
        <v>30</v>
      </c>
      <c r="F61" s="20"/>
    </row>
    <row r="62" spans="1:11" x14ac:dyDescent="0.2">
      <c r="A62" s="2" t="s">
        <v>203</v>
      </c>
      <c r="B62" s="82">
        <f>SUM(B59:B61)</f>
        <v>30</v>
      </c>
      <c r="C62" s="82">
        <f>SUM(C59:C61)</f>
        <v>30</v>
      </c>
      <c r="D62" s="82">
        <f>SUM(D59:D61)</f>
        <v>0</v>
      </c>
      <c r="E62" s="82">
        <f>SUM(E59:E61)</f>
        <v>30</v>
      </c>
      <c r="F62" s="82">
        <f>SUM(F59:F61)</f>
        <v>0</v>
      </c>
    </row>
    <row r="63" spans="1:11" ht="26.25" customHeight="1" x14ac:dyDescent="0.2">
      <c r="A63" s="78" t="s">
        <v>204</v>
      </c>
      <c r="B63" s="20"/>
      <c r="C63" s="20"/>
      <c r="D63" s="20"/>
      <c r="E63" s="20"/>
      <c r="F63" s="20"/>
    </row>
    <row r="64" spans="1:11" ht="25.5" x14ac:dyDescent="0.2">
      <c r="A64" s="78" t="s">
        <v>205</v>
      </c>
      <c r="B64" s="20"/>
      <c r="C64" s="20"/>
      <c r="D64" s="20"/>
      <c r="E64" s="20"/>
      <c r="F64" s="20"/>
    </row>
    <row r="65" spans="1:6" x14ac:dyDescent="0.2">
      <c r="A65" s="77" t="s">
        <v>206</v>
      </c>
      <c r="B65" s="20"/>
      <c r="C65" s="20"/>
      <c r="D65" s="20"/>
      <c r="E65" s="20"/>
      <c r="F65" s="20"/>
    </row>
    <row r="66" spans="1:6" x14ac:dyDescent="0.2">
      <c r="A66" s="2" t="s">
        <v>207</v>
      </c>
      <c r="B66" s="82">
        <v>0</v>
      </c>
      <c r="C66" s="82"/>
      <c r="D66" s="82"/>
      <c r="E66" s="82"/>
      <c r="F66" s="82"/>
    </row>
    <row r="67" spans="1:6" x14ac:dyDescent="0.2">
      <c r="A67" s="77" t="s">
        <v>208</v>
      </c>
      <c r="B67" s="20"/>
      <c r="C67" s="20"/>
      <c r="D67" s="20"/>
      <c r="E67" s="20"/>
      <c r="F67" s="20"/>
    </row>
    <row r="68" spans="1:6" x14ac:dyDescent="0.2">
      <c r="A68" s="77" t="s">
        <v>209</v>
      </c>
      <c r="B68" s="20">
        <f>+C68+D68</f>
        <v>0</v>
      </c>
      <c r="C68" s="20">
        <v>0</v>
      </c>
      <c r="D68" s="20">
        <v>0</v>
      </c>
      <c r="E68" s="20">
        <f>+B68</f>
        <v>0</v>
      </c>
      <c r="F68" s="20"/>
    </row>
    <row r="69" spans="1:6" x14ac:dyDescent="0.2">
      <c r="A69" s="77" t="s">
        <v>210</v>
      </c>
      <c r="B69" s="20">
        <f>+C69+D69</f>
        <v>26846</v>
      </c>
      <c r="C69" s="20">
        <v>8697</v>
      </c>
      <c r="D69" s="20">
        <v>18149</v>
      </c>
      <c r="E69" s="20">
        <f>+B69</f>
        <v>26846</v>
      </c>
      <c r="F69" s="20"/>
    </row>
    <row r="70" spans="1:6" x14ac:dyDescent="0.2">
      <c r="A70" s="77" t="s">
        <v>211</v>
      </c>
      <c r="B70" s="20"/>
      <c r="C70" s="20"/>
      <c r="D70" s="20"/>
      <c r="E70" s="20"/>
      <c r="F70" s="20"/>
    </row>
    <row r="71" spans="1:6" x14ac:dyDescent="0.2">
      <c r="A71" s="77" t="s">
        <v>212</v>
      </c>
      <c r="B71" s="20"/>
      <c r="C71" s="20"/>
      <c r="D71" s="20"/>
      <c r="E71" s="20"/>
      <c r="F71" s="20"/>
    </row>
    <row r="72" spans="1:6" x14ac:dyDescent="0.2">
      <c r="A72" s="77" t="s">
        <v>213</v>
      </c>
      <c r="B72" s="20"/>
      <c r="C72" s="20"/>
      <c r="D72" s="20"/>
      <c r="E72" s="20"/>
      <c r="F72" s="20"/>
    </row>
    <row r="73" spans="1:6" x14ac:dyDescent="0.2">
      <c r="A73" s="3" t="s">
        <v>214</v>
      </c>
      <c r="B73" s="82">
        <f>SUM(B67:B72)</f>
        <v>26846</v>
      </c>
      <c r="C73" s="82">
        <f>SUM(C67:C72)</f>
        <v>8697</v>
      </c>
      <c r="D73" s="82">
        <f>SUM(D67:D72)</f>
        <v>18149</v>
      </c>
      <c r="E73" s="82">
        <f>SUM(E67:E72)</f>
        <v>26846</v>
      </c>
      <c r="F73" s="82">
        <f>SUM(F67:F72)</f>
        <v>0</v>
      </c>
    </row>
    <row r="74" spans="1:6" x14ac:dyDescent="0.2">
      <c r="A74" s="79" t="s">
        <v>7</v>
      </c>
      <c r="B74" s="84">
        <f>+B73+B66+B62+B58+B47+B44+B38+B32+B26+B19</f>
        <v>90364</v>
      </c>
      <c r="C74" s="84">
        <f>+C73+C66+C62+C58+C47+C44+C38+C32+C26+C19</f>
        <v>42818</v>
      </c>
      <c r="D74" s="84">
        <f>+D73+D66+D62+D58+D47+D44+D38+D32+D26+D19</f>
        <v>47546</v>
      </c>
      <c r="E74" s="84">
        <f>+E73+E66+E62+E58+E47+E44+E38+E32+E26+E19</f>
        <v>90364</v>
      </c>
      <c r="F74" s="84">
        <f>+F73+F66+F62+F58+F47+F44+F38+F32+F26+F19</f>
        <v>0</v>
      </c>
    </row>
    <row r="77" spans="1:6" x14ac:dyDescent="0.2">
      <c r="D77" s="32"/>
      <c r="E77" s="32"/>
      <c r="F77" s="32"/>
    </row>
    <row r="78" spans="1:6" x14ac:dyDescent="0.2">
      <c r="D78" s="32"/>
    </row>
    <row r="79" spans="1:6" x14ac:dyDescent="0.2">
      <c r="C79" s="32"/>
    </row>
  </sheetData>
  <mergeCells count="6">
    <mergeCell ref="A1:F1"/>
    <mergeCell ref="A3:F3"/>
    <mergeCell ref="E5:F5"/>
    <mergeCell ref="A6:A7"/>
    <mergeCell ref="A2:F2"/>
    <mergeCell ref="B6:F6"/>
  </mergeCells>
  <phoneticPr fontId="1" type="noConversion"/>
  <pageMargins left="0.78740157480314965" right="0.78740157480314965" top="0.59055118110236227" bottom="0.59055118110236227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40" zoomScaleNormal="140" workbookViewId="0">
      <selection activeCell="A2" sqref="A2:G2"/>
    </sheetView>
  </sheetViews>
  <sheetFormatPr defaultRowHeight="12.75" x14ac:dyDescent="0.2"/>
  <cols>
    <col min="1" max="1" width="3.5703125" bestFit="1" customWidth="1"/>
    <col min="2" max="2" width="19.85546875" bestFit="1" customWidth="1"/>
    <col min="3" max="3" width="12.28515625" bestFit="1" customWidth="1"/>
    <col min="4" max="4" width="47.140625" bestFit="1" customWidth="1"/>
    <col min="5" max="5" width="13.140625" customWidth="1"/>
    <col min="7" max="7" width="9.42578125" bestFit="1" customWidth="1"/>
  </cols>
  <sheetData>
    <row r="1" spans="1:9" x14ac:dyDescent="0.2">
      <c r="B1" s="103" t="s">
        <v>264</v>
      </c>
      <c r="C1" s="103"/>
      <c r="D1" s="103"/>
      <c r="E1" s="103"/>
      <c r="F1" s="103"/>
      <c r="G1" s="103"/>
    </row>
    <row r="2" spans="1:9" x14ac:dyDescent="0.2">
      <c r="A2" s="103" t="s">
        <v>283</v>
      </c>
      <c r="B2" s="103"/>
      <c r="C2" s="103"/>
      <c r="D2" s="103"/>
      <c r="E2" s="103"/>
      <c r="F2" s="103"/>
      <c r="G2" s="103"/>
    </row>
    <row r="3" spans="1:9" x14ac:dyDescent="0.2">
      <c r="B3" s="113" t="s">
        <v>270</v>
      </c>
      <c r="C3" s="103"/>
      <c r="D3" s="103"/>
      <c r="E3" s="103"/>
      <c r="F3" s="103"/>
      <c r="G3" s="103"/>
    </row>
    <row r="5" spans="1:9" ht="12.75" customHeight="1" x14ac:dyDescent="0.2">
      <c r="F5" s="117" t="s">
        <v>6</v>
      </c>
      <c r="G5" s="117"/>
    </row>
    <row r="6" spans="1:9" ht="12.75" customHeight="1" x14ac:dyDescent="0.2">
      <c r="A6" s="114" t="s">
        <v>8</v>
      </c>
      <c r="B6" s="114"/>
      <c r="C6" s="110" t="s">
        <v>14</v>
      </c>
      <c r="D6" s="110" t="s">
        <v>18</v>
      </c>
      <c r="E6" s="118" t="s">
        <v>216</v>
      </c>
      <c r="F6" s="121" t="s">
        <v>5</v>
      </c>
      <c r="G6" s="121"/>
    </row>
    <row r="7" spans="1:9" ht="25.5" customHeight="1" x14ac:dyDescent="0.2">
      <c r="A7" s="114"/>
      <c r="B7" s="114"/>
      <c r="C7" s="111"/>
      <c r="D7" s="115"/>
      <c r="E7" s="119"/>
      <c r="F7" s="121"/>
      <c r="G7" s="121"/>
    </row>
    <row r="8" spans="1:9" x14ac:dyDescent="0.2">
      <c r="A8" s="114"/>
      <c r="B8" s="114"/>
      <c r="C8" s="111"/>
      <c r="D8" s="115"/>
      <c r="E8" s="119"/>
      <c r="F8" s="122" t="s">
        <v>87</v>
      </c>
      <c r="G8" s="122" t="s">
        <v>88</v>
      </c>
    </row>
    <row r="9" spans="1:9" ht="28.5" customHeight="1" x14ac:dyDescent="0.2">
      <c r="A9" s="13" t="s">
        <v>9</v>
      </c>
      <c r="B9" s="13" t="s">
        <v>17</v>
      </c>
      <c r="C9" s="112"/>
      <c r="D9" s="116"/>
      <c r="E9" s="120"/>
      <c r="F9" s="122"/>
      <c r="G9" s="122"/>
    </row>
    <row r="10" spans="1:9" ht="25.5" x14ac:dyDescent="0.2">
      <c r="A10" s="9">
        <v>1</v>
      </c>
      <c r="B10" s="14" t="s">
        <v>136</v>
      </c>
      <c r="C10" s="14" t="s">
        <v>15</v>
      </c>
      <c r="D10" s="26" t="s">
        <v>11</v>
      </c>
      <c r="E10" s="12">
        <f>+E11+E12+E13+E14+E18+E19</f>
        <v>42818</v>
      </c>
      <c r="F10" s="12">
        <f>+F11+F12+F13+F14+F18+F19</f>
        <v>42818</v>
      </c>
      <c r="G10" s="12">
        <f>+G11+G12+G13+G14+G18</f>
        <v>0</v>
      </c>
      <c r="I10" s="34"/>
    </row>
    <row r="11" spans="1:9" x14ac:dyDescent="0.2">
      <c r="A11" s="4"/>
      <c r="B11" s="4"/>
      <c r="C11" s="4"/>
      <c r="D11" s="23" t="s">
        <v>45</v>
      </c>
      <c r="E11" s="7">
        <v>11817</v>
      </c>
      <c r="F11" s="7">
        <f>+E11</f>
        <v>11817</v>
      </c>
      <c r="G11" s="7"/>
      <c r="I11" s="34"/>
    </row>
    <row r="12" spans="1:9" ht="25.5" x14ac:dyDescent="0.2">
      <c r="A12" s="4"/>
      <c r="B12" s="4"/>
      <c r="C12" s="4"/>
      <c r="D12" s="35" t="s">
        <v>72</v>
      </c>
      <c r="E12" s="7">
        <v>3646</v>
      </c>
      <c r="F12" s="7">
        <f>+E12</f>
        <v>3646</v>
      </c>
      <c r="G12" s="7"/>
      <c r="I12" s="34"/>
    </row>
    <row r="13" spans="1:9" x14ac:dyDescent="0.2">
      <c r="A13" s="4"/>
      <c r="B13" s="4"/>
      <c r="C13" s="4"/>
      <c r="D13" s="23" t="s">
        <v>90</v>
      </c>
      <c r="E13" s="7">
        <f>12245-300</f>
        <v>11945</v>
      </c>
      <c r="F13" s="7">
        <f>+E13</f>
        <v>11945</v>
      </c>
      <c r="G13" s="7"/>
      <c r="I13" s="34"/>
    </row>
    <row r="14" spans="1:9" x14ac:dyDescent="0.2">
      <c r="A14" s="4"/>
      <c r="B14" s="4"/>
      <c r="C14" s="4"/>
      <c r="D14" s="23" t="s">
        <v>70</v>
      </c>
      <c r="E14" s="7">
        <f>SUM(E15:E17)</f>
        <v>12837</v>
      </c>
      <c r="F14" s="7">
        <f>+E14-G14</f>
        <v>12837</v>
      </c>
      <c r="G14" s="7"/>
      <c r="I14" s="34"/>
    </row>
    <row r="15" spans="1:9" ht="25.5" x14ac:dyDescent="0.2">
      <c r="A15" s="4"/>
      <c r="B15" s="4"/>
      <c r="C15" s="4"/>
      <c r="D15" s="27" t="s">
        <v>137</v>
      </c>
      <c r="E15" s="37">
        <v>10762</v>
      </c>
      <c r="F15" s="7">
        <f>+E15-G15</f>
        <v>10762</v>
      </c>
      <c r="G15" s="37"/>
      <c r="I15" s="34"/>
    </row>
    <row r="16" spans="1:9" x14ac:dyDescent="0.2">
      <c r="A16" s="4"/>
      <c r="B16" s="4"/>
      <c r="C16" s="4"/>
      <c r="D16" s="38" t="s">
        <v>71</v>
      </c>
      <c r="E16" s="37">
        <v>1975</v>
      </c>
      <c r="F16" s="7">
        <f>+E16-G16</f>
        <v>1975</v>
      </c>
      <c r="G16" s="37"/>
      <c r="I16" s="34"/>
    </row>
    <row r="17" spans="1:9" ht="15" customHeight="1" x14ac:dyDescent="0.2">
      <c r="A17" s="4"/>
      <c r="B17" s="4"/>
      <c r="C17" s="4"/>
      <c r="D17" s="27" t="s">
        <v>93</v>
      </c>
      <c r="E17" s="37">
        <v>100</v>
      </c>
      <c r="F17" s="7">
        <f>+E17-G17</f>
        <v>100</v>
      </c>
      <c r="G17" s="37"/>
      <c r="I17" s="34"/>
    </row>
    <row r="18" spans="1:9" x14ac:dyDescent="0.2">
      <c r="A18" s="4"/>
      <c r="B18" s="4"/>
      <c r="C18" s="4"/>
      <c r="D18" s="23" t="s">
        <v>69</v>
      </c>
      <c r="E18" s="7">
        <v>1600</v>
      </c>
      <c r="F18" s="7">
        <f>+E18-G18</f>
        <v>1600</v>
      </c>
      <c r="G18" s="7"/>
      <c r="I18" s="34"/>
    </row>
    <row r="19" spans="1:9" x14ac:dyDescent="0.2">
      <c r="A19" s="4"/>
      <c r="B19" s="4"/>
      <c r="C19" s="4"/>
      <c r="D19" s="95" t="s">
        <v>134</v>
      </c>
      <c r="E19" s="7">
        <v>973</v>
      </c>
      <c r="F19" s="7">
        <f>+E19</f>
        <v>973</v>
      </c>
      <c r="G19" s="7"/>
      <c r="I19" s="34"/>
    </row>
    <row r="20" spans="1:9" ht="25.5" x14ac:dyDescent="0.2">
      <c r="A20" s="4"/>
      <c r="B20" s="4"/>
      <c r="C20" s="4"/>
      <c r="D20" s="39" t="s">
        <v>67</v>
      </c>
      <c r="E20" s="36">
        <v>3</v>
      </c>
      <c r="F20" s="36">
        <f>+E20</f>
        <v>3</v>
      </c>
      <c r="G20" s="36"/>
    </row>
    <row r="21" spans="1:9" ht="25.5" x14ac:dyDescent="0.2">
      <c r="A21" s="4"/>
      <c r="B21" s="4"/>
      <c r="C21" s="4"/>
      <c r="D21" s="39" t="s">
        <v>66</v>
      </c>
      <c r="E21" s="36">
        <v>3</v>
      </c>
      <c r="F21" s="36">
        <f>+E21</f>
        <v>3</v>
      </c>
      <c r="G21" s="36"/>
    </row>
    <row r="22" spans="1:9" ht="25.5" x14ac:dyDescent="0.2">
      <c r="A22" s="4"/>
      <c r="B22" s="4"/>
      <c r="C22" s="4"/>
      <c r="D22" s="39" t="s">
        <v>68</v>
      </c>
      <c r="E22" s="36">
        <v>1</v>
      </c>
      <c r="F22" s="36">
        <v>1</v>
      </c>
      <c r="G22" s="36"/>
    </row>
    <row r="23" spans="1:9" x14ac:dyDescent="0.2">
      <c r="A23" s="4"/>
      <c r="B23" s="4"/>
      <c r="C23" s="4"/>
      <c r="D23" s="39" t="s">
        <v>255</v>
      </c>
      <c r="E23" s="36">
        <v>1</v>
      </c>
      <c r="F23" s="36">
        <f>+E23</f>
        <v>1</v>
      </c>
      <c r="G23" s="36"/>
    </row>
    <row r="24" spans="1:9" x14ac:dyDescent="0.2">
      <c r="A24" s="4"/>
      <c r="B24" s="4"/>
      <c r="C24" s="4"/>
      <c r="D24" s="39" t="s">
        <v>260</v>
      </c>
      <c r="E24" s="36">
        <v>1</v>
      </c>
      <c r="F24" s="36">
        <v>1</v>
      </c>
      <c r="G24" s="36"/>
    </row>
    <row r="25" spans="1:9" x14ac:dyDescent="0.2">
      <c r="A25" s="4"/>
      <c r="B25" s="4"/>
      <c r="C25" s="4"/>
      <c r="D25" s="39" t="s">
        <v>261</v>
      </c>
      <c r="E25" s="36">
        <v>1</v>
      </c>
      <c r="F25" s="36">
        <f>+E25</f>
        <v>1</v>
      </c>
      <c r="G25" s="36"/>
    </row>
  </sheetData>
  <mergeCells count="11">
    <mergeCell ref="G8:G9"/>
    <mergeCell ref="A2:G2"/>
    <mergeCell ref="C6:C9"/>
    <mergeCell ref="B3:G3"/>
    <mergeCell ref="B1:G1"/>
    <mergeCell ref="A6:B8"/>
    <mergeCell ref="D6:D9"/>
    <mergeCell ref="F5:G5"/>
    <mergeCell ref="E6:E9"/>
    <mergeCell ref="F6:G7"/>
    <mergeCell ref="F8:F9"/>
  </mergeCells>
  <phoneticPr fontId="1" type="noConversion"/>
  <pageMargins left="0.75" right="0.75" top="1" bottom="1" header="0.5" footer="0.5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A2" sqref="A2:G2"/>
    </sheetView>
  </sheetViews>
  <sheetFormatPr defaultRowHeight="12.75" x14ac:dyDescent="0.2"/>
  <cols>
    <col min="1" max="1" width="3.5703125" bestFit="1" customWidth="1"/>
    <col min="2" max="2" width="16.28515625" customWidth="1"/>
    <col min="3" max="3" width="14.42578125" customWidth="1"/>
    <col min="4" max="4" width="32.42578125" bestFit="1" customWidth="1"/>
    <col min="5" max="5" width="10" customWidth="1"/>
  </cols>
  <sheetData>
    <row r="1" spans="1:7" x14ac:dyDescent="0.2">
      <c r="A1" s="103" t="s">
        <v>83</v>
      </c>
      <c r="B1" s="103"/>
      <c r="C1" s="103"/>
      <c r="D1" s="103"/>
      <c r="E1" s="103"/>
      <c r="F1" s="103"/>
      <c r="G1" s="103"/>
    </row>
    <row r="2" spans="1:7" x14ac:dyDescent="0.2">
      <c r="A2" s="103" t="s">
        <v>283</v>
      </c>
      <c r="B2" s="103"/>
      <c r="C2" s="103"/>
      <c r="D2" s="103"/>
      <c r="E2" s="103"/>
      <c r="F2" s="103"/>
      <c r="G2" s="103"/>
    </row>
    <row r="3" spans="1:7" ht="25.5" customHeight="1" x14ac:dyDescent="0.2">
      <c r="A3" s="113" t="s">
        <v>271</v>
      </c>
      <c r="B3" s="103"/>
      <c r="C3" s="103"/>
      <c r="D3" s="103"/>
      <c r="E3" s="103"/>
      <c r="F3" s="103"/>
      <c r="G3" s="103"/>
    </row>
    <row r="5" spans="1:7" x14ac:dyDescent="0.2">
      <c r="F5" s="125" t="s">
        <v>6</v>
      </c>
      <c r="G5" s="125"/>
    </row>
    <row r="6" spans="1:7" ht="12.75" customHeight="1" x14ac:dyDescent="0.2">
      <c r="A6" s="126" t="s">
        <v>8</v>
      </c>
      <c r="B6" s="127"/>
      <c r="C6" s="110" t="s">
        <v>16</v>
      </c>
      <c r="D6" s="110" t="s">
        <v>48</v>
      </c>
      <c r="E6" s="118" t="s">
        <v>215</v>
      </c>
      <c r="F6" s="123" t="s">
        <v>5</v>
      </c>
      <c r="G6" s="124"/>
    </row>
    <row r="7" spans="1:7" ht="22.5" customHeight="1" x14ac:dyDescent="0.2">
      <c r="A7" s="128"/>
      <c r="B7" s="129"/>
      <c r="C7" s="115"/>
      <c r="D7" s="115"/>
      <c r="E7" s="119"/>
      <c r="F7" s="122" t="s">
        <v>87</v>
      </c>
      <c r="G7" s="122" t="s">
        <v>88</v>
      </c>
    </row>
    <row r="8" spans="1:7" ht="21.75" customHeight="1" x14ac:dyDescent="0.2">
      <c r="A8" s="13" t="s">
        <v>9</v>
      </c>
      <c r="B8" s="13" t="s">
        <v>17</v>
      </c>
      <c r="C8" s="116"/>
      <c r="D8" s="116"/>
      <c r="E8" s="120"/>
      <c r="F8" s="122"/>
      <c r="G8" s="122"/>
    </row>
    <row r="9" spans="1:7" ht="25.5" x14ac:dyDescent="0.2">
      <c r="A9" s="18">
        <v>1</v>
      </c>
      <c r="B9" s="15" t="s">
        <v>138</v>
      </c>
      <c r="C9" s="16" t="s">
        <v>15</v>
      </c>
      <c r="D9" s="88" t="s">
        <v>256</v>
      </c>
      <c r="E9" s="89">
        <f>21480+5800</f>
        <v>27280</v>
      </c>
      <c r="F9" s="89">
        <f>+E9</f>
        <v>27280</v>
      </c>
      <c r="G9" s="89"/>
    </row>
    <row r="10" spans="1:7" x14ac:dyDescent="0.2">
      <c r="A10" s="18"/>
      <c r="B10" s="15"/>
      <c r="C10" s="16"/>
      <c r="D10" s="90" t="s">
        <v>273</v>
      </c>
      <c r="E10" s="89">
        <f>5200+1404</f>
        <v>6604</v>
      </c>
      <c r="F10" s="89">
        <f>+E10</f>
        <v>6604</v>
      </c>
      <c r="G10" s="89"/>
    </row>
    <row r="11" spans="1:7" x14ac:dyDescent="0.2">
      <c r="A11" s="18"/>
      <c r="B11" s="15"/>
      <c r="C11" s="16"/>
      <c r="D11" s="90" t="s">
        <v>274</v>
      </c>
      <c r="E11" s="89">
        <v>1270</v>
      </c>
      <c r="F11" s="89">
        <f>+E11</f>
        <v>1270</v>
      </c>
      <c r="G11" s="89"/>
    </row>
    <row r="12" spans="1:7" x14ac:dyDescent="0.2">
      <c r="A12" s="18"/>
      <c r="B12" s="15"/>
      <c r="C12" s="16"/>
      <c r="D12" s="90" t="s">
        <v>275</v>
      </c>
      <c r="E12" s="89">
        <f>355+96</f>
        <v>451</v>
      </c>
      <c r="F12" s="89">
        <f>+E12</f>
        <v>451</v>
      </c>
      <c r="G12" s="89"/>
    </row>
    <row r="13" spans="1:7" x14ac:dyDescent="0.2">
      <c r="A13" s="18"/>
      <c r="B13" s="15"/>
      <c r="C13" s="16"/>
      <c r="D13" s="91" t="s">
        <v>241</v>
      </c>
      <c r="E13" s="92">
        <f>SUM(E9:E12)</f>
        <v>35605</v>
      </c>
      <c r="F13" s="92">
        <f>SUM(F9:F12)</f>
        <v>35605</v>
      </c>
      <c r="G13" s="89"/>
    </row>
    <row r="14" spans="1:7" x14ac:dyDescent="0.2">
      <c r="A14" s="18"/>
      <c r="B14" s="15"/>
      <c r="C14" s="16"/>
      <c r="D14" s="97" t="s">
        <v>272</v>
      </c>
      <c r="E14" s="86">
        <v>381</v>
      </c>
      <c r="F14" s="86">
        <f>+E14</f>
        <v>381</v>
      </c>
      <c r="G14" s="86"/>
    </row>
    <row r="15" spans="1:7" x14ac:dyDescent="0.2">
      <c r="A15" s="18"/>
      <c r="B15" s="15"/>
      <c r="C15" s="16"/>
      <c r="D15" s="97" t="s">
        <v>257</v>
      </c>
      <c r="E15" s="86">
        <f>4300+1161</f>
        <v>5461</v>
      </c>
      <c r="F15" s="86">
        <f>+E15</f>
        <v>5461</v>
      </c>
      <c r="G15" s="86"/>
    </row>
    <row r="16" spans="1:7" x14ac:dyDescent="0.2">
      <c r="A16" s="18"/>
      <c r="B16" s="15"/>
      <c r="C16" s="16"/>
      <c r="D16" s="93" t="s">
        <v>242</v>
      </c>
      <c r="E16" s="94">
        <f>SUM(E14:E15)</f>
        <v>5842</v>
      </c>
      <c r="F16" s="94">
        <f>SUM(F14:F15)</f>
        <v>5842</v>
      </c>
      <c r="G16" s="94"/>
    </row>
    <row r="17" spans="1:9" x14ac:dyDescent="0.2">
      <c r="A17" s="18"/>
      <c r="B17" s="15"/>
      <c r="C17" s="16"/>
      <c r="D17" s="35" t="s">
        <v>223</v>
      </c>
      <c r="E17" s="20">
        <v>6099</v>
      </c>
      <c r="F17" s="20">
        <f>+E17</f>
        <v>6099</v>
      </c>
      <c r="G17" s="20"/>
    </row>
    <row r="18" spans="1:9" x14ac:dyDescent="0.2">
      <c r="A18" s="5"/>
      <c r="B18" s="4"/>
      <c r="C18" s="5"/>
      <c r="D18" s="26" t="s">
        <v>11</v>
      </c>
      <c r="E18" s="19">
        <f>+E13+E16+E17</f>
        <v>47546</v>
      </c>
      <c r="F18" s="19">
        <f>+F13+F16+F17</f>
        <v>47546</v>
      </c>
      <c r="G18" s="19">
        <f>+G13+G16+G17</f>
        <v>0</v>
      </c>
      <c r="I18" s="32"/>
    </row>
    <row r="21" spans="1:9" x14ac:dyDescent="0.2">
      <c r="F21" s="32"/>
    </row>
  </sheetData>
  <mergeCells count="11">
    <mergeCell ref="D6:D8"/>
    <mergeCell ref="E6:E8"/>
    <mergeCell ref="A2:G2"/>
    <mergeCell ref="A3:G3"/>
    <mergeCell ref="A1:G1"/>
    <mergeCell ref="F6:G6"/>
    <mergeCell ref="F7:F8"/>
    <mergeCell ref="G7:G8"/>
    <mergeCell ref="F5:G5"/>
    <mergeCell ref="A6:B7"/>
    <mergeCell ref="C6:C8"/>
  </mergeCells>
  <phoneticPr fontId="1" type="noConversion"/>
  <pageMargins left="0.59055118110236227" right="0.59055118110236227" top="0.59055118110236227" bottom="0.59055118110236227" header="0" footer="0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zoomScale="150" zoomScaleNormal="150" workbookViewId="0">
      <selection activeCell="A2" sqref="A2:H2"/>
    </sheetView>
  </sheetViews>
  <sheetFormatPr defaultRowHeight="12.75" x14ac:dyDescent="0.2"/>
  <cols>
    <col min="1" max="1" width="7.140625" bestFit="1" customWidth="1"/>
    <col min="2" max="2" width="69" bestFit="1" customWidth="1"/>
    <col min="3" max="3" width="9.7109375" bestFit="1" customWidth="1"/>
    <col min="4" max="4" width="9.28515625" bestFit="1" customWidth="1"/>
    <col min="5" max="5" width="7.5703125" bestFit="1" customWidth="1"/>
    <col min="6" max="6" width="9.7109375" bestFit="1" customWidth="1"/>
    <col min="7" max="7" width="9.28515625" bestFit="1" customWidth="1"/>
    <col min="8" max="8" width="7.5703125" bestFit="1" customWidth="1"/>
  </cols>
  <sheetData>
    <row r="1" spans="1:10" x14ac:dyDescent="0.2">
      <c r="A1" s="103" t="s">
        <v>85</v>
      </c>
      <c r="B1" s="103"/>
      <c r="C1" s="103"/>
      <c r="D1" s="103"/>
      <c r="E1" s="103"/>
      <c r="F1" s="103"/>
      <c r="G1" s="103"/>
      <c r="H1" s="103"/>
    </row>
    <row r="2" spans="1:10" x14ac:dyDescent="0.2">
      <c r="A2" s="103" t="s">
        <v>283</v>
      </c>
      <c r="B2" s="103"/>
      <c r="C2" s="103"/>
      <c r="D2" s="103"/>
      <c r="E2" s="103"/>
      <c r="F2" s="103"/>
      <c r="G2" s="103"/>
      <c r="H2" s="103"/>
    </row>
    <row r="3" spans="1:10" x14ac:dyDescent="0.2">
      <c r="A3" s="103" t="s">
        <v>276</v>
      </c>
      <c r="B3" s="103"/>
      <c r="C3" s="103"/>
      <c r="D3" s="103"/>
      <c r="E3" s="103"/>
      <c r="F3" s="103"/>
      <c r="G3" s="103"/>
      <c r="H3" s="103"/>
    </row>
    <row r="4" spans="1:10" x14ac:dyDescent="0.2">
      <c r="F4" s="125" t="s">
        <v>6</v>
      </c>
      <c r="G4" s="125"/>
      <c r="H4" s="125"/>
    </row>
    <row r="5" spans="1:10" x14ac:dyDescent="0.2">
      <c r="A5" s="17" t="s">
        <v>43</v>
      </c>
      <c r="B5" s="18" t="s">
        <v>154</v>
      </c>
      <c r="C5" s="134" t="s">
        <v>41</v>
      </c>
      <c r="D5" s="134"/>
      <c r="E5" s="134"/>
      <c r="F5" s="134" t="s">
        <v>42</v>
      </c>
      <c r="G5" s="134"/>
      <c r="H5" s="134"/>
    </row>
    <row r="6" spans="1:10" ht="38.25" x14ac:dyDescent="0.2">
      <c r="A6" s="130" t="s">
        <v>39</v>
      </c>
      <c r="B6" s="130"/>
      <c r="C6" s="18" t="s">
        <v>220</v>
      </c>
      <c r="D6" s="18" t="s">
        <v>91</v>
      </c>
      <c r="E6" s="16" t="s">
        <v>92</v>
      </c>
      <c r="F6" s="18" t="s">
        <v>220</v>
      </c>
      <c r="G6" s="18" t="s">
        <v>91</v>
      </c>
      <c r="H6" s="16" t="s">
        <v>92</v>
      </c>
    </row>
    <row r="7" spans="1:10" x14ac:dyDescent="0.2">
      <c r="A7" s="130"/>
      <c r="B7" s="130"/>
      <c r="C7" s="135" t="s">
        <v>40</v>
      </c>
      <c r="D7" s="136"/>
      <c r="E7" s="137"/>
      <c r="F7" s="135" t="s">
        <v>40</v>
      </c>
      <c r="G7" s="136"/>
      <c r="H7" s="137"/>
    </row>
    <row r="8" spans="1:10" ht="25.5" x14ac:dyDescent="0.2">
      <c r="A8" s="21" t="s">
        <v>10</v>
      </c>
      <c r="B8" s="35" t="s">
        <v>221</v>
      </c>
      <c r="C8" s="20">
        <f t="shared" ref="C8:C13" si="0">+D8+E8</f>
        <v>1</v>
      </c>
      <c r="D8" s="20">
        <v>1</v>
      </c>
      <c r="E8" s="20"/>
      <c r="F8" s="20">
        <f>+G8+H8</f>
        <v>42870</v>
      </c>
      <c r="G8" s="20">
        <v>42870</v>
      </c>
      <c r="H8" s="20">
        <v>0</v>
      </c>
      <c r="J8" s="32"/>
    </row>
    <row r="9" spans="1:10" x14ac:dyDescent="0.2">
      <c r="A9" s="21" t="s">
        <v>12</v>
      </c>
      <c r="B9" s="4" t="s">
        <v>140</v>
      </c>
      <c r="C9" s="20">
        <f t="shared" si="0"/>
        <v>35</v>
      </c>
      <c r="D9" s="20">
        <v>35</v>
      </c>
      <c r="E9" s="20"/>
      <c r="F9" s="20">
        <f t="shared" ref="F9:F38" si="1">+G9+H9</f>
        <v>424</v>
      </c>
      <c r="G9" s="20">
        <v>424</v>
      </c>
      <c r="H9" s="20"/>
      <c r="J9" s="32"/>
    </row>
    <row r="10" spans="1:10" x14ac:dyDescent="0.2">
      <c r="A10" s="21" t="s">
        <v>13</v>
      </c>
      <c r="B10" s="4" t="s">
        <v>141</v>
      </c>
      <c r="C10" s="20">
        <f t="shared" si="0"/>
        <v>6878</v>
      </c>
      <c r="D10" s="20">
        <v>6878</v>
      </c>
      <c r="E10" s="20"/>
      <c r="F10" s="20">
        <f t="shared" si="1"/>
        <v>7741</v>
      </c>
      <c r="G10" s="20">
        <v>7741</v>
      </c>
      <c r="H10" s="20"/>
      <c r="J10" s="32"/>
    </row>
    <row r="11" spans="1:10" x14ac:dyDescent="0.2">
      <c r="A11" s="21" t="s">
        <v>20</v>
      </c>
      <c r="B11" s="4" t="s">
        <v>142</v>
      </c>
      <c r="C11" s="20">
        <f t="shared" si="0"/>
        <v>49455</v>
      </c>
      <c r="D11" s="20">
        <v>49455</v>
      </c>
      <c r="E11" s="20"/>
      <c r="F11" s="20">
        <f t="shared" si="1"/>
        <v>973</v>
      </c>
      <c r="G11" s="20">
        <v>973</v>
      </c>
      <c r="H11" s="20"/>
      <c r="J11" s="32"/>
    </row>
    <row r="12" spans="1:10" x14ac:dyDescent="0.2">
      <c r="A12" s="21" t="s">
        <v>21</v>
      </c>
      <c r="B12" s="4" t="s">
        <v>143</v>
      </c>
      <c r="C12" s="20">
        <f t="shared" si="0"/>
        <v>26846</v>
      </c>
      <c r="D12" s="20">
        <v>26846</v>
      </c>
      <c r="E12" s="20"/>
      <c r="F12" s="20">
        <f t="shared" si="1"/>
        <v>10587</v>
      </c>
      <c r="G12" s="20">
        <v>10587</v>
      </c>
      <c r="H12" s="20"/>
      <c r="J12" s="32"/>
    </row>
    <row r="13" spans="1:10" x14ac:dyDescent="0.2">
      <c r="A13" s="21" t="s">
        <v>22</v>
      </c>
      <c r="B13" s="4" t="s">
        <v>227</v>
      </c>
      <c r="C13" s="20">
        <f t="shared" si="0"/>
        <v>0</v>
      </c>
      <c r="D13" s="20"/>
      <c r="E13" s="20"/>
      <c r="F13" s="20">
        <f t="shared" si="1"/>
        <v>0</v>
      </c>
      <c r="G13" s="20"/>
      <c r="H13" s="20"/>
      <c r="J13" s="32"/>
    </row>
    <row r="14" spans="1:10" x14ac:dyDescent="0.2">
      <c r="A14" s="21" t="s">
        <v>23</v>
      </c>
      <c r="B14" s="20" t="s">
        <v>144</v>
      </c>
      <c r="C14" s="20"/>
      <c r="D14" s="20"/>
      <c r="E14" s="20"/>
      <c r="F14" s="20">
        <f t="shared" si="1"/>
        <v>1697</v>
      </c>
      <c r="G14" s="20">
        <v>1697</v>
      </c>
      <c r="H14" s="20"/>
      <c r="J14" s="32"/>
    </row>
    <row r="15" spans="1:10" x14ac:dyDescent="0.2">
      <c r="A15" s="21" t="s">
        <v>24</v>
      </c>
      <c r="B15" s="20" t="s">
        <v>277</v>
      </c>
      <c r="C15" s="20">
        <f>+D15+E15</f>
        <v>1295</v>
      </c>
      <c r="D15" s="20">
        <v>1295</v>
      </c>
      <c r="E15" s="20"/>
      <c r="F15" s="20"/>
      <c r="G15" s="20"/>
      <c r="H15" s="20"/>
      <c r="J15" s="32"/>
    </row>
    <row r="16" spans="1:10" ht="38.25" x14ac:dyDescent="0.2">
      <c r="A16" s="21" t="s">
        <v>25</v>
      </c>
      <c r="B16" s="6" t="s">
        <v>231</v>
      </c>
      <c r="C16" s="20"/>
      <c r="D16" s="20"/>
      <c r="E16" s="20"/>
      <c r="F16" s="20">
        <f t="shared" si="1"/>
        <v>127</v>
      </c>
      <c r="G16" s="20">
        <v>127</v>
      </c>
      <c r="H16" s="20"/>
      <c r="J16" s="32"/>
    </row>
    <row r="17" spans="1:256" ht="25.5" x14ac:dyDescent="0.2">
      <c r="A17" s="21" t="s">
        <v>26</v>
      </c>
      <c r="B17" s="6" t="s">
        <v>222</v>
      </c>
      <c r="C17" s="20"/>
      <c r="D17" s="20"/>
      <c r="E17" s="20"/>
      <c r="F17" s="20">
        <f t="shared" si="1"/>
        <v>508</v>
      </c>
      <c r="G17" s="20">
        <v>508</v>
      </c>
      <c r="H17" s="20"/>
      <c r="J17" s="32"/>
    </row>
    <row r="18" spans="1:256" x14ac:dyDescent="0.2">
      <c r="A18" s="21" t="s">
        <v>27</v>
      </c>
      <c r="B18" s="4" t="s">
        <v>145</v>
      </c>
      <c r="C18" s="20"/>
      <c r="D18" s="20"/>
      <c r="E18" s="20"/>
      <c r="F18" s="20">
        <f t="shared" si="1"/>
        <v>1397</v>
      </c>
      <c r="G18" s="20">
        <v>1397</v>
      </c>
      <c r="H18" s="20"/>
      <c r="J18" s="32"/>
    </row>
    <row r="19" spans="1:256" x14ac:dyDescent="0.2">
      <c r="A19" s="21" t="s">
        <v>28</v>
      </c>
      <c r="B19" s="4" t="s">
        <v>218</v>
      </c>
      <c r="C19" s="20"/>
      <c r="D19" s="20"/>
      <c r="E19" s="20"/>
      <c r="F19" s="20">
        <f t="shared" si="1"/>
        <v>4417</v>
      </c>
      <c r="G19" s="20">
        <v>4417</v>
      </c>
      <c r="H19" s="20"/>
      <c r="J19" s="32"/>
    </row>
    <row r="20" spans="1:256" x14ac:dyDescent="0.2">
      <c r="A20" s="21" t="s">
        <v>29</v>
      </c>
      <c r="B20" s="4" t="s">
        <v>146</v>
      </c>
      <c r="C20" s="20">
        <f>+D20+E20</f>
        <v>0</v>
      </c>
      <c r="D20" s="20"/>
      <c r="E20" s="20"/>
      <c r="F20" s="20">
        <f t="shared" si="1"/>
        <v>660</v>
      </c>
      <c r="G20" s="20">
        <v>660</v>
      </c>
      <c r="H20" s="20"/>
      <c r="J20" s="32"/>
    </row>
    <row r="21" spans="1:256" x14ac:dyDescent="0.2">
      <c r="A21" s="21" t="s">
        <v>30</v>
      </c>
      <c r="B21" s="4" t="s">
        <v>147</v>
      </c>
      <c r="C21" s="20"/>
      <c r="D21" s="20"/>
      <c r="E21" s="20"/>
      <c r="F21" s="20">
        <f t="shared" si="1"/>
        <v>324</v>
      </c>
      <c r="G21" s="20">
        <v>324</v>
      </c>
      <c r="H21" s="20"/>
      <c r="J21" s="32"/>
    </row>
    <row r="22" spans="1:256" x14ac:dyDescent="0.2">
      <c r="A22" s="21" t="s">
        <v>31</v>
      </c>
      <c r="B22" s="4" t="s">
        <v>232</v>
      </c>
      <c r="C22" s="20"/>
      <c r="D22" s="20"/>
      <c r="E22" s="20"/>
      <c r="F22" s="20">
        <f t="shared" si="1"/>
        <v>0</v>
      </c>
      <c r="G22" s="20">
        <v>0</v>
      </c>
      <c r="H22" s="20"/>
      <c r="J22" s="32"/>
    </row>
    <row r="23" spans="1:256" x14ac:dyDescent="0.2">
      <c r="A23" s="21" t="s">
        <v>32</v>
      </c>
      <c r="B23" s="4" t="s">
        <v>233</v>
      </c>
      <c r="C23" s="20"/>
      <c r="D23" s="20"/>
      <c r="E23" s="20"/>
      <c r="F23" s="20">
        <f t="shared" si="1"/>
        <v>25</v>
      </c>
      <c r="G23" s="20">
        <v>25</v>
      </c>
      <c r="H23" s="20"/>
      <c r="J23" s="32"/>
    </row>
    <row r="24" spans="1:256" x14ac:dyDescent="0.2">
      <c r="A24" s="21" t="s">
        <v>33</v>
      </c>
      <c r="B24" s="4" t="s">
        <v>217</v>
      </c>
      <c r="C24" s="20"/>
      <c r="D24" s="20"/>
      <c r="E24" s="20"/>
      <c r="F24" s="20">
        <f t="shared" si="1"/>
        <v>1200</v>
      </c>
      <c r="G24" s="20">
        <v>1200</v>
      </c>
      <c r="H24" s="20"/>
      <c r="J24" s="32"/>
    </row>
    <row r="25" spans="1:256" x14ac:dyDescent="0.2">
      <c r="A25" s="21" t="s">
        <v>243</v>
      </c>
      <c r="B25" s="4" t="s">
        <v>148</v>
      </c>
      <c r="C25" s="20"/>
      <c r="D25" s="20"/>
      <c r="E25" s="20"/>
      <c r="F25" s="20">
        <f t="shared" si="1"/>
        <v>518</v>
      </c>
      <c r="G25" s="20">
        <v>518</v>
      </c>
      <c r="H25" s="20"/>
      <c r="J25" s="32"/>
    </row>
    <row r="26" spans="1:256" x14ac:dyDescent="0.2">
      <c r="A26" s="21" t="s">
        <v>34</v>
      </c>
      <c r="B26" s="4" t="s">
        <v>234</v>
      </c>
      <c r="C26" s="20"/>
      <c r="D26" s="20"/>
      <c r="E26" s="20"/>
      <c r="F26" s="20">
        <f t="shared" si="1"/>
        <v>639</v>
      </c>
      <c r="G26" s="20">
        <v>639</v>
      </c>
      <c r="H26" s="20"/>
      <c r="J26" s="32"/>
    </row>
    <row r="27" spans="1:256" x14ac:dyDescent="0.2">
      <c r="A27" s="21" t="s">
        <v>244</v>
      </c>
      <c r="B27" s="4" t="s">
        <v>228</v>
      </c>
      <c r="C27" s="20">
        <f>+D27</f>
        <v>1509</v>
      </c>
      <c r="D27" s="20">
        <v>1509</v>
      </c>
      <c r="E27" s="20"/>
      <c r="F27" s="20">
        <f t="shared" si="1"/>
        <v>7642</v>
      </c>
      <c r="G27" s="20">
        <v>7642</v>
      </c>
      <c r="H27" s="20"/>
      <c r="J27" s="32"/>
      <c r="IV27" s="24">
        <f>SUM(A27:IU27)</f>
        <v>18302</v>
      </c>
    </row>
    <row r="28" spans="1:256" x14ac:dyDescent="0.2">
      <c r="A28" s="21" t="s">
        <v>35</v>
      </c>
      <c r="B28" s="87" t="s">
        <v>250</v>
      </c>
      <c r="C28" s="20"/>
      <c r="D28" s="20"/>
      <c r="E28" s="20"/>
      <c r="F28" s="20">
        <f t="shared" si="1"/>
        <v>450</v>
      </c>
      <c r="G28" s="20">
        <v>450</v>
      </c>
      <c r="H28" s="20"/>
      <c r="J28" s="32"/>
      <c r="IV28" s="24"/>
    </row>
    <row r="29" spans="1:256" x14ac:dyDescent="0.2">
      <c r="A29" s="21" t="s">
        <v>245</v>
      </c>
      <c r="B29" s="4" t="s">
        <v>149</v>
      </c>
      <c r="C29" s="20"/>
      <c r="D29" s="20"/>
      <c r="E29" s="20"/>
      <c r="F29" s="20">
        <f t="shared" si="1"/>
        <v>300</v>
      </c>
      <c r="G29" s="20">
        <v>300</v>
      </c>
      <c r="H29" s="20"/>
      <c r="J29" s="32"/>
    </row>
    <row r="30" spans="1:256" x14ac:dyDescent="0.2">
      <c r="A30" s="21" t="s">
        <v>246</v>
      </c>
      <c r="B30" s="4" t="s">
        <v>259</v>
      </c>
      <c r="C30" s="20"/>
      <c r="D30" s="20"/>
      <c r="E30" s="20"/>
      <c r="F30" s="20">
        <f t="shared" si="1"/>
        <v>25</v>
      </c>
      <c r="G30" s="20">
        <v>25</v>
      </c>
      <c r="H30" s="20"/>
      <c r="J30" s="32"/>
    </row>
    <row r="31" spans="1:256" x14ac:dyDescent="0.2">
      <c r="A31" s="21" t="s">
        <v>247</v>
      </c>
      <c r="B31" s="4" t="s">
        <v>150</v>
      </c>
      <c r="C31" s="20"/>
      <c r="D31" s="20"/>
      <c r="E31" s="20"/>
      <c r="F31" s="20">
        <f t="shared" si="1"/>
        <v>0</v>
      </c>
      <c r="G31" s="20">
        <v>0</v>
      </c>
      <c r="H31" s="20"/>
      <c r="J31" s="32"/>
    </row>
    <row r="32" spans="1:256" x14ac:dyDescent="0.2">
      <c r="A32" s="21" t="s">
        <v>248</v>
      </c>
      <c r="B32" s="4" t="s">
        <v>229</v>
      </c>
      <c r="C32" s="20">
        <f>+D32+E32</f>
        <v>0</v>
      </c>
      <c r="D32" s="20"/>
      <c r="E32" s="20"/>
      <c r="F32" s="20">
        <f t="shared" si="1"/>
        <v>0</v>
      </c>
      <c r="G32" s="20">
        <v>0</v>
      </c>
      <c r="H32" s="20"/>
      <c r="J32" s="32"/>
    </row>
    <row r="33" spans="1:10" x14ac:dyDescent="0.2">
      <c r="A33" s="21" t="s">
        <v>46</v>
      </c>
      <c r="B33" s="4" t="s">
        <v>224</v>
      </c>
      <c r="C33" s="20"/>
      <c r="D33" s="20"/>
      <c r="E33" s="20"/>
      <c r="F33" s="20">
        <f t="shared" si="1"/>
        <v>0</v>
      </c>
      <c r="G33" s="20">
        <v>0</v>
      </c>
      <c r="H33" s="20"/>
      <c r="J33" s="32"/>
    </row>
    <row r="34" spans="1:10" x14ac:dyDescent="0.2">
      <c r="A34" s="21" t="s">
        <v>47</v>
      </c>
      <c r="B34" s="4" t="s">
        <v>235</v>
      </c>
      <c r="C34" s="20"/>
      <c r="D34" s="20"/>
      <c r="E34" s="20"/>
      <c r="F34" s="20">
        <f t="shared" si="1"/>
        <v>0</v>
      </c>
      <c r="G34" s="20">
        <v>0</v>
      </c>
      <c r="H34" s="20"/>
      <c r="J34" s="32"/>
    </row>
    <row r="35" spans="1:10" x14ac:dyDescent="0.2">
      <c r="A35" s="21" t="s">
        <v>219</v>
      </c>
      <c r="B35" s="4" t="s">
        <v>151</v>
      </c>
      <c r="C35" s="20"/>
      <c r="D35" s="20"/>
      <c r="E35" s="20"/>
      <c r="F35" s="20">
        <f t="shared" si="1"/>
        <v>5305</v>
      </c>
      <c r="G35" s="20">
        <v>5305</v>
      </c>
      <c r="H35" s="20"/>
      <c r="J35" s="32"/>
    </row>
    <row r="36" spans="1:10" x14ac:dyDescent="0.2">
      <c r="A36" s="21" t="s">
        <v>249</v>
      </c>
      <c r="B36" s="4" t="s">
        <v>152</v>
      </c>
      <c r="C36" s="20"/>
      <c r="D36" s="20"/>
      <c r="E36" s="20"/>
      <c r="F36" s="20">
        <f t="shared" si="1"/>
        <v>2535</v>
      </c>
      <c r="G36" s="20">
        <v>2535</v>
      </c>
      <c r="H36" s="20"/>
      <c r="J36" s="32"/>
    </row>
    <row r="37" spans="1:10" x14ac:dyDescent="0.2">
      <c r="A37" s="21" t="s">
        <v>251</v>
      </c>
      <c r="B37" s="4" t="s">
        <v>230</v>
      </c>
      <c r="C37" s="20">
        <f>+D37+E37</f>
        <v>4345</v>
      </c>
      <c r="D37" s="20">
        <v>4345</v>
      </c>
      <c r="E37" s="20">
        <v>0</v>
      </c>
      <c r="F37" s="20">
        <v>0</v>
      </c>
      <c r="G37" s="20"/>
      <c r="H37" s="20"/>
      <c r="J37" s="32"/>
    </row>
    <row r="38" spans="1:10" x14ac:dyDescent="0.2">
      <c r="A38" s="21" t="s">
        <v>258</v>
      </c>
      <c r="B38" s="4" t="s">
        <v>153</v>
      </c>
      <c r="C38" s="20">
        <f>+D38+E38</f>
        <v>0</v>
      </c>
      <c r="D38" s="20"/>
      <c r="E38" s="20"/>
      <c r="F38" s="20">
        <f t="shared" si="1"/>
        <v>0</v>
      </c>
      <c r="G38" s="20"/>
      <c r="H38" s="20"/>
      <c r="J38" s="32"/>
    </row>
    <row r="39" spans="1:10" x14ac:dyDescent="0.2">
      <c r="A39" s="22"/>
      <c r="B39" s="9" t="s">
        <v>11</v>
      </c>
      <c r="C39" s="19">
        <f t="shared" ref="C39:H39" si="2">SUM(C8:C38)</f>
        <v>90364</v>
      </c>
      <c r="D39" s="19">
        <f t="shared" si="2"/>
        <v>90364</v>
      </c>
      <c r="E39" s="19">
        <f t="shared" si="2"/>
        <v>0</v>
      </c>
      <c r="F39" s="19">
        <f t="shared" si="2"/>
        <v>90364</v>
      </c>
      <c r="G39" s="19">
        <f t="shared" si="2"/>
        <v>90364</v>
      </c>
      <c r="H39" s="19">
        <f t="shared" si="2"/>
        <v>0</v>
      </c>
      <c r="J39" s="32"/>
    </row>
    <row r="40" spans="1:10" x14ac:dyDescent="0.2">
      <c r="A40" s="21"/>
      <c r="B40" s="4"/>
      <c r="C40" s="4"/>
      <c r="D40" s="4"/>
      <c r="E40" s="4"/>
      <c r="F40" s="4"/>
      <c r="G40" s="4"/>
      <c r="H40" s="4"/>
    </row>
    <row r="41" spans="1:10" x14ac:dyDescent="0.2">
      <c r="A41" s="131" t="s">
        <v>36</v>
      </c>
      <c r="B41" s="132"/>
      <c r="C41" s="132"/>
      <c r="D41" s="132"/>
      <c r="E41" s="132"/>
      <c r="F41" s="132"/>
      <c r="G41" s="132"/>
      <c r="H41" s="133"/>
    </row>
    <row r="42" spans="1:10" x14ac:dyDescent="0.2">
      <c r="A42" s="21"/>
      <c r="B42" s="4" t="s">
        <v>37</v>
      </c>
      <c r="C42" s="20"/>
      <c r="D42" s="20"/>
      <c r="E42" s="20"/>
      <c r="F42" s="20">
        <v>100</v>
      </c>
      <c r="G42" s="20">
        <v>100</v>
      </c>
      <c r="H42" s="20"/>
    </row>
    <row r="43" spans="1:10" x14ac:dyDescent="0.2">
      <c r="A43" s="21"/>
      <c r="B43" s="4" t="s">
        <v>38</v>
      </c>
      <c r="C43" s="20"/>
      <c r="D43" s="20"/>
      <c r="E43" s="20"/>
      <c r="F43" s="20">
        <v>6099</v>
      </c>
      <c r="G43" s="20">
        <v>6099</v>
      </c>
      <c r="H43" s="20"/>
    </row>
    <row r="46" spans="1:10" x14ac:dyDescent="0.2">
      <c r="G46" s="32"/>
      <c r="H46" s="32"/>
    </row>
    <row r="48" spans="1:10" x14ac:dyDescent="0.2">
      <c r="E48" s="32"/>
    </row>
  </sheetData>
  <mergeCells count="10">
    <mergeCell ref="A1:H1"/>
    <mergeCell ref="A3:H3"/>
    <mergeCell ref="A6:B7"/>
    <mergeCell ref="A2:H2"/>
    <mergeCell ref="A41:H41"/>
    <mergeCell ref="F4:H4"/>
    <mergeCell ref="C5:E5"/>
    <mergeCell ref="F5:H5"/>
    <mergeCell ref="C7:E7"/>
    <mergeCell ref="F7:H7"/>
  </mergeCells>
  <phoneticPr fontId="1" type="noConversion"/>
  <pageMargins left="0.59055118110236227" right="0.39370078740157483" top="0.25" bottom="0.27" header="0" footer="0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20" zoomScaleNormal="120" workbookViewId="0">
      <selection activeCell="A2" sqref="A2:G2"/>
    </sheetView>
  </sheetViews>
  <sheetFormatPr defaultRowHeight="12.75" x14ac:dyDescent="0.2"/>
  <cols>
    <col min="1" max="1" width="27.7109375" customWidth="1"/>
    <col min="2" max="2" width="9.5703125" bestFit="1" customWidth="1"/>
    <col min="3" max="3" width="9.28515625" bestFit="1" customWidth="1"/>
    <col min="4" max="4" width="9.28515625" customWidth="1"/>
    <col min="5" max="5" width="5.5703125" customWidth="1"/>
    <col min="6" max="6" width="32" bestFit="1" customWidth="1"/>
    <col min="7" max="8" width="9.28515625" bestFit="1" customWidth="1"/>
    <col min="9" max="9" width="9.42578125" bestFit="1" customWidth="1"/>
  </cols>
  <sheetData>
    <row r="1" spans="1:9" ht="15.75" customHeight="1" x14ac:dyDescent="0.2">
      <c r="A1" s="103" t="s">
        <v>263</v>
      </c>
      <c r="B1" s="103"/>
      <c r="C1" s="103"/>
      <c r="D1" s="103"/>
      <c r="E1" s="103"/>
      <c r="F1" s="103"/>
      <c r="G1" s="103"/>
    </row>
    <row r="2" spans="1:9" ht="16.5" customHeight="1" x14ac:dyDescent="0.2">
      <c r="A2" s="103" t="s">
        <v>283</v>
      </c>
      <c r="B2" s="103"/>
      <c r="C2" s="103"/>
      <c r="D2" s="103"/>
      <c r="E2" s="103"/>
      <c r="F2" s="103"/>
      <c r="G2" s="103"/>
    </row>
    <row r="3" spans="1:9" x14ac:dyDescent="0.2">
      <c r="A3" s="103" t="s">
        <v>253</v>
      </c>
      <c r="B3" s="103"/>
      <c r="C3" s="103"/>
      <c r="D3" s="103"/>
      <c r="E3" s="103"/>
      <c r="F3" s="103"/>
      <c r="G3" s="103"/>
    </row>
    <row r="4" spans="1:9" ht="12.75" customHeight="1" x14ac:dyDescent="0.2"/>
    <row r="5" spans="1:9" ht="12.75" customHeight="1" thickBot="1" x14ac:dyDescent="0.25">
      <c r="H5" s="138" t="s">
        <v>135</v>
      </c>
      <c r="I5" s="138"/>
    </row>
    <row r="6" spans="1:9" ht="36.75" thickBot="1" x14ac:dyDescent="0.25">
      <c r="A6" s="46"/>
      <c r="B6" s="47" t="s">
        <v>262</v>
      </c>
      <c r="C6" s="47" t="s">
        <v>278</v>
      </c>
      <c r="D6" s="48" t="s">
        <v>279</v>
      </c>
      <c r="E6" s="49"/>
      <c r="F6" s="46" t="s">
        <v>44</v>
      </c>
      <c r="G6" s="47" t="s">
        <v>262</v>
      </c>
      <c r="H6" s="47" t="s">
        <v>278</v>
      </c>
      <c r="I6" s="48" t="s">
        <v>279</v>
      </c>
    </row>
    <row r="7" spans="1:9" x14ac:dyDescent="0.2">
      <c r="A7" s="50" t="s">
        <v>94</v>
      </c>
      <c r="B7" s="51"/>
      <c r="C7" s="51"/>
      <c r="D7" s="52"/>
      <c r="E7" s="53"/>
      <c r="F7" s="50" t="s">
        <v>95</v>
      </c>
      <c r="G7" s="50"/>
      <c r="H7" s="50"/>
      <c r="I7" s="54"/>
    </row>
    <row r="8" spans="1:9" x14ac:dyDescent="0.2">
      <c r="A8" s="55" t="s">
        <v>111</v>
      </c>
      <c r="B8" s="55">
        <v>1980</v>
      </c>
      <c r="C8" s="55">
        <v>20198</v>
      </c>
      <c r="D8" s="56">
        <f>+'1'!B19</f>
        <v>3906</v>
      </c>
      <c r="E8" s="57"/>
      <c r="F8" s="55" t="s">
        <v>115</v>
      </c>
      <c r="G8" s="55">
        <v>11566</v>
      </c>
      <c r="H8" s="55">
        <v>13767</v>
      </c>
      <c r="I8" s="56">
        <f>+'2'!E11</f>
        <v>11817</v>
      </c>
    </row>
    <row r="9" spans="1:9" ht="24" x14ac:dyDescent="0.2">
      <c r="A9" s="55" t="s">
        <v>112</v>
      </c>
      <c r="B9" s="55">
        <v>5716</v>
      </c>
      <c r="C9" s="55">
        <v>4084</v>
      </c>
      <c r="D9" s="56">
        <f>+'1'!C58</f>
        <v>4345</v>
      </c>
      <c r="E9" s="57"/>
      <c r="F9" s="58" t="s">
        <v>116</v>
      </c>
      <c r="G9" s="55">
        <v>1984</v>
      </c>
      <c r="H9" s="55">
        <v>2239</v>
      </c>
      <c r="I9" s="56">
        <f>+'2'!E12</f>
        <v>3646</v>
      </c>
    </row>
    <row r="10" spans="1:9" x14ac:dyDescent="0.2">
      <c r="A10" s="55"/>
      <c r="B10" s="55"/>
      <c r="C10" s="55"/>
      <c r="D10" s="56"/>
      <c r="E10" s="57"/>
      <c r="F10" s="58" t="s">
        <v>125</v>
      </c>
      <c r="G10" s="55">
        <v>12311</v>
      </c>
      <c r="H10" s="55">
        <v>38857</v>
      </c>
      <c r="I10" s="56">
        <f>+'2'!E13</f>
        <v>11945</v>
      </c>
    </row>
    <row r="11" spans="1:9" ht="36" x14ac:dyDescent="0.2">
      <c r="A11" s="55" t="s">
        <v>113</v>
      </c>
      <c r="B11" s="55">
        <v>35525</v>
      </c>
      <c r="C11" s="55">
        <f>35420+38</f>
        <v>35458</v>
      </c>
      <c r="D11" s="56">
        <f>+'1'!C26+'1'!C38+'1'!C62</f>
        <v>25870</v>
      </c>
      <c r="E11" s="57"/>
      <c r="F11" s="55" t="s">
        <v>126</v>
      </c>
      <c r="G11" s="55">
        <v>3994</v>
      </c>
      <c r="H11" s="55">
        <v>4602</v>
      </c>
      <c r="I11" s="61">
        <f>+'2'!E14-'2'!E17</f>
        <v>12737</v>
      </c>
    </row>
    <row r="12" spans="1:9" x14ac:dyDescent="0.2">
      <c r="A12" s="59" t="s">
        <v>114</v>
      </c>
      <c r="B12" s="59">
        <v>32702</v>
      </c>
      <c r="C12" s="59">
        <v>26428</v>
      </c>
      <c r="D12" s="60">
        <f>+'1'!C73</f>
        <v>8697</v>
      </c>
      <c r="E12" s="57"/>
      <c r="F12" s="55" t="s">
        <v>127</v>
      </c>
      <c r="G12" s="55"/>
      <c r="H12" s="55">
        <v>0</v>
      </c>
      <c r="I12" s="56">
        <v>100</v>
      </c>
    </row>
    <row r="13" spans="1:9" ht="24" x14ac:dyDescent="0.2">
      <c r="A13" s="62" t="s">
        <v>96</v>
      </c>
      <c r="B13" s="62">
        <f>SUM(B8:B12)</f>
        <v>75923</v>
      </c>
      <c r="C13" s="62">
        <f>SUM(C8:C12)</f>
        <v>86168</v>
      </c>
      <c r="D13" s="62">
        <f>SUM(D8:D12)</f>
        <v>42818</v>
      </c>
      <c r="E13" s="57"/>
      <c r="F13" s="58" t="s">
        <v>117</v>
      </c>
      <c r="G13" s="55">
        <v>821</v>
      </c>
      <c r="H13" s="55">
        <v>920</v>
      </c>
      <c r="I13" s="56">
        <f>+'2'!E19</f>
        <v>973</v>
      </c>
    </row>
    <row r="14" spans="1:9" x14ac:dyDescent="0.2">
      <c r="A14" s="62"/>
      <c r="B14" s="72"/>
      <c r="C14" s="72"/>
      <c r="D14" s="72"/>
      <c r="E14" s="57"/>
      <c r="F14" s="58" t="s">
        <v>128</v>
      </c>
      <c r="G14" s="55">
        <v>2156</v>
      </c>
      <c r="H14" s="55">
        <v>1558</v>
      </c>
      <c r="I14" s="56">
        <f>+'2'!E18</f>
        <v>1600</v>
      </c>
    </row>
    <row r="15" spans="1:9" x14ac:dyDescent="0.2">
      <c r="A15" s="62"/>
      <c r="B15" s="72"/>
      <c r="C15" s="72"/>
      <c r="D15" s="72"/>
      <c r="E15" s="57"/>
      <c r="F15" s="62" t="s">
        <v>97</v>
      </c>
      <c r="G15" s="50">
        <f>SUM(G8:G14)</f>
        <v>32832</v>
      </c>
      <c r="H15" s="50">
        <f>SUM(H8:H14)</f>
        <v>61943</v>
      </c>
      <c r="I15" s="50">
        <f>SUM(I8:I14)</f>
        <v>42818</v>
      </c>
    </row>
    <row r="16" spans="1:9" ht="24" x14ac:dyDescent="0.2">
      <c r="A16" s="73" t="s">
        <v>101</v>
      </c>
      <c r="B16" s="65">
        <f>SUM(B13:B13)</f>
        <v>75923</v>
      </c>
      <c r="C16" s="65">
        <f>SUM(C13:C13)</f>
        <v>86168</v>
      </c>
      <c r="D16" s="65">
        <f>SUM(D13:D13)</f>
        <v>42818</v>
      </c>
      <c r="E16" s="57"/>
      <c r="F16" s="63" t="s">
        <v>98</v>
      </c>
      <c r="G16" s="63">
        <f>SUM(G15:G15)</f>
        <v>32832</v>
      </c>
      <c r="H16" s="63">
        <f>SUM(H15:H15)</f>
        <v>61943</v>
      </c>
      <c r="I16" s="63">
        <f>SUM(I15:I15)</f>
        <v>42818</v>
      </c>
    </row>
    <row r="17" spans="1:9" x14ac:dyDescent="0.2">
      <c r="A17" s="50" t="s">
        <v>102</v>
      </c>
      <c r="B17" s="50"/>
      <c r="C17" s="50"/>
      <c r="D17" s="56"/>
      <c r="E17" s="57"/>
      <c r="F17" s="50" t="s">
        <v>99</v>
      </c>
      <c r="G17" s="50"/>
      <c r="H17" s="50"/>
      <c r="I17" s="62"/>
    </row>
    <row r="18" spans="1:9" ht="24" x14ac:dyDescent="0.2">
      <c r="A18" s="55" t="s">
        <v>119</v>
      </c>
      <c r="B18" s="55">
        <v>75</v>
      </c>
      <c r="C18" s="55">
        <v>4</v>
      </c>
      <c r="D18" s="56">
        <f>+'1'!F32</f>
        <v>0</v>
      </c>
      <c r="E18" s="57"/>
      <c r="F18" s="55" t="s">
        <v>100</v>
      </c>
      <c r="G18" s="55">
        <v>0</v>
      </c>
      <c r="H18" s="55">
        <v>0</v>
      </c>
      <c r="I18" s="55">
        <v>0</v>
      </c>
    </row>
    <row r="19" spans="1:9" ht="24" x14ac:dyDescent="0.2">
      <c r="A19" s="55" t="s">
        <v>120</v>
      </c>
      <c r="B19" s="55"/>
      <c r="C19" s="55">
        <v>0</v>
      </c>
      <c r="D19" s="56">
        <f>+'1'!D58</f>
        <v>0</v>
      </c>
      <c r="E19" s="57"/>
      <c r="F19" s="55" t="s">
        <v>103</v>
      </c>
      <c r="G19" s="55">
        <v>5442</v>
      </c>
      <c r="H19" s="55">
        <v>2419</v>
      </c>
      <c r="I19" s="56">
        <f>+'3.'!E16</f>
        <v>5842</v>
      </c>
    </row>
    <row r="20" spans="1:9" ht="24" x14ac:dyDescent="0.2">
      <c r="A20" s="55" t="s">
        <v>121</v>
      </c>
      <c r="B20" s="55">
        <v>0</v>
      </c>
      <c r="C20" s="55">
        <v>19419</v>
      </c>
      <c r="D20" s="64">
        <f>+'1'!D43</f>
        <v>29397</v>
      </c>
      <c r="E20" s="57"/>
      <c r="F20" s="55" t="s">
        <v>104</v>
      </c>
      <c r="G20" s="55">
        <v>17729</v>
      </c>
      <c r="H20" s="55">
        <v>14959</v>
      </c>
      <c r="I20" s="56">
        <f>+'3.'!E13</f>
        <v>35605</v>
      </c>
    </row>
    <row r="21" spans="1:9" ht="24" x14ac:dyDescent="0.2">
      <c r="A21" s="59" t="s">
        <v>122</v>
      </c>
      <c r="B21" s="55">
        <v>0</v>
      </c>
      <c r="C21" s="55">
        <v>0</v>
      </c>
      <c r="D21" s="64">
        <f>+'1'!D73</f>
        <v>18149</v>
      </c>
      <c r="E21" s="57"/>
      <c r="F21" s="55" t="s">
        <v>118</v>
      </c>
      <c r="G21" s="55"/>
      <c r="H21" s="55"/>
      <c r="I21" s="56">
        <f>+'3.'!F17</f>
        <v>6099</v>
      </c>
    </row>
    <row r="22" spans="1:9" x14ac:dyDescent="0.2">
      <c r="A22" s="55" t="s">
        <v>124</v>
      </c>
      <c r="B22" s="55">
        <v>0</v>
      </c>
      <c r="C22" s="55">
        <v>0</v>
      </c>
      <c r="D22" s="64">
        <f>+'1'!D25</f>
        <v>0</v>
      </c>
      <c r="E22" s="57"/>
      <c r="F22" s="55" t="s">
        <v>106</v>
      </c>
      <c r="G22" s="55">
        <v>0</v>
      </c>
      <c r="H22" s="55"/>
      <c r="I22" s="56"/>
    </row>
    <row r="23" spans="1:9" x14ac:dyDescent="0.2">
      <c r="A23" s="4"/>
      <c r="B23" s="4"/>
      <c r="C23" s="4"/>
      <c r="D23" s="4"/>
      <c r="E23" s="57"/>
      <c r="F23" s="55" t="s">
        <v>123</v>
      </c>
      <c r="G23" s="55">
        <v>0</v>
      </c>
      <c r="H23" s="55">
        <v>0</v>
      </c>
      <c r="I23" s="56"/>
    </row>
    <row r="24" spans="1:9" ht="24" x14ac:dyDescent="0.2">
      <c r="A24" s="62" t="s">
        <v>105</v>
      </c>
      <c r="B24" s="50">
        <f>SUM(B18:B22)</f>
        <v>75</v>
      </c>
      <c r="C24" s="50">
        <f>SUM(C18:C22)</f>
        <v>19423</v>
      </c>
      <c r="D24" s="50">
        <f>SUM(D18:D22)</f>
        <v>47546</v>
      </c>
      <c r="E24" s="57"/>
      <c r="F24" s="62" t="s">
        <v>107</v>
      </c>
      <c r="G24" s="50">
        <f>SUM(G18:G23)</f>
        <v>23171</v>
      </c>
      <c r="H24" s="50">
        <f>SUM(H18:H23)</f>
        <v>17378</v>
      </c>
      <c r="I24" s="50">
        <f>SUM(I18:I23)</f>
        <v>47546</v>
      </c>
    </row>
    <row r="25" spans="1:9" ht="24.75" thickBot="1" x14ac:dyDescent="0.25">
      <c r="A25" s="66" t="s">
        <v>108</v>
      </c>
      <c r="B25" s="67">
        <f>SUM(B24:B24)</f>
        <v>75</v>
      </c>
      <c r="C25" s="67">
        <f>SUM(C24:C24)</f>
        <v>19423</v>
      </c>
      <c r="D25" s="67">
        <f>SUM(D24:D24)</f>
        <v>47546</v>
      </c>
      <c r="E25" s="57"/>
      <c r="F25" s="68" t="s">
        <v>109</v>
      </c>
      <c r="G25" s="67">
        <f>SUM(G24:G24)</f>
        <v>23171</v>
      </c>
      <c r="H25" s="67">
        <f>SUM(H24:H24)</f>
        <v>17378</v>
      </c>
      <c r="I25" s="67">
        <f>SUM(I24:I24)</f>
        <v>47546</v>
      </c>
    </row>
    <row r="26" spans="1:9" ht="13.5" thickBot="1" x14ac:dyDescent="0.25">
      <c r="A26" s="69" t="s">
        <v>110</v>
      </c>
      <c r="B26" s="70">
        <f>SUM(B16+B25)</f>
        <v>75998</v>
      </c>
      <c r="C26" s="70">
        <f>SUM(C16+C25)</f>
        <v>105591</v>
      </c>
      <c r="D26" s="70">
        <f>SUM(D16+D25)</f>
        <v>90364</v>
      </c>
      <c r="E26" s="57"/>
      <c r="F26" s="69" t="s">
        <v>110</v>
      </c>
      <c r="G26" s="71">
        <f>SUM(G16+G25)</f>
        <v>56003</v>
      </c>
      <c r="H26" s="71">
        <f>SUM(H16+H25)</f>
        <v>79321</v>
      </c>
      <c r="I26" s="71">
        <f>SUM(I16+I25)</f>
        <v>90364</v>
      </c>
    </row>
    <row r="35" ht="12.75" customHeight="1" x14ac:dyDescent="0.2"/>
    <row r="66" spans="1:1" ht="15.75" x14ac:dyDescent="0.25">
      <c r="A66" s="45"/>
    </row>
  </sheetData>
  <mergeCells count="4">
    <mergeCell ref="A2:G2"/>
    <mergeCell ref="A1:G1"/>
    <mergeCell ref="A3:G3"/>
    <mergeCell ref="H5:I5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A2" sqref="A2:I2"/>
    </sheetView>
  </sheetViews>
  <sheetFormatPr defaultRowHeight="12.75" x14ac:dyDescent="0.2"/>
  <cols>
    <col min="1" max="1" width="5.7109375" customWidth="1"/>
    <col min="2" max="2" width="18.85546875" bestFit="1" customWidth="1"/>
    <col min="3" max="3" width="12.7109375" customWidth="1"/>
    <col min="8" max="8" width="8.5703125" customWidth="1"/>
    <col min="9" max="9" width="9.85546875" customWidth="1"/>
  </cols>
  <sheetData>
    <row r="1" spans="1:9" x14ac:dyDescent="0.2">
      <c r="A1" s="103" t="s">
        <v>86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">
      <c r="A2" s="103" t="s">
        <v>283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">
      <c r="A3" s="103" t="s">
        <v>280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 t="s">
        <v>74</v>
      </c>
      <c r="B4" s="103"/>
      <c r="C4" s="103"/>
      <c r="D4" s="103"/>
      <c r="E4" s="103"/>
      <c r="F4" s="103"/>
      <c r="G4" s="103"/>
      <c r="H4" s="103"/>
      <c r="I4" s="103"/>
    </row>
    <row r="5" spans="1:9" ht="18.75" x14ac:dyDescent="0.3">
      <c r="A5" s="41"/>
    </row>
    <row r="6" spans="1:9" ht="13.5" thickBot="1" x14ac:dyDescent="0.25">
      <c r="A6" s="42" t="s">
        <v>75</v>
      </c>
      <c r="D6" s="42"/>
      <c r="I6" s="42" t="s">
        <v>76</v>
      </c>
    </row>
    <row r="7" spans="1:9" ht="46.5" customHeight="1" x14ac:dyDescent="0.2">
      <c r="A7" s="147" t="s">
        <v>19</v>
      </c>
      <c r="B7" s="144" t="s">
        <v>77</v>
      </c>
      <c r="C7" s="144" t="s">
        <v>78</v>
      </c>
      <c r="D7" s="158" t="s">
        <v>79</v>
      </c>
      <c r="E7" s="159"/>
      <c r="F7" s="159"/>
      <c r="G7" s="159"/>
      <c r="H7" s="160"/>
      <c r="I7" s="156" t="s">
        <v>1</v>
      </c>
    </row>
    <row r="8" spans="1:9" ht="15.75" customHeight="1" x14ac:dyDescent="0.2">
      <c r="A8" s="148"/>
      <c r="B8" s="145"/>
      <c r="C8" s="145"/>
      <c r="D8" s="161"/>
      <c r="E8" s="162"/>
      <c r="F8" s="162"/>
      <c r="G8" s="162"/>
      <c r="H8" s="163"/>
      <c r="I8" s="157"/>
    </row>
    <row r="9" spans="1:9" ht="30.75" customHeight="1" x14ac:dyDescent="0.2">
      <c r="A9" s="148"/>
      <c r="B9" s="145"/>
      <c r="C9" s="145"/>
      <c r="D9" s="153" t="s">
        <v>225</v>
      </c>
      <c r="E9" s="153" t="s">
        <v>252</v>
      </c>
      <c r="F9" s="153" t="s">
        <v>254</v>
      </c>
      <c r="G9" s="153" t="s">
        <v>268</v>
      </c>
      <c r="H9" s="153" t="s">
        <v>281</v>
      </c>
      <c r="I9" s="157"/>
    </row>
    <row r="10" spans="1:9" ht="16.5" customHeight="1" x14ac:dyDescent="0.2">
      <c r="A10" s="149"/>
      <c r="B10" s="146"/>
      <c r="C10" s="146"/>
      <c r="D10" s="153"/>
      <c r="E10" s="153"/>
      <c r="F10" s="153"/>
      <c r="G10" s="153"/>
      <c r="H10" s="153"/>
      <c r="I10" s="157"/>
    </row>
    <row r="11" spans="1:9" ht="12.75" customHeight="1" x14ac:dyDescent="0.2">
      <c r="A11" s="140" t="s">
        <v>10</v>
      </c>
      <c r="B11" s="141" t="s">
        <v>80</v>
      </c>
      <c r="C11" s="43" t="s">
        <v>81</v>
      </c>
      <c r="D11" s="152">
        <v>200</v>
      </c>
      <c r="E11" s="152">
        <v>250</v>
      </c>
      <c r="F11" s="152">
        <v>200</v>
      </c>
      <c r="G11" s="152">
        <v>200</v>
      </c>
      <c r="H11" s="152">
        <v>200</v>
      </c>
      <c r="I11" s="139">
        <f>SUM(D11:H16)</f>
        <v>1050</v>
      </c>
    </row>
    <row r="12" spans="1:9" ht="27.75" customHeight="1" x14ac:dyDescent="0.2">
      <c r="A12" s="140"/>
      <c r="B12" s="141"/>
      <c r="C12" s="150" t="s">
        <v>236</v>
      </c>
      <c r="D12" s="152"/>
      <c r="E12" s="152"/>
      <c r="F12" s="152"/>
      <c r="G12" s="152"/>
      <c r="H12" s="152"/>
      <c r="I12" s="139"/>
    </row>
    <row r="13" spans="1:9" ht="12.75" customHeight="1" x14ac:dyDescent="0.2">
      <c r="A13" s="140"/>
      <c r="B13" s="141"/>
      <c r="C13" s="151"/>
      <c r="D13" s="152"/>
      <c r="E13" s="152"/>
      <c r="F13" s="152"/>
      <c r="G13" s="152"/>
      <c r="H13" s="152"/>
      <c r="I13" s="139"/>
    </row>
    <row r="14" spans="1:9" ht="12.75" customHeight="1" x14ac:dyDescent="0.2">
      <c r="A14" s="140"/>
      <c r="B14" s="141"/>
      <c r="C14" s="43" t="s">
        <v>82</v>
      </c>
      <c r="D14" s="152"/>
      <c r="E14" s="152"/>
      <c r="F14" s="152"/>
      <c r="G14" s="152"/>
      <c r="H14" s="152"/>
      <c r="I14" s="139"/>
    </row>
    <row r="15" spans="1:9" ht="13.5" customHeight="1" x14ac:dyDescent="0.2">
      <c r="A15" s="140"/>
      <c r="B15" s="141"/>
      <c r="C15" s="142"/>
      <c r="D15" s="152"/>
      <c r="E15" s="152"/>
      <c r="F15" s="152"/>
      <c r="G15" s="152"/>
      <c r="H15" s="152"/>
      <c r="I15" s="139"/>
    </row>
    <row r="16" spans="1:9" ht="6.75" customHeight="1" x14ac:dyDescent="0.2">
      <c r="A16" s="140"/>
      <c r="B16" s="141"/>
      <c r="C16" s="143"/>
      <c r="D16" s="152"/>
      <c r="E16" s="152"/>
      <c r="F16" s="152"/>
      <c r="G16" s="152"/>
      <c r="H16" s="152"/>
      <c r="I16" s="139"/>
    </row>
    <row r="17" spans="1:9" ht="117" customHeight="1" x14ac:dyDescent="0.2">
      <c r="A17" s="101" t="s">
        <v>12</v>
      </c>
      <c r="B17" s="99" t="s">
        <v>266</v>
      </c>
      <c r="C17" s="102" t="s">
        <v>267</v>
      </c>
      <c r="D17" s="100">
        <v>3392</v>
      </c>
      <c r="E17" s="100"/>
      <c r="F17" s="100"/>
      <c r="G17" s="100"/>
      <c r="H17" s="100"/>
      <c r="I17" s="98">
        <f>SUM(D17:H17)</f>
        <v>3392</v>
      </c>
    </row>
    <row r="18" spans="1:9" ht="16.5" thickBot="1" x14ac:dyDescent="0.25">
      <c r="A18" s="154" t="s">
        <v>1</v>
      </c>
      <c r="B18" s="155"/>
      <c r="C18" s="44"/>
      <c r="D18" s="74">
        <f>SUM(D11:D17)</f>
        <v>3592</v>
      </c>
      <c r="E18" s="74">
        <f>SUM(E11:E17)</f>
        <v>250</v>
      </c>
      <c r="F18" s="74">
        <f>SUM(F11:F17)</f>
        <v>200</v>
      </c>
      <c r="G18" s="74">
        <f>SUM(G11:G17)</f>
        <v>200</v>
      </c>
      <c r="H18" s="74">
        <f>SUM(H11:H17)</f>
        <v>200</v>
      </c>
      <c r="I18" s="75">
        <f>SUM(D18:H18)</f>
        <v>4442</v>
      </c>
    </row>
  </sheetData>
  <mergeCells count="25">
    <mergeCell ref="H9:H10"/>
    <mergeCell ref="D7:H8"/>
    <mergeCell ref="F11:F16"/>
    <mergeCell ref="D11:D16"/>
    <mergeCell ref="D9:D10"/>
    <mergeCell ref="C12:C13"/>
    <mergeCell ref="E11:E16"/>
    <mergeCell ref="E9:E10"/>
    <mergeCell ref="A18:B18"/>
    <mergeCell ref="A2:I2"/>
    <mergeCell ref="G11:G16"/>
    <mergeCell ref="H11:H16"/>
    <mergeCell ref="I7:I10"/>
    <mergeCell ref="F9:F10"/>
    <mergeCell ref="G9:G10"/>
    <mergeCell ref="A1:I1"/>
    <mergeCell ref="A3:I3"/>
    <mergeCell ref="A4:I4"/>
    <mergeCell ref="I11:I16"/>
    <mergeCell ref="A11:A16"/>
    <mergeCell ref="B11:B16"/>
    <mergeCell ref="C15:C16"/>
    <mergeCell ref="C7:C10"/>
    <mergeCell ref="A7:A10"/>
    <mergeCell ref="B7:B10"/>
  </mergeCells>
  <phoneticPr fontId="1" type="noConversion"/>
  <pageMargins left="0.47" right="0.4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>
      <selection activeCell="A3" sqref="A3:O3"/>
    </sheetView>
  </sheetViews>
  <sheetFormatPr defaultRowHeight="12.75" x14ac:dyDescent="0.2"/>
  <cols>
    <col min="1" max="1" width="6.28515625" customWidth="1"/>
    <col min="2" max="2" width="29.42578125" bestFit="1" customWidth="1"/>
    <col min="3" max="3" width="7.28515625" bestFit="1" customWidth="1"/>
    <col min="4" max="4" width="8.140625" bestFit="1" customWidth="1"/>
    <col min="5" max="5" width="8" bestFit="1" customWidth="1"/>
    <col min="6" max="6" width="6.7109375" bestFit="1" customWidth="1"/>
    <col min="7" max="7" width="6.5703125" bestFit="1" customWidth="1"/>
    <col min="8" max="8" width="6.85546875" bestFit="1" customWidth="1"/>
    <col min="9" max="9" width="6.5703125" bestFit="1" customWidth="1"/>
    <col min="10" max="10" width="10.140625" bestFit="1" customWidth="1"/>
    <col min="11" max="11" width="12" bestFit="1" customWidth="1"/>
    <col min="12" max="12" width="8.140625" bestFit="1" customWidth="1"/>
    <col min="13" max="14" width="10.28515625" bestFit="1" customWidth="1"/>
    <col min="15" max="15" width="9.42578125" bestFit="1" customWidth="1"/>
  </cols>
  <sheetData>
    <row r="1" spans="1:20" x14ac:dyDescent="0.2">
      <c r="A1" s="103" t="s">
        <v>84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20" x14ac:dyDescent="0.2">
      <c r="A2" s="103" t="s">
        <v>283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20" x14ac:dyDescent="0.2">
      <c r="A3" s="103" t="s">
        <v>65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20" x14ac:dyDescent="0.2">
      <c r="A4" s="103" t="s">
        <v>282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20" x14ac:dyDescent="0.2">
      <c r="N5" s="125" t="s">
        <v>6</v>
      </c>
      <c r="O5" s="125"/>
    </row>
    <row r="6" spans="1:20" x14ac:dyDescent="0.2">
      <c r="A6" s="9" t="s">
        <v>43</v>
      </c>
      <c r="B6" s="9" t="s">
        <v>44</v>
      </c>
      <c r="C6" s="8" t="s">
        <v>53</v>
      </c>
      <c r="D6" s="8" t="s">
        <v>54</v>
      </c>
      <c r="E6" s="8" t="s">
        <v>55</v>
      </c>
      <c r="F6" s="8" t="s">
        <v>56</v>
      </c>
      <c r="G6" s="8" t="s">
        <v>57</v>
      </c>
      <c r="H6" s="8" t="s">
        <v>58</v>
      </c>
      <c r="I6" s="8" t="s">
        <v>59</v>
      </c>
      <c r="J6" s="8" t="s">
        <v>60</v>
      </c>
      <c r="K6" s="8" t="s">
        <v>61</v>
      </c>
      <c r="L6" s="8" t="s">
        <v>62</v>
      </c>
      <c r="M6" s="8" t="s">
        <v>63</v>
      </c>
      <c r="N6" s="8" t="s">
        <v>64</v>
      </c>
      <c r="O6" s="8" t="s">
        <v>1</v>
      </c>
    </row>
    <row r="7" spans="1:20" x14ac:dyDescent="0.2">
      <c r="A7" s="5"/>
      <c r="B7" s="9" t="s">
        <v>49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R7" s="24"/>
    </row>
    <row r="8" spans="1:20" x14ac:dyDescent="0.2">
      <c r="A8" s="5" t="s">
        <v>10</v>
      </c>
      <c r="B8" s="6" t="s">
        <v>129</v>
      </c>
      <c r="C8" s="20">
        <v>100</v>
      </c>
      <c r="D8" s="20">
        <v>500</v>
      </c>
      <c r="E8" s="20">
        <v>400</v>
      </c>
      <c r="F8" s="20">
        <v>310</v>
      </c>
      <c r="G8" s="20">
        <v>321</v>
      </c>
      <c r="H8" s="20">
        <v>325</v>
      </c>
      <c r="I8" s="20">
        <v>325</v>
      </c>
      <c r="J8" s="20">
        <v>325</v>
      </c>
      <c r="K8" s="20">
        <v>325</v>
      </c>
      <c r="L8" s="20">
        <v>325</v>
      </c>
      <c r="M8" s="20">
        <v>325</v>
      </c>
      <c r="N8" s="20">
        <v>325</v>
      </c>
      <c r="O8" s="19">
        <f>SUM(C8:N8)</f>
        <v>3906</v>
      </c>
      <c r="R8" s="24"/>
    </row>
    <row r="9" spans="1:20" x14ac:dyDescent="0.2">
      <c r="A9" s="5" t="s">
        <v>12</v>
      </c>
      <c r="B9" s="6" t="s">
        <v>73</v>
      </c>
      <c r="C9" s="20">
        <v>25</v>
      </c>
      <c r="D9" s="20">
        <v>30</v>
      </c>
      <c r="E9" s="20">
        <v>2000</v>
      </c>
      <c r="F9" s="20">
        <v>30</v>
      </c>
      <c r="G9" s="20">
        <v>30</v>
      </c>
      <c r="H9" s="20">
        <v>30</v>
      </c>
      <c r="I9" s="20">
        <v>30</v>
      </c>
      <c r="J9" s="20">
        <v>61</v>
      </c>
      <c r="K9" s="20">
        <v>2000</v>
      </c>
      <c r="L9" s="20">
        <v>84</v>
      </c>
      <c r="M9" s="20">
        <v>12</v>
      </c>
      <c r="N9" s="20">
        <v>13</v>
      </c>
      <c r="O9" s="19">
        <f>SUM(C9:N9)</f>
        <v>4345</v>
      </c>
      <c r="T9" s="96"/>
    </row>
    <row r="10" spans="1:20" x14ac:dyDescent="0.2">
      <c r="A10" s="5" t="s">
        <v>13</v>
      </c>
      <c r="B10" s="6" t="s">
        <v>130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9">
        <f>SUM(C10:N10)</f>
        <v>0</v>
      </c>
    </row>
    <row r="11" spans="1:20" ht="25.5" x14ac:dyDescent="0.2">
      <c r="A11" s="5" t="s">
        <v>20</v>
      </c>
      <c r="B11" s="6" t="s">
        <v>131</v>
      </c>
      <c r="C11" s="20">
        <v>4606</v>
      </c>
      <c r="D11" s="20">
        <v>4606</v>
      </c>
      <c r="E11" s="20">
        <v>4606</v>
      </c>
      <c r="F11" s="20">
        <v>4606</v>
      </c>
      <c r="G11" s="20">
        <v>4606</v>
      </c>
      <c r="H11" s="20">
        <v>4606</v>
      </c>
      <c r="I11" s="20">
        <v>4606</v>
      </c>
      <c r="J11" s="20">
        <v>4606</v>
      </c>
      <c r="K11" s="20">
        <v>4606</v>
      </c>
      <c r="L11" s="20">
        <v>4606</v>
      </c>
      <c r="M11" s="20">
        <v>4606</v>
      </c>
      <c r="N11" s="20">
        <v>4601</v>
      </c>
      <c r="O11" s="19">
        <f>SUM(C11:N11)</f>
        <v>55267</v>
      </c>
    </row>
    <row r="12" spans="1:20" x14ac:dyDescent="0.2">
      <c r="A12" s="5" t="s">
        <v>21</v>
      </c>
      <c r="B12" s="6" t="s">
        <v>132</v>
      </c>
      <c r="C12" s="20">
        <v>26846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9">
        <f>SUM(C12:N12)</f>
        <v>26846</v>
      </c>
    </row>
    <row r="13" spans="1:20" x14ac:dyDescent="0.2">
      <c r="A13" s="5"/>
      <c r="B13" s="33" t="s">
        <v>50</v>
      </c>
      <c r="C13" s="19">
        <f>SUM(C8:C12)</f>
        <v>31577</v>
      </c>
      <c r="D13" s="19">
        <f t="shared" ref="D13:M13" si="0">SUM(D8:D12)</f>
        <v>5136</v>
      </c>
      <c r="E13" s="19">
        <f t="shared" si="0"/>
        <v>7006</v>
      </c>
      <c r="F13" s="19">
        <f t="shared" si="0"/>
        <v>4946</v>
      </c>
      <c r="G13" s="19">
        <f t="shared" si="0"/>
        <v>4957</v>
      </c>
      <c r="H13" s="19">
        <f t="shared" si="0"/>
        <v>4961</v>
      </c>
      <c r="I13" s="19">
        <f t="shared" si="0"/>
        <v>4961</v>
      </c>
      <c r="J13" s="19">
        <f t="shared" si="0"/>
        <v>4992</v>
      </c>
      <c r="K13" s="19">
        <f>SUM(K8:K12)</f>
        <v>6931</v>
      </c>
      <c r="L13" s="19">
        <f t="shared" si="0"/>
        <v>5015</v>
      </c>
      <c r="M13" s="19">
        <f t="shared" si="0"/>
        <v>4943</v>
      </c>
      <c r="N13" s="19">
        <f>SUM(N8:N12)+1</f>
        <v>4940</v>
      </c>
      <c r="O13" s="19">
        <f>SUM(C13:N13)-1</f>
        <v>90364</v>
      </c>
    </row>
    <row r="14" spans="1:20" x14ac:dyDescent="0.2">
      <c r="A14" s="28"/>
      <c r="B14" s="2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Q14" s="32"/>
    </row>
    <row r="15" spans="1:20" x14ac:dyDescent="0.2">
      <c r="A15" s="28"/>
      <c r="B15" s="29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20" x14ac:dyDescent="0.2">
      <c r="A16" s="5"/>
      <c r="B16" s="33" t="s">
        <v>52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9" x14ac:dyDescent="0.2">
      <c r="A17" s="5" t="s">
        <v>22</v>
      </c>
      <c r="B17" s="23" t="s">
        <v>45</v>
      </c>
      <c r="C17" s="20">
        <v>984</v>
      </c>
      <c r="D17" s="20">
        <v>984</v>
      </c>
      <c r="E17" s="20">
        <v>984</v>
      </c>
      <c r="F17" s="20">
        <v>984</v>
      </c>
      <c r="G17" s="20">
        <v>984</v>
      </c>
      <c r="H17" s="20">
        <v>984</v>
      </c>
      <c r="I17" s="20">
        <v>985</v>
      </c>
      <c r="J17" s="20">
        <v>985</v>
      </c>
      <c r="K17" s="20">
        <v>985</v>
      </c>
      <c r="L17" s="20">
        <v>986</v>
      </c>
      <c r="M17" s="20">
        <v>986</v>
      </c>
      <c r="N17" s="20">
        <v>986</v>
      </c>
      <c r="O17" s="19">
        <f t="shared" ref="O17:O23" si="1">SUM(C17:N17)</f>
        <v>11817</v>
      </c>
      <c r="P17" s="30"/>
    </row>
    <row r="18" spans="1:19" ht="28.5" customHeight="1" x14ac:dyDescent="0.2">
      <c r="A18" s="5" t="s">
        <v>23</v>
      </c>
      <c r="B18" s="35" t="s">
        <v>72</v>
      </c>
      <c r="C18" s="20">
        <v>303</v>
      </c>
      <c r="D18" s="20">
        <v>303</v>
      </c>
      <c r="E18" s="20">
        <v>303</v>
      </c>
      <c r="F18" s="20">
        <v>303</v>
      </c>
      <c r="G18" s="20">
        <v>303</v>
      </c>
      <c r="H18" s="20">
        <v>303</v>
      </c>
      <c r="I18" s="20">
        <v>304</v>
      </c>
      <c r="J18" s="20">
        <v>304</v>
      </c>
      <c r="K18" s="20">
        <v>304</v>
      </c>
      <c r="L18" s="20">
        <v>305</v>
      </c>
      <c r="M18" s="20">
        <v>305</v>
      </c>
      <c r="N18" s="20">
        <v>306</v>
      </c>
      <c r="O18" s="19">
        <f t="shared" si="1"/>
        <v>3646</v>
      </c>
      <c r="P18" s="30"/>
    </row>
    <row r="19" spans="1:19" x14ac:dyDescent="0.2">
      <c r="A19" s="5" t="s">
        <v>24</v>
      </c>
      <c r="B19" s="23" t="s">
        <v>90</v>
      </c>
      <c r="C19" s="20">
        <v>995</v>
      </c>
      <c r="D19" s="20">
        <v>996</v>
      </c>
      <c r="E19" s="20">
        <v>996</v>
      </c>
      <c r="F19" s="20">
        <v>996</v>
      </c>
      <c r="G19" s="20">
        <v>996</v>
      </c>
      <c r="H19" s="20">
        <v>996</v>
      </c>
      <c r="I19" s="20">
        <v>995</v>
      </c>
      <c r="J19" s="20">
        <v>995</v>
      </c>
      <c r="K19" s="20">
        <v>995</v>
      </c>
      <c r="L19" s="20">
        <v>995</v>
      </c>
      <c r="M19" s="20">
        <v>995</v>
      </c>
      <c r="N19" s="20">
        <v>995</v>
      </c>
      <c r="O19" s="19">
        <f t="shared" si="1"/>
        <v>11945</v>
      </c>
      <c r="P19" s="30"/>
    </row>
    <row r="20" spans="1:19" x14ac:dyDescent="0.2">
      <c r="A20" s="5" t="s">
        <v>25</v>
      </c>
      <c r="B20" s="6" t="s">
        <v>70</v>
      </c>
      <c r="C20" s="20">
        <v>1070</v>
      </c>
      <c r="D20" s="20">
        <v>1070</v>
      </c>
      <c r="E20" s="20">
        <v>1070</v>
      </c>
      <c r="F20" s="20">
        <v>1070</v>
      </c>
      <c r="G20" s="20">
        <v>1070</v>
      </c>
      <c r="H20" s="20">
        <v>1070</v>
      </c>
      <c r="I20" s="20">
        <v>1070</v>
      </c>
      <c r="J20" s="20">
        <v>1070</v>
      </c>
      <c r="K20" s="20">
        <v>1070</v>
      </c>
      <c r="L20" s="20">
        <v>1069</v>
      </c>
      <c r="M20" s="20">
        <v>1069</v>
      </c>
      <c r="N20" s="20">
        <v>969</v>
      </c>
      <c r="O20" s="19">
        <f t="shared" si="1"/>
        <v>12737</v>
      </c>
      <c r="P20" s="30"/>
    </row>
    <row r="21" spans="1:19" x14ac:dyDescent="0.2">
      <c r="A21" s="5" t="s">
        <v>26</v>
      </c>
      <c r="B21" s="6" t="s">
        <v>69</v>
      </c>
      <c r="C21" s="20"/>
      <c r="D21" s="20">
        <v>150</v>
      </c>
      <c r="E21" s="20">
        <v>100</v>
      </c>
      <c r="F21" s="20">
        <v>150</v>
      </c>
      <c r="G21" s="20">
        <v>150</v>
      </c>
      <c r="H21" s="20">
        <v>150</v>
      </c>
      <c r="I21" s="20">
        <v>150</v>
      </c>
      <c r="J21" s="20">
        <v>150</v>
      </c>
      <c r="K21" s="20">
        <v>150</v>
      </c>
      <c r="L21" s="20">
        <v>150</v>
      </c>
      <c r="M21" s="20">
        <v>150</v>
      </c>
      <c r="N21" s="20">
        <v>150</v>
      </c>
      <c r="O21" s="19">
        <f t="shared" si="1"/>
        <v>1600</v>
      </c>
      <c r="P21" s="30"/>
    </row>
    <row r="22" spans="1:19" x14ac:dyDescent="0.2">
      <c r="A22" s="5" t="s">
        <v>27</v>
      </c>
      <c r="B22" s="6" t="s">
        <v>139</v>
      </c>
      <c r="C22" s="20"/>
      <c r="D22" s="20"/>
      <c r="E22" s="20"/>
      <c r="F22" s="20"/>
      <c r="G22" s="20">
        <v>13816</v>
      </c>
      <c r="H22" s="20">
        <v>13816</v>
      </c>
      <c r="I22" s="20">
        <v>13815</v>
      </c>
      <c r="J22" s="20"/>
      <c r="K22" s="20"/>
      <c r="L22" s="20"/>
      <c r="M22" s="20"/>
      <c r="N22" s="20"/>
      <c r="O22" s="19">
        <f t="shared" si="1"/>
        <v>41447</v>
      </c>
      <c r="P22" s="30"/>
    </row>
    <row r="23" spans="1:19" x14ac:dyDescent="0.2">
      <c r="A23" s="5" t="s">
        <v>28</v>
      </c>
      <c r="B23" s="6" t="s">
        <v>133</v>
      </c>
      <c r="C23" s="20">
        <v>6199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f t="shared" si="1"/>
        <v>6199</v>
      </c>
      <c r="P23" s="30"/>
    </row>
    <row r="24" spans="1:19" x14ac:dyDescent="0.2">
      <c r="A24" s="5" t="s">
        <v>29</v>
      </c>
      <c r="B24" s="6" t="s">
        <v>134</v>
      </c>
      <c r="C24" s="20">
        <v>973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f>SUM(C24:N24)</f>
        <v>973</v>
      </c>
      <c r="P24" s="30"/>
    </row>
    <row r="25" spans="1:19" x14ac:dyDescent="0.2">
      <c r="A25" s="5"/>
      <c r="B25" s="33" t="s">
        <v>51</v>
      </c>
      <c r="C25" s="19">
        <f>SUM(C17:C24)</f>
        <v>10524</v>
      </c>
      <c r="D25" s="19">
        <f t="shared" ref="D25:N25" si="2">SUM(D17:D24)</f>
        <v>3503</v>
      </c>
      <c r="E25" s="19">
        <f t="shared" si="2"/>
        <v>3453</v>
      </c>
      <c r="F25" s="19">
        <f t="shared" si="2"/>
        <v>3503</v>
      </c>
      <c r="G25" s="19">
        <f t="shared" si="2"/>
        <v>17319</v>
      </c>
      <c r="H25" s="19">
        <f t="shared" si="2"/>
        <v>17319</v>
      </c>
      <c r="I25" s="19">
        <f t="shared" si="2"/>
        <v>17319</v>
      </c>
      <c r="J25" s="19">
        <f t="shared" si="2"/>
        <v>3504</v>
      </c>
      <c r="K25" s="19">
        <f t="shared" si="2"/>
        <v>3504</v>
      </c>
      <c r="L25" s="19">
        <f>SUM(L17:L24)</f>
        <v>3505</v>
      </c>
      <c r="M25" s="19">
        <f t="shared" si="2"/>
        <v>3505</v>
      </c>
      <c r="N25" s="19">
        <f t="shared" si="2"/>
        <v>3406</v>
      </c>
      <c r="O25" s="19">
        <f>SUM(O17:O24)</f>
        <v>90364</v>
      </c>
    </row>
    <row r="27" spans="1:19" x14ac:dyDescent="0.2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Q27" s="32"/>
    </row>
    <row r="28" spans="1:19" x14ac:dyDescent="0.2">
      <c r="E28" s="32"/>
      <c r="J28" s="32"/>
      <c r="P28" s="32"/>
    </row>
    <row r="30" spans="1:19" x14ac:dyDescent="0.2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S30" s="96"/>
    </row>
  </sheetData>
  <mergeCells count="5">
    <mergeCell ref="N5:O5"/>
    <mergeCell ref="A1:O1"/>
    <mergeCell ref="A4:O4"/>
    <mergeCell ref="A3:O3"/>
    <mergeCell ref="A2:O2"/>
  </mergeCells>
  <phoneticPr fontId="1" type="noConversion"/>
  <pageMargins left="0.45" right="0.45" top="0.51" bottom="0.5" header="0.5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</vt:lpstr>
      <vt:lpstr>2</vt:lpstr>
      <vt:lpstr>3.</vt:lpstr>
      <vt:lpstr>4.</vt:lpstr>
      <vt:lpstr>5</vt:lpstr>
      <vt:lpstr>6.</vt:lpstr>
      <vt:lpstr>7.</vt:lpstr>
      <vt:lpstr>'1'!Nyomtatási_terület</vt:lpstr>
      <vt:lpstr>'2'!Nyomtatási_terület</vt:lpstr>
      <vt:lpstr>'4.'!Nyomtatási_terület</vt:lpstr>
      <vt:lpstr>'7.'!Nyomtatási_terület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</dc:creator>
  <cp:lastModifiedBy>zalacseb</cp:lastModifiedBy>
  <cp:lastPrinted>2020-02-25T09:10:14Z</cp:lastPrinted>
  <dcterms:created xsi:type="dcterms:W3CDTF">2006-09-13T08:14:51Z</dcterms:created>
  <dcterms:modified xsi:type="dcterms:W3CDTF">2021-05-27T14:46:23Z</dcterms:modified>
</cp:coreProperties>
</file>