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7245" tabRatio="904" activeTab="1"/>
  </bookViews>
  <sheets>
    <sheet name="1.Mérleg" sheetId="1" r:id="rId1"/>
    <sheet name=" 2a.önk bevétel" sheetId="2" r:id="rId2"/>
    <sheet name="2.b melléklet" sheetId="3" r:id="rId3"/>
    <sheet name="3a. önk" sheetId="5" r:id="rId4"/>
    <sheet name="3. melléklet" sheetId="4" r:id="rId5"/>
    <sheet name="3b. Közös Hiv " sheetId="6" r:id="rId6"/>
    <sheet name="3.c Műv Ház" sheetId="8" r:id="rId7"/>
    <sheet name="4. Feladatok" sheetId="9" r:id="rId8"/>
    <sheet name="5. Támogatások" sheetId="10" r:id="rId9"/>
    <sheet name="6. beruh. kiadás " sheetId="11" r:id="rId10"/>
    <sheet name="7. Felújítás" sheetId="12" r:id="rId11"/>
    <sheet name="8. Eu projekt" sheetId="13" r:id="rId12"/>
    <sheet name="9. közvetett tám." sheetId="21" r:id="rId13"/>
    <sheet name="10. Műk.célra átv." sheetId="15" r:id="rId14"/>
    <sheet name="11. Felhalm.c.átv." sheetId="16" r:id="rId15"/>
    <sheet name="12 .egyéb műk támogatás" sheetId="17" r:id="rId16"/>
    <sheet name="13.Ellátott jutt. " sheetId="18" r:id="rId17"/>
    <sheet name="14. stabilitás" sheetId="20" r:id="rId18"/>
    <sheet name="15.előirfelhasz" sheetId="22" r:id="rId19"/>
    <sheet name="16. 3 éves terv" sheetId="23" r:id="rId20"/>
    <sheet name="Munka1" sheetId="24" r:id="rId21"/>
  </sheets>
  <definedNames>
    <definedName name="Excel_BuiltIn__FilterDatabase_2">' 2a.önk bevétel'!$B$3:$B$53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átv.'!$A$1:$C$15</definedName>
    <definedName name="Excel_BuiltIn_Print_Area_17">'12 .egyéb műk támogatás'!$A$4:$C$27</definedName>
    <definedName name="Excel_BuiltIn_Print_Area_18">"$#HIV!.$#HIV!$#HIV!:$#HIV!$#HIV!"</definedName>
    <definedName name="Excel_BuiltIn_Print_Area_20">#REF!</definedName>
    <definedName name="Excel_BuiltIn_Print_Area_4">'2.b melléklet'!$B$2:$B$34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bevétel'!$A$7:$IQ$7</definedName>
    <definedName name="Excel_BuiltIn_Print_Titles_23_1">#REF!</definedName>
    <definedName name="Excel_BuiltIn_Print_Titles_25">#REF!</definedName>
    <definedName name="Excel_BuiltIn_Print_Titles_3_1">' 2a.önk bevétel'!$A$7:$IK$7</definedName>
    <definedName name="Excel_BuiltIn_Print_Titles_5">'3a. önk'!$1:$7</definedName>
    <definedName name="Excel_BuiltIn_Print_Titles_5_1">'3a. önk'!$A$1:$IR$7</definedName>
    <definedName name="Excel_BuiltIn_Print_Titles_7_1">'3b. Közös Hiv '!$B$6:$II$6</definedName>
    <definedName name="Excel_BuiltIn_Print_Titles_9">'3b. Közös Hiv '!$A$6:$IR$6</definedName>
    <definedName name="_xlnm.Print_Titles" localSheetId="1">' 2a.önk bevétel'!$4:$7</definedName>
    <definedName name="_xlnm.Print_Titles" localSheetId="5">'3b. Közös Hiv '!$6:$6</definedName>
  </definedNames>
  <calcPr calcId="181029" fullCalcOnLoad="1"/>
</workbook>
</file>

<file path=xl/calcChain.xml><?xml version="1.0" encoding="utf-8"?>
<calcChain xmlns="http://schemas.openxmlformats.org/spreadsheetml/2006/main">
  <c r="S8" i="22" l="1"/>
  <c r="S9" i="22"/>
  <c r="S10" i="22"/>
  <c r="S11" i="22"/>
  <c r="S13" i="22"/>
  <c r="S14" i="22"/>
  <c r="S15" i="22"/>
  <c r="S16" i="22"/>
  <c r="S19" i="22"/>
  <c r="S21" i="22"/>
  <c r="S22" i="22"/>
  <c r="S23" i="22"/>
  <c r="S24" i="22"/>
  <c r="S25" i="22"/>
  <c r="S26" i="22"/>
  <c r="S27" i="22"/>
  <c r="S29" i="22"/>
  <c r="S30" i="22"/>
  <c r="S31" i="22"/>
  <c r="S32" i="22"/>
  <c r="S34" i="22"/>
  <c r="D39" i="10"/>
  <c r="D11" i="10"/>
  <c r="D16" i="10"/>
  <c r="D51" i="10"/>
  <c r="H70" i="9"/>
  <c r="H45" i="9"/>
  <c r="H18" i="9"/>
  <c r="H11" i="9"/>
  <c r="D45" i="9"/>
  <c r="D70" i="9"/>
  <c r="D18" i="9"/>
  <c r="D11" i="9"/>
  <c r="D8" i="9"/>
  <c r="E34" i="23"/>
  <c r="E32" i="23"/>
  <c r="E19" i="23"/>
  <c r="E21" i="23"/>
  <c r="O33" i="22"/>
  <c r="P33" i="22"/>
  <c r="O28" i="22"/>
  <c r="R8" i="22"/>
  <c r="O17" i="22"/>
  <c r="O12" i="22"/>
  <c r="H31" i="18"/>
  <c r="H27" i="17"/>
  <c r="H16" i="17"/>
  <c r="H13" i="16"/>
  <c r="I21" i="15"/>
  <c r="H21" i="12"/>
  <c r="H22" i="11"/>
  <c r="H54" i="8"/>
  <c r="H60" i="8"/>
  <c r="H63" i="8"/>
  <c r="H25" i="8"/>
  <c r="H29" i="8"/>
  <c r="H33" i="8"/>
  <c r="H55" i="6"/>
  <c r="H61" i="6"/>
  <c r="H65" i="6"/>
  <c r="H23" i="4"/>
  <c r="H26" i="4"/>
  <c r="H33" i="4"/>
  <c r="H31" i="4"/>
  <c r="H15" i="4"/>
  <c r="P31" i="4"/>
  <c r="P18" i="4"/>
  <c r="P14" i="4"/>
  <c r="P10" i="4"/>
  <c r="H65" i="5"/>
  <c r="H60" i="5"/>
  <c r="H31" i="5"/>
  <c r="H27" i="5"/>
  <c r="H16" i="5"/>
  <c r="H12" i="5"/>
  <c r="H35" i="5"/>
  <c r="H25" i="3"/>
  <c r="H17" i="3"/>
  <c r="H35" i="3"/>
  <c r="H9" i="3"/>
  <c r="H44" i="2"/>
  <c r="H63" i="2"/>
  <c r="H34" i="2"/>
  <c r="H21" i="2"/>
  <c r="H17" i="2"/>
  <c r="H18" i="1"/>
  <c r="H20" i="1"/>
  <c r="H31" i="1"/>
  <c r="H33" i="1"/>
  <c r="N33" i="22"/>
  <c r="Q23" i="22"/>
  <c r="Q24" i="22"/>
  <c r="Q25" i="22"/>
  <c r="Q26" i="22"/>
  <c r="Q27" i="22"/>
  <c r="Q30" i="22"/>
  <c r="Q31" i="22"/>
  <c r="Q32" i="22"/>
  <c r="Q34" i="22"/>
  <c r="R15" i="22"/>
  <c r="R11" i="22"/>
  <c r="C39" i="10"/>
  <c r="C16" i="10"/>
  <c r="D25" i="20"/>
  <c r="G13" i="16"/>
  <c r="O14" i="4"/>
  <c r="G21" i="12"/>
  <c r="C18" i="9"/>
  <c r="H21" i="15"/>
  <c r="G17" i="2"/>
  <c r="G70" i="9"/>
  <c r="F70" i="9"/>
  <c r="C70" i="9"/>
  <c r="G24" i="9"/>
  <c r="G11" i="9"/>
  <c r="C11" i="9"/>
  <c r="C45" i="9"/>
  <c r="C8" i="9"/>
  <c r="G18" i="9"/>
  <c r="I33" i="22"/>
  <c r="I28" i="22"/>
  <c r="I35" i="22"/>
  <c r="R23" i="22"/>
  <c r="R24" i="22"/>
  <c r="R25" i="22"/>
  <c r="R26" i="22"/>
  <c r="R27" i="22"/>
  <c r="R30" i="22"/>
  <c r="R31" i="22"/>
  <c r="R32" i="22"/>
  <c r="R34" i="22"/>
  <c r="R9" i="22"/>
  <c r="R10" i="22"/>
  <c r="R14" i="22"/>
  <c r="R16" i="22"/>
  <c r="R19" i="22"/>
  <c r="Q9" i="22"/>
  <c r="Q10" i="22"/>
  <c r="Q11" i="22"/>
  <c r="Q14" i="22"/>
  <c r="Q15" i="22"/>
  <c r="Q16" i="22"/>
  <c r="Q19" i="22"/>
  <c r="Q8" i="22"/>
  <c r="I17" i="22"/>
  <c r="I12" i="22"/>
  <c r="G22" i="11"/>
  <c r="G25" i="3"/>
  <c r="G27" i="5"/>
  <c r="G31" i="5"/>
  <c r="D19" i="23"/>
  <c r="D21" i="23"/>
  <c r="D32" i="23"/>
  <c r="D34" i="23"/>
  <c r="C25" i="20"/>
  <c r="G31" i="18"/>
  <c r="G16" i="17"/>
  <c r="G27" i="17"/>
  <c r="G54" i="8"/>
  <c r="G60" i="8"/>
  <c r="G63" i="8"/>
  <c r="G25" i="8"/>
  <c r="G29" i="8"/>
  <c r="G33" i="8"/>
  <c r="G55" i="6"/>
  <c r="G61" i="6"/>
  <c r="G65" i="6"/>
  <c r="G12" i="6"/>
  <c r="G30" i="6"/>
  <c r="G34" i="6"/>
  <c r="O10" i="4"/>
  <c r="O18" i="4"/>
  <c r="O31" i="4"/>
  <c r="G15" i="4"/>
  <c r="G23" i="4"/>
  <c r="G26" i="4"/>
  <c r="G33" i="4"/>
  <c r="G31" i="4"/>
  <c r="G60" i="5"/>
  <c r="G65" i="5"/>
  <c r="G66" i="5"/>
  <c r="G70" i="5"/>
  <c r="G12" i="5"/>
  <c r="G9" i="3"/>
  <c r="G35" i="3"/>
  <c r="G17" i="3"/>
  <c r="G21" i="2"/>
  <c r="G34" i="2"/>
  <c r="G44" i="2"/>
  <c r="G63" i="2"/>
  <c r="G18" i="1"/>
  <c r="G20" i="1"/>
  <c r="G31" i="1"/>
  <c r="G33" i="1"/>
  <c r="F24" i="9"/>
  <c r="B18" i="9"/>
  <c r="F18" i="9"/>
  <c r="F11" i="9"/>
  <c r="B11" i="9"/>
  <c r="B45" i="9"/>
  <c r="B8" i="9"/>
  <c r="D27" i="17"/>
  <c r="E27" i="17"/>
  <c r="F27" i="17"/>
  <c r="C27" i="17"/>
  <c r="E16" i="17"/>
  <c r="C16" i="17"/>
  <c r="D16" i="17"/>
  <c r="F16" i="17"/>
  <c r="E13" i="16"/>
  <c r="D13" i="16"/>
  <c r="E21" i="15"/>
  <c r="F21" i="15"/>
  <c r="D21" i="12"/>
  <c r="E21" i="12"/>
  <c r="F21" i="12"/>
  <c r="C21" i="12"/>
  <c r="D22" i="11"/>
  <c r="E22" i="11"/>
  <c r="C22" i="11"/>
  <c r="D31" i="18"/>
  <c r="E31" i="18"/>
  <c r="F31" i="18"/>
  <c r="F25" i="3"/>
  <c r="D21" i="15"/>
  <c r="D17" i="3"/>
  <c r="D35" i="3"/>
  <c r="E17" i="3"/>
  <c r="E35" i="3"/>
  <c r="F17" i="3"/>
  <c r="E9" i="3"/>
  <c r="F9" i="3"/>
  <c r="C17" i="3"/>
  <c r="C35" i="3"/>
  <c r="D9" i="3"/>
  <c r="F34" i="2"/>
  <c r="F17" i="2"/>
  <c r="E17" i="2"/>
  <c r="D44" i="2"/>
  <c r="E44" i="2"/>
  <c r="F44" i="2"/>
  <c r="F63" i="2"/>
  <c r="E29" i="2"/>
  <c r="E34" i="2"/>
  <c r="E63" i="2"/>
  <c r="D29" i="2"/>
  <c r="D34" i="2"/>
  <c r="D21" i="2"/>
  <c r="D63" i="2"/>
  <c r="E21" i="2"/>
  <c r="F21" i="2"/>
  <c r="D17" i="2"/>
  <c r="D18" i="1"/>
  <c r="D20" i="1"/>
  <c r="E18" i="1"/>
  <c r="E20" i="1"/>
  <c r="F18" i="1"/>
  <c r="F20" i="1"/>
  <c r="L18" i="4"/>
  <c r="M18" i="4"/>
  <c r="N18" i="4"/>
  <c r="L14" i="4"/>
  <c r="M14" i="4"/>
  <c r="M24" i="4"/>
  <c r="M33" i="4"/>
  <c r="N14" i="4"/>
  <c r="L10" i="4"/>
  <c r="M10" i="4"/>
  <c r="N10" i="4"/>
  <c r="D31" i="4"/>
  <c r="E31" i="4"/>
  <c r="F31" i="4"/>
  <c r="I33" i="4"/>
  <c r="F23" i="4"/>
  <c r="E23" i="4"/>
  <c r="D15" i="4"/>
  <c r="D26" i="4"/>
  <c r="D33" i="4"/>
  <c r="E15" i="4"/>
  <c r="E26" i="4"/>
  <c r="E33" i="4"/>
  <c r="F15" i="4"/>
  <c r="F26" i="4"/>
  <c r="F33" i="4"/>
  <c r="F12" i="5"/>
  <c r="F31" i="5"/>
  <c r="D65" i="5"/>
  <c r="E65" i="5"/>
  <c r="F65" i="5"/>
  <c r="D60" i="5"/>
  <c r="D66" i="5"/>
  <c r="D70" i="5"/>
  <c r="E60" i="5"/>
  <c r="E66" i="5"/>
  <c r="E70" i="5"/>
  <c r="F60" i="5"/>
  <c r="F66" i="5"/>
  <c r="F70" i="5"/>
  <c r="C65" i="5"/>
  <c r="C66" i="5"/>
  <c r="C70" i="5"/>
  <c r="C60" i="5"/>
  <c r="E27" i="5"/>
  <c r="D27" i="5"/>
  <c r="D31" i="5"/>
  <c r="D16" i="5"/>
  <c r="E16" i="5"/>
  <c r="E31" i="5"/>
  <c r="E35" i="5"/>
  <c r="E12" i="5"/>
  <c r="D12" i="5"/>
  <c r="C59" i="8"/>
  <c r="F54" i="8"/>
  <c r="F60" i="8"/>
  <c r="F63" i="8"/>
  <c r="E54" i="8"/>
  <c r="E60" i="8"/>
  <c r="E63" i="8"/>
  <c r="D54" i="8"/>
  <c r="D60" i="8"/>
  <c r="D63" i="8"/>
  <c r="C54" i="8"/>
  <c r="D25" i="8"/>
  <c r="D29" i="8"/>
  <c r="D33" i="8"/>
  <c r="E25" i="8"/>
  <c r="E29" i="8"/>
  <c r="E33" i="8"/>
  <c r="F25" i="8"/>
  <c r="F29" i="8"/>
  <c r="F33" i="8"/>
  <c r="D55" i="6"/>
  <c r="D61" i="6"/>
  <c r="D65" i="6"/>
  <c r="E55" i="6"/>
  <c r="E61" i="6"/>
  <c r="E65" i="6"/>
  <c r="F55" i="6"/>
  <c r="F61" i="6"/>
  <c r="F65" i="6"/>
  <c r="E12" i="6"/>
  <c r="E30" i="6"/>
  <c r="E34" i="6"/>
  <c r="F12" i="6"/>
  <c r="F30" i="6"/>
  <c r="F34" i="6"/>
  <c r="D12" i="6"/>
  <c r="D30" i="6"/>
  <c r="D34" i="6"/>
  <c r="C31" i="18"/>
  <c r="C13" i="16"/>
  <c r="C25" i="8"/>
  <c r="C29" i="8"/>
  <c r="C33" i="8"/>
  <c r="C55" i="6"/>
  <c r="C61" i="6"/>
  <c r="C65" i="6"/>
  <c r="C34" i="6"/>
  <c r="K31" i="4"/>
  <c r="K18" i="4"/>
  <c r="K14" i="4"/>
  <c r="K10" i="4"/>
  <c r="C31" i="4"/>
  <c r="C15" i="4"/>
  <c r="C26" i="4"/>
  <c r="C33" i="4"/>
  <c r="C27" i="5"/>
  <c r="C12" i="5"/>
  <c r="C35" i="5"/>
  <c r="C25" i="3"/>
  <c r="C44" i="2"/>
  <c r="C34" i="2"/>
  <c r="C63" i="2"/>
  <c r="C21" i="2"/>
  <c r="C17" i="2"/>
  <c r="C31" i="1"/>
  <c r="C33" i="1"/>
  <c r="C18" i="1"/>
  <c r="C20" i="1"/>
  <c r="B70" i="9"/>
  <c r="C19" i="23"/>
  <c r="C21" i="23"/>
  <c r="L31" i="4"/>
  <c r="M31" i="4"/>
  <c r="N31" i="4"/>
  <c r="D31" i="1"/>
  <c r="D33" i="1"/>
  <c r="E31" i="1"/>
  <c r="E33" i="1"/>
  <c r="F31" i="1"/>
  <c r="F33" i="1"/>
  <c r="F32" i="23"/>
  <c r="F34" i="23"/>
  <c r="G32" i="23"/>
  <c r="G34" i="23"/>
  <c r="H32" i="23"/>
  <c r="H34" i="23"/>
  <c r="F19" i="23"/>
  <c r="F21" i="23"/>
  <c r="G19" i="23"/>
  <c r="G21" i="23"/>
  <c r="H19" i="23"/>
  <c r="H21" i="23"/>
  <c r="C32" i="23"/>
  <c r="C34" i="23"/>
  <c r="G21" i="15"/>
  <c r="D33" i="22"/>
  <c r="E33" i="22"/>
  <c r="F33" i="22"/>
  <c r="S33" i="22"/>
  <c r="G33" i="22"/>
  <c r="H33" i="22"/>
  <c r="J33" i="22"/>
  <c r="K33" i="22"/>
  <c r="L33" i="22"/>
  <c r="M33" i="22"/>
  <c r="C33" i="22"/>
  <c r="D28" i="22"/>
  <c r="E28" i="22"/>
  <c r="E35" i="22"/>
  <c r="F28" i="22"/>
  <c r="F35" i="22"/>
  <c r="G28" i="22"/>
  <c r="H28" i="22"/>
  <c r="H35" i="22"/>
  <c r="J28" i="22"/>
  <c r="K28" i="22"/>
  <c r="L28" i="22"/>
  <c r="M28" i="22"/>
  <c r="M35" i="22"/>
  <c r="N28" i="22"/>
  <c r="P28" i="22"/>
  <c r="P35" i="22"/>
  <c r="C28" i="22"/>
  <c r="D12" i="22"/>
  <c r="E12" i="22"/>
  <c r="F12" i="22"/>
  <c r="G12" i="22"/>
  <c r="H12" i="22"/>
  <c r="J12" i="22"/>
  <c r="K12" i="22"/>
  <c r="L12" i="22"/>
  <c r="M12" i="22"/>
  <c r="N12" i="22"/>
  <c r="P12" i="22"/>
  <c r="C12" i="22"/>
  <c r="D17" i="22"/>
  <c r="E17" i="22"/>
  <c r="E18" i="22"/>
  <c r="E20" i="22"/>
  <c r="F17" i="22"/>
  <c r="G17" i="22"/>
  <c r="H17" i="22"/>
  <c r="J17" i="22"/>
  <c r="K17" i="22"/>
  <c r="L17" i="22"/>
  <c r="M17" i="22"/>
  <c r="N17" i="22"/>
  <c r="N18" i="22"/>
  <c r="N20" i="22"/>
  <c r="P17" i="22"/>
  <c r="C17" i="22"/>
  <c r="E14" i="20"/>
  <c r="E15" i="20"/>
  <c r="E25" i="20"/>
  <c r="F14" i="20"/>
  <c r="F15" i="20"/>
  <c r="G14" i="20"/>
  <c r="G15" i="20"/>
  <c r="G25" i="20"/>
  <c r="H10" i="20"/>
  <c r="H11" i="20"/>
  <c r="H12" i="20"/>
  <c r="H13" i="20"/>
  <c r="H9" i="20"/>
  <c r="B14" i="20"/>
  <c r="H14" i="20"/>
  <c r="B15" i="20"/>
  <c r="B25" i="20"/>
  <c r="H16" i="20"/>
  <c r="H17" i="20"/>
  <c r="H18" i="20"/>
  <c r="H20" i="20"/>
  <c r="H21" i="20"/>
  <c r="H22" i="20"/>
  <c r="B19" i="20"/>
  <c r="B24" i="20"/>
  <c r="E19" i="20"/>
  <c r="F19" i="20"/>
  <c r="F24" i="20"/>
  <c r="F25" i="20"/>
  <c r="G19" i="20"/>
  <c r="G24" i="20"/>
  <c r="B23" i="20"/>
  <c r="H23" i="20"/>
  <c r="E23" i="20"/>
  <c r="E24" i="20"/>
  <c r="F23" i="20"/>
  <c r="G23" i="20"/>
  <c r="C60" i="8"/>
  <c r="C63" i="8"/>
  <c r="F35" i="3"/>
  <c r="C31" i="5"/>
  <c r="H66" i="5"/>
  <c r="H70" i="5"/>
  <c r="G18" i="22"/>
  <c r="G20" i="22"/>
  <c r="F45" i="9"/>
  <c r="G45" i="9"/>
  <c r="P24" i="4"/>
  <c r="P33" i="4"/>
  <c r="K24" i="4"/>
  <c r="K33" i="4"/>
  <c r="L24" i="4"/>
  <c r="L33" i="4"/>
  <c r="N24" i="4"/>
  <c r="N33" i="4"/>
  <c r="O24" i="4"/>
  <c r="O33" i="4"/>
  <c r="F35" i="5"/>
  <c r="D35" i="5"/>
  <c r="G35" i="5"/>
  <c r="Q28" i="22"/>
  <c r="J18" i="22"/>
  <c r="J20" i="22"/>
  <c r="M18" i="22"/>
  <c r="M20" i="22"/>
  <c r="H18" i="22"/>
  <c r="H20" i="22"/>
  <c r="K35" i="22"/>
  <c r="S17" i="22"/>
  <c r="P18" i="22"/>
  <c r="P20" i="22"/>
  <c r="S12" i="22"/>
  <c r="C18" i="22"/>
  <c r="C20" i="22"/>
  <c r="L18" i="22"/>
  <c r="L20" i="22"/>
  <c r="D35" i="22"/>
  <c r="S28" i="22"/>
  <c r="O18" i="22"/>
  <c r="Q17" i="22"/>
  <c r="K18" i="22"/>
  <c r="K20" i="22"/>
  <c r="D18" i="22"/>
  <c r="Q18" i="22"/>
  <c r="L35" i="22"/>
  <c r="G35" i="22"/>
  <c r="O35" i="22"/>
  <c r="F18" i="22"/>
  <c r="F20" i="22"/>
  <c r="C35" i="22"/>
  <c r="N35" i="22"/>
  <c r="J35" i="22"/>
  <c r="I18" i="22"/>
  <c r="I20" i="22"/>
  <c r="R17" i="22"/>
  <c r="Q33" i="22"/>
  <c r="Q12" i="22"/>
  <c r="Q35" i="22"/>
  <c r="R28" i="22"/>
  <c r="R33" i="22"/>
  <c r="R12" i="22"/>
  <c r="H25" i="20"/>
  <c r="H24" i="20"/>
  <c r="H15" i="20"/>
  <c r="H19" i="20"/>
  <c r="D20" i="22"/>
  <c r="S35" i="22"/>
  <c r="R18" i="22"/>
  <c r="O20" i="22"/>
  <c r="S20" i="22"/>
  <c r="S18" i="22"/>
  <c r="R35" i="22"/>
  <c r="Q20" i="22"/>
  <c r="R20" i="22"/>
</calcChain>
</file>

<file path=xl/sharedStrings.xml><?xml version="1.0" encoding="utf-8"?>
<sst xmlns="http://schemas.openxmlformats.org/spreadsheetml/2006/main" count="1278" uniqueCount="536">
  <si>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</si>
  <si>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</si>
  <si>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</si>
  <si>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</si>
  <si>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</si>
  <si>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</si>
  <si>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</si>
  <si>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</si>
  <si>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</si>
  <si>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</si>
  <si>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</si>
  <si>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</si>
  <si>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</si>
  <si>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</si>
  <si>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</si>
  <si>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</si>
  <si>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</si>
  <si>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</si>
  <si>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</si>
  <si>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</si>
  <si>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</si>
  <si>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</si>
  <si>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</si>
  <si>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</si>
  <si>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</si>
  <si>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</si>
  <si>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</si>
  <si>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</si>
  <si>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</si>
  <si>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</si>
  <si>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</si>
  <si>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</si>
  <si>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</si>
  <si>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</si>
  <si>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</si>
  <si>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</si>
  <si>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</si>
  <si>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</si>
  <si>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</si>
  <si>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</si>
  <si>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</si>
  <si>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</si>
  <si>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</si>
  <si>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</si>
  <si>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</si>
  <si>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</si>
  <si>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</si>
  <si>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</si>
  <si>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</si>
  <si>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</si>
  <si>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</si>
  <si>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</si>
  <si>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</si>
  <si>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</si>
  <si>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</si>
  <si>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</si>
  <si>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</si>
  <si>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</si>
  <si>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</si>
  <si>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</si>
  <si>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</si>
  <si>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</si>
  <si>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</si>
  <si>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</si>
  <si>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</si>
  <si>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</si>
  <si>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</si>
  <si>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</si>
  <si>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</si>
  <si>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</si>
  <si>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</si>
  <si>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</si>
  <si>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</si>
  <si>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</si>
  <si>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</si>
  <si>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</si>
  <si>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</si>
  <si>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</si>
  <si>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</si>
  <si>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</si>
  <si>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</si>
  <si>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</si>
  <si>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</si>
  <si>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</si>
  <si>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</si>
  <si>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</si>
  <si>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</si>
  <si>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</si>
  <si>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</si>
  <si>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</si>
  <si>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</si>
  <si>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</si>
  <si>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</si>
  <si>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</si>
  <si>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</si>
  <si>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</si>
  <si>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</si>
  <si>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</si>
  <si>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</si>
  <si>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</si>
  <si>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</si>
  <si>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</si>
  <si>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</si>
  <si>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</si>
  <si>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</si>
  <si>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</si>
  <si>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</si>
  <si>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</si>
  <si>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</si>
  <si>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</si>
  <si>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</si>
  <si>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</si>
  <si>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</si>
  <si>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</si>
  <si>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</si>
  <si>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</si>
  <si>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</si>
  <si>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</si>
  <si>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</si>
  <si>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</si>
  <si>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</si>
  <si>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</si>
  <si>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</si>
  <si>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</si>
  <si>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</si>
  <si>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</si>
  <si>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</si>
  <si>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</si>
  <si>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</si>
  <si>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</si>
  <si>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</si>
  <si>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</si>
  <si>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</si>
  <si>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</si>
  <si>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</si>
  <si>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</si>
  <si>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</si>
  <si>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</si>
  <si>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</si>
  <si>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</si>
  <si>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</si>
  <si>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</si>
  <si>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</si>
  <si>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</si>
  <si>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</si>
  <si>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</si>
  <si>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</si>
  <si>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</si>
  <si>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</si>
  <si>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</si>
  <si>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</si>
  <si>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</si>
  <si>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</si>
  <si>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</si>
  <si>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</si>
  <si>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</si>
  <si>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</si>
  <si>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</si>
  <si>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</si>
  <si>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</si>
  <si>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</si>
  <si>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</si>
  <si>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</si>
  <si>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</si>
  <si>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</si>
  <si>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</si>
  <si>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</si>
  <si>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</si>
  <si>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</si>
  <si>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</si>
  <si>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</si>
  <si>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</si>
  <si>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</si>
  <si>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</si>
  <si>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</si>
  <si>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</si>
  <si>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</si>
  <si>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</si>
  <si>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</si>
  <si>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</si>
  <si>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</si>
  <si>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</si>
  <si>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</si>
  <si>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</si>
  <si>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</si>
  <si>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</si>
  <si>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</si>
  <si>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</si>
  <si>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</si>
  <si>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</si>
  <si>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</si>
  <si>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</si>
  <si>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</si>
  <si>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</si>
  <si>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</si>
  <si>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</si>
  <si>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</si>
  <si>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</si>
  <si>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</si>
  <si>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</si>
  <si>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</si>
  <si>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</si>
  <si>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</si>
  <si>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</si>
  <si>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</si>
  <si>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</si>
  <si>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</si>
  <si>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</si>
  <si>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</si>
  <si>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</si>
  <si>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</si>
  <si>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</si>
  <si>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</si>
  <si>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</si>
  <si>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</si>
  <si>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</si>
  <si>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</si>
  <si>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Jogcím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</si>
  <si>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</si>
  <si>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</si>
  <si>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</si>
  <si>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</si>
  <si>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</si>
  <si>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</si>
  <si>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</si>
  <si>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</si>
  <si>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</si>
  <si>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</si>
  <si>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</si>
  <si>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</si>
  <si>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</si>
  <si>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</si>
  <si>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</si>
  <si>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</si>
  <si>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</si>
  <si>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</si>
  <si>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</si>
  <si>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</si>
  <si>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</si>
  <si>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</si>
  <si>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</si>
  <si>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</si>
  <si>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</si>
  <si>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</si>
  <si>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</si>
  <si>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</si>
  <si>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</si>
  <si>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</si>
  <si>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</si>
  <si>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</si>
  <si>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</si>
  <si>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</si>
  <si>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</si>
  <si>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</si>
  <si>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</si>
  <si>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</si>
  <si>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</si>
  <si>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Bursa Ösztöndíj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</si>
  <si>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</si>
  <si>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</si>
  <si>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</si>
  <si>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</si>
  <si>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</si>
  <si>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</si>
  <si>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</si>
  <si>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</si>
  <si>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</si>
  <si>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</si>
  <si>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</si>
  <si>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</si>
  <si>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</si>
  <si>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</si>
  <si>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</si>
  <si>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</si>
  <si>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</si>
  <si>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</si>
  <si>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</si>
  <si>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</si>
  <si>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</si>
  <si>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</si>
  <si>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</si>
  <si>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</si>
  <si>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</si>
  <si>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</si>
  <si>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</si>
  <si>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</si>
  <si>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</si>
  <si>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</si>
  <si>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</si>
  <si>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</si>
  <si>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</si>
  <si>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</si>
  <si>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</si>
  <si>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</si>
  <si>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</si>
  <si>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</si>
  <si>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</si>
  <si>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</si>
  <si>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</si>
  <si>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</si>
  <si>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</si>
  <si>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</si>
  <si>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</si>
  <si>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</si>
  <si>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</si>
  <si>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</si>
  <si>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</si>
  <si>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</si>
  <si>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</si>
  <si>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</si>
  <si>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</si>
  <si>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</si>
  <si>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</si>
  <si>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</si>
  <si>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</si>
  <si>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</si>
  <si>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</si>
  <si>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</si>
  <si>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</si>
  <si>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</si>
  <si>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</si>
  <si>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</si>
  <si>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</si>
  <si>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</si>
  <si>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</si>
  <si>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</si>
  <si>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</si>
  <si>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</si>
  <si>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költségvetési intézmény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</si>
  <si>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</si>
  <si>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</si>
  <si>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</si>
  <si>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</si>
  <si>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</si>
  <si>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</si>
  <si>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</si>
  <si>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</si>
  <si>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</si>
  <si>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</si>
  <si>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</si>
  <si>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</si>
  <si>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</si>
  <si>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</si>
  <si>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</si>
  <si>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</si>
  <si>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</si>
  <si>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</si>
  <si>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</si>
  <si>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</si>
  <si>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</si>
  <si>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</si>
  <si>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</si>
  <si>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</si>
  <si>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</si>
  <si>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</si>
  <si>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</si>
  <si>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</si>
  <si>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</si>
  <si>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</si>
  <si>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</si>
  <si>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</si>
  <si>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</si>
  <si>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</si>
  <si>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</si>
  <si>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</si>
  <si>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</si>
  <si>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</si>
  <si>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</si>
  <si>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</si>
  <si>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</si>
  <si>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</si>
  <si>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</si>
  <si>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</si>
  <si>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</si>
  <si>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</si>
  <si>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</si>
  <si>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</si>
  <si>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</si>
  <si>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</si>
  <si>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</si>
  <si>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</si>
  <si>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</si>
  <si>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</si>
  <si>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</si>
  <si>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</si>
  <si>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</si>
  <si>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</si>
  <si>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</si>
  <si>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</si>
  <si>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</si>
  <si>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</si>
  <si>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</si>
  <si>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</si>
  <si>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</si>
  <si>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</si>
  <si>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</si>
  <si>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</si>
  <si>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</si>
  <si>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</si>
  <si>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3. Művelődési Ház eszközök</t>
  </si>
  <si>
    <t xml:space="preserve">  - fogorvosi ügyelet</t>
  </si>
  <si>
    <t xml:space="preserve">  -</t>
  </si>
  <si>
    <t>5. Könyvtár</t>
  </si>
  <si>
    <t xml:space="preserve"> </t>
  </si>
  <si>
    <t>1.1. ÁH belüli megelőlegezés</t>
  </si>
  <si>
    <t>11.</t>
  </si>
  <si>
    <t>Közös Hivatal támogatása</t>
  </si>
  <si>
    <t>Óvodai Társulás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</si>
  <si>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</si>
  <si>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</si>
  <si>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</si>
  <si>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</si>
  <si>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</si>
  <si>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17.ÁH megelőlegezés</t>
  </si>
  <si>
    <t>16. melléklet</t>
  </si>
  <si>
    <t>2019. évi előirányzat</t>
  </si>
  <si>
    <t>Művelődési Ház eszközbeszerzés</t>
  </si>
  <si>
    <t>Ebből - kötelező feladatellátáshoz kapcsolódó</t>
  </si>
  <si>
    <t xml:space="preserve">           - önként vállalt feladatellátáshoz kapcs.</t>
  </si>
  <si>
    <t>Térfigyelő kamerarendszer</t>
  </si>
  <si>
    <t xml:space="preserve">Közmunkaprogram eszközei </t>
  </si>
  <si>
    <t>609</t>
  </si>
  <si>
    <t>114</t>
  </si>
  <si>
    <t>723</t>
  </si>
  <si>
    <t>MVH Beruházási támogatás</t>
  </si>
  <si>
    <t>Országos Mentőszolgálat Alapítvány</t>
  </si>
  <si>
    <t>I.6. Polgármesteri illetmény támogatása</t>
  </si>
  <si>
    <t>3. Útfelújítás</t>
  </si>
  <si>
    <t xml:space="preserve"> - tsz bevétel</t>
  </si>
  <si>
    <t>18. Sport</t>
  </si>
  <si>
    <t>9.</t>
  </si>
  <si>
    <t>Zalakomárért Polgárőr Egyesület</t>
  </si>
  <si>
    <t>2019 évi előirányzat</t>
  </si>
  <si>
    <t>2020. évi előirányzat</t>
  </si>
  <si>
    <t xml:space="preserve">2022. évi előirányzat </t>
  </si>
  <si>
    <t>Útfelújítás, mfüves pálya</t>
  </si>
  <si>
    <t xml:space="preserve">7. </t>
  </si>
  <si>
    <t>Fogorvosi eszközök</t>
  </si>
  <si>
    <t xml:space="preserve">8. </t>
  </si>
  <si>
    <t>Óvodai hozzájárulás</t>
  </si>
  <si>
    <t>I. 1.f) kiegészítés</t>
  </si>
  <si>
    <t>2019. évben 8 hónapra</t>
  </si>
  <si>
    <t>2019. évben 4 hónapra</t>
  </si>
  <si>
    <t xml:space="preserve"> - gyermekétkeztetés </t>
  </si>
  <si>
    <t xml:space="preserve">  - Zalakomár </t>
  </si>
  <si>
    <t>6. Támogatások</t>
  </si>
  <si>
    <t>3. Kölcsön megtérülés</t>
  </si>
  <si>
    <t>Zalakomár Nagyközség Önkormányzata és intézményei 2020. évi mérlege</t>
  </si>
  <si>
    <t>2019. évi módosított előirányzat</t>
  </si>
  <si>
    <t xml:space="preserve">2019. évi teljesítés </t>
  </si>
  <si>
    <t>Zalakomár Nagyközség Önkormányzata és intézményei 2020. évi bevételei</t>
  </si>
  <si>
    <t>2020. évi bevételei</t>
  </si>
  <si>
    <t>2020. évi működési és felhalmozási bevételei és kiadásai</t>
  </si>
  <si>
    <t>2020. évi kiadásai</t>
  </si>
  <si>
    <t>Zalakomár Nagyközség Önkormányzata és intézményei kötelező és önként vállalt feladatai 2020. évben</t>
  </si>
  <si>
    <t>Zalakomár Nagyközség Önkormányzata és intézményei költségvetési támogatásai 2020. évben</t>
  </si>
  <si>
    <t>Zalakomár Nagyközség Önkormányzata és intézményei beruházási kiadásai 2020. évben</t>
  </si>
  <si>
    <t>Zalakomár Nagyközség Önkormányzata és intézményei felújítási kiadásai 2020. évben</t>
  </si>
  <si>
    <t>Zalakomár Nagyközség Önkormányzata és intézményei 2020. évi Európai Uniós projektjeinek bevételei és kiadásai</t>
  </si>
  <si>
    <t>Zalakomár Nagyközség Önkormányzata és intézményei 2020. évi közvetett támogatásai</t>
  </si>
  <si>
    <t>2019. évi teljesítés</t>
  </si>
  <si>
    <t>2020 évi előirányzat</t>
  </si>
  <si>
    <t>Zalakomár Nagyközség Önkormányzata és intézményei 2020-2023 évi előirányzatai</t>
  </si>
  <si>
    <t>2021. évi előirányzat</t>
  </si>
  <si>
    <t xml:space="preserve">2023. évi előirányzat </t>
  </si>
  <si>
    <t>Kártérítés</t>
  </si>
  <si>
    <t>Áh-n belüli megelőlegezés</t>
  </si>
  <si>
    <t xml:space="preserve">Zalakomár Nagyközség Önkormányzata és intézményei 2020. évi kiadásai </t>
  </si>
  <si>
    <t>Közmunkaprogram: felújítások</t>
  </si>
  <si>
    <t>Lakásfelújítás</t>
  </si>
  <si>
    <t>Háziorvos támogatása</t>
  </si>
  <si>
    <t xml:space="preserve">Művelődési Ház </t>
  </si>
  <si>
    <t>Nagykanizsa-Surd-Zalakomár Szociális Társulás, Nagykanizsa Önkormányzat</t>
  </si>
  <si>
    <t>Házi gondozási díj</t>
  </si>
  <si>
    <t>Polgári Védelmi Szövetség</t>
  </si>
  <si>
    <t>Polgárőr Egyesület</t>
  </si>
  <si>
    <t>Műfüves sportpálya</t>
  </si>
  <si>
    <t>WIFI hálózat</t>
  </si>
  <si>
    <t>Bútorok</t>
  </si>
  <si>
    <t>10.</t>
  </si>
  <si>
    <t>nyomtató, iratmegsemmisítő</t>
  </si>
  <si>
    <t>Orvosi rendelő eszközei</t>
  </si>
  <si>
    <t>Művelődési Ház felújítása</t>
  </si>
  <si>
    <t>Ifjúság utca útfelújítás</t>
  </si>
  <si>
    <t>Ifjúság utca lakásfelújítás</t>
  </si>
  <si>
    <t>Trapézlemez, járólap</t>
  </si>
  <si>
    <t>Bértámogatás</t>
  </si>
  <si>
    <t>EP választás</t>
  </si>
  <si>
    <t>Önkormányzati választás</t>
  </si>
  <si>
    <t>WIFI hálózat kiépítése</t>
  </si>
  <si>
    <t>Magyar Falu program</t>
  </si>
  <si>
    <t>Közmunka támogatása</t>
  </si>
  <si>
    <t>Plébánia támogatása</t>
  </si>
  <si>
    <t>1. Eszközbeszerzés, beruházások</t>
  </si>
  <si>
    <t>2020. évi I. módosítás</t>
  </si>
  <si>
    <t>2020.évi I. módosítás</t>
  </si>
  <si>
    <t>I. mód.</t>
  </si>
  <si>
    <t>I. mód</t>
  </si>
  <si>
    <t>I. módosítás</t>
  </si>
  <si>
    <t>Ravatalozó felújítása</t>
  </si>
  <si>
    <t>Vízmű kompenzáció( kötváll)</t>
  </si>
  <si>
    <t xml:space="preserve">  - előző évi elszámolás</t>
  </si>
  <si>
    <t>17. ÁH előleg</t>
  </si>
  <si>
    <t>4. felújítások</t>
  </si>
  <si>
    <t xml:space="preserve">7. Kölcsönök </t>
  </si>
  <si>
    <t>19. Vízmű</t>
  </si>
  <si>
    <t>18. Vízmű</t>
  </si>
  <si>
    <t>Bérkompenzáció</t>
  </si>
  <si>
    <t>Kulturális illetménypótlék</t>
  </si>
  <si>
    <t>1.6.Elszámolásból származó bevételek</t>
  </si>
  <si>
    <t>Elszámolásból származó bevételek</t>
  </si>
  <si>
    <t xml:space="preserve"> - pályázat (fogorvosi szék)</t>
  </si>
  <si>
    <t xml:space="preserve">3. Egyéb kötelező feladatok </t>
  </si>
  <si>
    <t>Rendkívüli támogatás</t>
  </si>
  <si>
    <t>2020. évi II.. módosítás</t>
  </si>
  <si>
    <t>2020. évi II. módosítás</t>
  </si>
  <si>
    <t>2020.évi II. módosítás</t>
  </si>
  <si>
    <t>2020. évi II. mód módosítás</t>
  </si>
  <si>
    <t>II. mód</t>
  </si>
  <si>
    <t>Előirányzat</t>
  </si>
  <si>
    <t>5.melléklet</t>
  </si>
  <si>
    <t>Kiegészítő támogatás- Óvoda</t>
  </si>
  <si>
    <t>II. módosítás</t>
  </si>
  <si>
    <t xml:space="preserve">  - szünidei étkeztetés</t>
  </si>
  <si>
    <t>Szociális tüzifa</t>
  </si>
  <si>
    <t>12.</t>
  </si>
  <si>
    <t>Ingatlan vásárlás</t>
  </si>
  <si>
    <t xml:space="preserve">13. </t>
  </si>
  <si>
    <t>számítógép, laptop: hivatal</t>
  </si>
  <si>
    <t>Községgazd eszközbeszerzés</t>
  </si>
  <si>
    <t>Érdekeltségnövelő támogatás</t>
  </si>
  <si>
    <t>Vízmű támogatása</t>
  </si>
  <si>
    <t>Lakossági víz csatornaszolg. Támogatása</t>
  </si>
  <si>
    <t>2020.évi III. módosítás</t>
  </si>
  <si>
    <t>Közművelődési érdekeltségnövelő támogatás</t>
  </si>
  <si>
    <t>2020 évi II.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</si>
</sst>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166" formatCode="#"/>
    <numFmt numFmtId="167" formatCode="#,###"/>
    <numFmt numFmtId="168" formatCode="\ #,##0.00&quot;     &quot;;\-#,##0.00&quot;     &quot;;&quot; -&quot;#&quot;     &quot;;@\ "/>
    <numFmt numFmtId="169" formatCode="#,##0;[Red]#,##0"/>
    <numFmt numFmtId="170" formatCode="#,##0.00&quot; Ft&quot;"/>
    <numFmt numFmtId="172" formatCode="\ #,##0&quot;     &quot;;\-#,##0&quot;     &quot;;&quot; -&quot;#&quot;     &quot;;@\ "/>
  </numFmts>
  <fonts count="67" x14ac:knownFonts="1">
    <font>
      <sz val="10"/>
      <name val="Arial CE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9"/>
      <name val="Times New Roman"/>
      <family val="1"/>
      <charset val="238"/>
    </font>
    <font>
      <sz val="10"/>
      <name val="Bookman Old Style"/>
      <family val="1"/>
      <charset val="238"/>
    </font>
    <font>
      <b/>
      <sz val="10"/>
      <name val="Times New Roman"/>
      <family val="1"/>
      <charset val="238"/>
    </font>
    <font>
      <sz val="12"/>
      <name val="Bookman Old Style"/>
      <family val="1"/>
      <charset val="238"/>
    </font>
    <font>
      <sz val="12"/>
      <name val="Arial CE"/>
      <family val="2"/>
      <charset val="238"/>
    </font>
    <font>
      <b/>
      <sz val="11"/>
      <name val="Bookman Old Style"/>
      <family val="1"/>
      <charset val="238"/>
    </font>
    <font>
      <b/>
      <sz val="11"/>
      <name val="Arial CE"/>
      <family val="2"/>
      <charset val="238"/>
    </font>
    <font>
      <b/>
      <sz val="10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sz val="10"/>
      <color indexed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name val="Times New Roman"/>
      <family val="1"/>
      <charset val="1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1"/>
      <name val="Bookman Old Style"/>
      <family val="1"/>
      <charset val="238"/>
    </font>
    <font>
      <i/>
      <sz val="10"/>
      <name val="Bookman Old Style"/>
      <family val="1"/>
      <charset val="238"/>
    </font>
    <font>
      <sz val="10"/>
      <color indexed="8"/>
      <name val="Arial CE"/>
      <family val="2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i/>
      <sz val="10"/>
      <name val="Bookman Old Style"/>
      <family val="1"/>
      <charset val="238"/>
    </font>
    <font>
      <i/>
      <sz val="12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8" fontId="5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59" fillId="17" borderId="5" applyNumberFormat="0" applyAlignment="0" applyProtection="0"/>
    <xf numFmtId="0" fontId="12" fillId="4" borderId="0" applyNumberFormat="0" applyBorder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63" fillId="0" borderId="0"/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1" applyNumberFormat="0" applyAlignment="0" applyProtection="0"/>
  </cellStyleXfs>
  <cellXfs count="555">
    <xf numFmtId="0" fontId="0" fillId="0" borderId="0" xfId="0"/>
    <xf numFmtId="166" fontId="19" fillId="0" borderId="0" xfId="0" applyNumberFormat="1" applyFont="1" applyAlignment="1">
      <alignment horizontal="center"/>
    </xf>
    <xf numFmtId="0" fontId="20" fillId="0" borderId="0" xfId="0" applyFont="1" applyAlignment="1"/>
    <xf numFmtId="0" fontId="21" fillId="0" borderId="0" xfId="0" applyFont="1"/>
    <xf numFmtId="167" fontId="21" fillId="0" borderId="0" xfId="0" applyNumberFormat="1" applyFont="1"/>
    <xf numFmtId="167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/>
    <xf numFmtId="3" fontId="22" fillId="0" borderId="0" xfId="0" applyNumberFormat="1" applyFont="1" applyAlignment="1">
      <alignment horizontal="right"/>
    </xf>
    <xf numFmtId="166" fontId="19" fillId="18" borderId="8" xfId="0" applyNumberFormat="1" applyFont="1" applyFill="1" applyBorder="1" applyAlignment="1">
      <alignment horizontal="center" vertical="center"/>
    </xf>
    <xf numFmtId="3" fontId="19" fillId="18" borderId="9" xfId="0" applyNumberFormat="1" applyFont="1" applyFill="1" applyBorder="1" applyAlignment="1">
      <alignment horizontal="center" vertical="center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166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/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/>
    <xf numFmtId="166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/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/>
    <xf numFmtId="3" fontId="20" fillId="0" borderId="9" xfId="0" applyNumberFormat="1" applyFont="1" applyBorder="1" applyAlignment="1">
      <alignment wrapText="1"/>
    </xf>
    <xf numFmtId="0" fontId="0" fillId="0" borderId="0" xfId="0" applyFont="1"/>
    <xf numFmtId="3" fontId="25" fillId="0" borderId="9" xfId="0" applyNumberFormat="1" applyFont="1" applyBorder="1" applyAlignment="1"/>
    <xf numFmtId="3" fontId="25" fillId="0" borderId="9" xfId="0" applyNumberFormat="1" applyFont="1" applyBorder="1"/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/>
    <xf numFmtId="0" fontId="26" fillId="0" borderId="0" xfId="0" applyFont="1"/>
    <xf numFmtId="3" fontId="27" fillId="0" borderId="9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/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/>
    <xf numFmtId="167" fontId="19" fillId="0" borderId="9" xfId="0" applyNumberFormat="1" applyFont="1" applyBorder="1"/>
    <xf numFmtId="0" fontId="21" fillId="0" borderId="9" xfId="0" applyFont="1" applyBorder="1"/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/>
    <xf numFmtId="166" fontId="25" fillId="0" borderId="9" xfId="0" applyNumberFormat="1" applyFont="1" applyBorder="1" applyAlignment="1">
      <alignment horizontal="center"/>
    </xf>
    <xf numFmtId="3" fontId="21" fillId="0" borderId="0" xfId="0" applyNumberFormat="1" applyFont="1"/>
    <xf numFmtId="0" fontId="20" fillId="0" borderId="0" xfId="0" applyFont="1" applyAlignment="1">
      <alignment horizontal="center"/>
    </xf>
    <xf numFmtId="3" fontId="21" fillId="0" borderId="0" xfId="0" applyNumberFormat="1" applyFont="1" applyAlignment="1"/>
    <xf numFmtId="0" fontId="20" fillId="0" borderId="0" xfId="0" applyFont="1"/>
    <xf numFmtId="0" fontId="28" fillId="0" borderId="0" xfId="0" applyFont="1"/>
    <xf numFmtId="3" fontId="21" fillId="0" borderId="0" xfId="0" applyNumberFormat="1" applyFont="1" applyBorder="1" applyAlignment="1"/>
    <xf numFmtId="169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26" applyNumberFormat="1" applyFont="1" applyFill="1" applyBorder="1" applyAlignment="1" applyProtection="1">
      <alignment horizontal="center" vertical="center" wrapText="1"/>
    </xf>
    <xf numFmtId="3" fontId="21" fillId="0" borderId="0" xfId="26" applyNumberFormat="1" applyFont="1" applyFill="1" applyBorder="1" applyAlignment="1" applyProtection="1"/>
    <xf numFmtId="3" fontId="21" fillId="18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3" fontId="24" fillId="0" borderId="8" xfId="26" applyNumberFormat="1" applyFont="1" applyFill="1" applyBorder="1" applyAlignment="1" applyProtection="1"/>
    <xf numFmtId="3" fontId="20" fillId="0" borderId="8" xfId="26" applyNumberFormat="1" applyFont="1" applyFill="1" applyBorder="1" applyAlignment="1" applyProtection="1"/>
    <xf numFmtId="3" fontId="21" fillId="0" borderId="8" xfId="26" applyNumberFormat="1" applyFont="1" applyFill="1" applyBorder="1" applyAlignment="1" applyProtection="1"/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1" fillId="0" borderId="8" xfId="0" applyFont="1" applyFill="1" applyBorder="1"/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/>
    <xf numFmtId="3" fontId="28" fillId="0" borderId="0" xfId="0" applyNumberFormat="1" applyFont="1"/>
    <xf numFmtId="3" fontId="19" fillId="0" borderId="0" xfId="0" applyNumberFormat="1" applyFont="1" applyBorder="1"/>
    <xf numFmtId="3" fontId="21" fillId="0" borderId="8" xfId="26" applyNumberFormat="1" applyFont="1" applyFill="1" applyBorder="1" applyAlignment="1" applyProtection="1">
      <alignment wrapText="1"/>
    </xf>
    <xf numFmtId="49" fontId="19" fillId="0" borderId="10" xfId="0" applyNumberFormat="1" applyFont="1" applyBorder="1" applyAlignment="1">
      <alignment horizontal="center"/>
    </xf>
    <xf numFmtId="3" fontId="21" fillId="0" borderId="11" xfId="26" applyNumberFormat="1" applyFont="1" applyFill="1" applyBorder="1" applyAlignment="1" applyProtection="1"/>
    <xf numFmtId="3" fontId="24" fillId="0" borderId="9" xfId="26" applyNumberFormat="1" applyFont="1" applyFill="1" applyBorder="1" applyAlignment="1" applyProtection="1"/>
    <xf numFmtId="3" fontId="27" fillId="0" borderId="9" xfId="26" applyNumberFormat="1" applyFont="1" applyFill="1" applyBorder="1" applyAlignment="1" applyProtection="1"/>
    <xf numFmtId="0" fontId="19" fillId="0" borderId="9" xfId="0" applyFont="1" applyBorder="1"/>
    <xf numFmtId="3" fontId="21" fillId="0" borderId="9" xfId="26" applyNumberFormat="1" applyFont="1" applyFill="1" applyBorder="1" applyAlignment="1" applyProtection="1"/>
    <xf numFmtId="3" fontId="29" fillId="0" borderId="9" xfId="26" applyNumberFormat="1" applyFont="1" applyFill="1" applyBorder="1" applyAlignment="1" applyProtection="1"/>
    <xf numFmtId="3" fontId="21" fillId="0" borderId="9" xfId="0" applyNumberFormat="1" applyFont="1" applyBorder="1" applyAlignment="1"/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3" fontId="19" fillId="0" borderId="0" xfId="0" applyNumberFormat="1" applyFont="1"/>
    <xf numFmtId="3" fontId="20" fillId="0" borderId="0" xfId="0" applyNumberFormat="1" applyFont="1" applyAlignment="1"/>
    <xf numFmtId="0" fontId="19" fillId="0" borderId="0" xfId="0" applyFont="1"/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/>
    <xf numFmtId="170" fontId="22" fillId="0" borderId="0" xfId="0" applyNumberFormat="1" applyFont="1" applyBorder="1" applyAlignment="1">
      <alignment horizontal="right" vertical="center"/>
    </xf>
    <xf numFmtId="169" fontId="22" fillId="0" borderId="0" xfId="26" applyNumberFormat="1" applyFont="1" applyFill="1" applyBorder="1" applyAlignment="1" applyProtection="1">
      <alignment horizontal="right"/>
    </xf>
    <xf numFmtId="166" fontId="20" fillId="18" borderId="8" xfId="0" applyNumberFormat="1" applyFont="1" applyFill="1" applyBorder="1" applyAlignment="1">
      <alignment horizontal="center" vertical="center"/>
    </xf>
    <xf numFmtId="3" fontId="20" fillId="18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26" applyNumberFormat="1" applyFont="1" applyFill="1" applyBorder="1" applyAlignment="1" applyProtection="1">
      <alignment horizontal="right" vertical="center"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26" applyNumberFormat="1" applyFont="1" applyFill="1" applyBorder="1" applyAlignment="1" applyProtection="1">
      <alignment horizontal="right" vertical="center"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26" applyNumberFormat="1" applyFont="1" applyFill="1" applyBorder="1" applyAlignment="1" applyProtection="1">
      <alignment horizontal="right" vertical="center"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/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26" applyNumberFormat="1" applyFont="1" applyFill="1" applyBorder="1" applyAlignment="1" applyProtection="1">
      <alignment horizontal="right" vertical="center"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9" fontId="19" fillId="0" borderId="9" xfId="26" applyNumberFormat="1" applyFont="1" applyFill="1" applyBorder="1" applyAlignment="1" applyProtection="1">
      <alignment horizontal="right" vertical="center"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26" applyNumberFormat="1" applyFont="1" applyFill="1" applyBorder="1" applyAlignment="1" applyProtection="1">
      <alignment vertical="center"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/>
    <xf numFmtId="3" fontId="19" fillId="0" borderId="9" xfId="26" applyNumberFormat="1" applyFont="1" applyFill="1" applyBorder="1" applyAlignment="1" applyProtection="1"/>
    <xf numFmtId="0" fontId="24" fillId="0" borderId="9" xfId="0" applyFont="1" applyBorder="1"/>
    <xf numFmtId="0" fontId="19" fillId="0" borderId="0" xfId="0" applyFont="1" applyBorder="1"/>
    <xf numFmtId="0" fontId="28" fillId="0" borderId="0" xfId="0" applyFont="1" applyBorder="1"/>
    <xf numFmtId="49" fontId="19" fillId="0" borderId="0" xfId="0" applyNumberFormat="1" applyFont="1" applyAlignment="1">
      <alignment horizontal="center"/>
    </xf>
    <xf numFmtId="0" fontId="27" fillId="0" borderId="0" xfId="0" applyFont="1"/>
    <xf numFmtId="2" fontId="25" fillId="0" borderId="0" xfId="0" applyNumberFormat="1" applyFont="1" applyBorder="1" applyAlignment="1">
      <alignment horizontal="center"/>
    </xf>
    <xf numFmtId="0" fontId="43" fillId="0" borderId="0" xfId="0" applyFont="1"/>
    <xf numFmtId="49" fontId="24" fillId="0" borderId="0" xfId="0" applyNumberFormat="1" applyFont="1" applyBorder="1" applyAlignment="1">
      <alignment horizontal="center"/>
    </xf>
    <xf numFmtId="49" fontId="27" fillId="18" borderId="10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22" fillId="18" borderId="9" xfId="0" applyFont="1" applyFill="1" applyBorder="1" applyAlignment="1">
      <alignment horizontal="center" vertical="center" wrapText="1"/>
    </xf>
    <xf numFmtId="0" fontId="22" fillId="18" borderId="8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49" fontId="27" fillId="18" borderId="9" xfId="0" applyNumberFormat="1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5" fillId="0" borderId="8" xfId="0" applyFont="1" applyFill="1" applyBorder="1"/>
    <xf numFmtId="167" fontId="22" fillId="0" borderId="9" xfId="0" applyNumberFormat="1" applyFont="1" applyFill="1" applyBorder="1"/>
    <xf numFmtId="49" fontId="22" fillId="0" borderId="9" xfId="0" applyNumberFormat="1" applyFont="1" applyBorder="1" applyAlignment="1">
      <alignment horizontal="center"/>
    </xf>
    <xf numFmtId="49" fontId="45" fillId="0" borderId="9" xfId="0" applyNumberFormat="1" applyFont="1" applyFill="1" applyBorder="1"/>
    <xf numFmtId="0" fontId="22" fillId="0" borderId="8" xfId="0" applyFont="1" applyFill="1" applyBorder="1"/>
    <xf numFmtId="49" fontId="22" fillId="0" borderId="9" xfId="0" applyNumberFormat="1" applyFont="1" applyFill="1" applyBorder="1"/>
    <xf numFmtId="3" fontId="22" fillId="0" borderId="8" xfId="26" applyNumberFormat="1" applyFont="1" applyFill="1" applyBorder="1" applyAlignment="1" applyProtection="1"/>
    <xf numFmtId="167" fontId="46" fillId="0" borderId="9" xfId="0" applyNumberFormat="1" applyFont="1" applyFill="1" applyBorder="1"/>
    <xf numFmtId="49" fontId="45" fillId="0" borderId="9" xfId="0" applyNumberFormat="1" applyFont="1" applyFill="1" applyBorder="1" applyAlignment="1">
      <alignment horizontal="center"/>
    </xf>
    <xf numFmtId="167" fontId="45" fillId="0" borderId="9" xfId="0" applyNumberFormat="1" applyFont="1" applyFill="1" applyBorder="1"/>
    <xf numFmtId="49" fontId="45" fillId="0" borderId="9" xfId="0" applyNumberFormat="1" applyFont="1" applyBorder="1" applyAlignment="1">
      <alignment horizontal="center"/>
    </xf>
    <xf numFmtId="49" fontId="45" fillId="0" borderId="9" xfId="0" applyNumberFormat="1" applyFont="1" applyBorder="1"/>
    <xf numFmtId="49" fontId="22" fillId="0" borderId="9" xfId="0" applyNumberFormat="1" applyFont="1" applyBorder="1"/>
    <xf numFmtId="0" fontId="45" fillId="0" borderId="8" xfId="0" applyFont="1" applyBorder="1"/>
    <xf numFmtId="167" fontId="45" fillId="0" borderId="9" xfId="0" applyNumberFormat="1" applyFont="1" applyBorder="1"/>
    <xf numFmtId="49" fontId="21" fillId="0" borderId="9" xfId="0" applyNumberFormat="1" applyFont="1" applyBorder="1" applyAlignment="1">
      <alignment horizontal="center"/>
    </xf>
    <xf numFmtId="167" fontId="29" fillId="0" borderId="9" xfId="0" applyNumberFormat="1" applyFont="1" applyBorder="1"/>
    <xf numFmtId="49" fontId="29" fillId="0" borderId="9" xfId="0" applyNumberFormat="1" applyFont="1" applyBorder="1"/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/>
    <xf numFmtId="0" fontId="19" fillId="0" borderId="0" xfId="0" applyFont="1" applyAlignment="1">
      <alignment horizontal="left"/>
    </xf>
    <xf numFmtId="0" fontId="2" fillId="0" borderId="0" xfId="0" applyFont="1"/>
    <xf numFmtId="49" fontId="20" fillId="20" borderId="9" xfId="0" applyNumberFormat="1" applyFont="1" applyFill="1" applyBorder="1" applyAlignment="1">
      <alignment horizontal="center" vertical="center"/>
    </xf>
    <xf numFmtId="0" fontId="20" fillId="20" borderId="9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3" fontId="29" fillId="0" borderId="9" xfId="26" applyNumberFormat="1" applyFont="1" applyFill="1" applyBorder="1" applyAlignment="1" applyProtection="1">
      <alignment horizontal="left"/>
    </xf>
    <xf numFmtId="3" fontId="25" fillId="0" borderId="9" xfId="26" applyNumberFormat="1" applyFont="1" applyFill="1" applyBorder="1" applyAlignment="1" applyProtection="1">
      <alignment horizontal="right"/>
    </xf>
    <xf numFmtId="3" fontId="21" fillId="0" borderId="9" xfId="26" applyNumberFormat="1" applyFont="1" applyFill="1" applyBorder="1" applyAlignment="1" applyProtection="1">
      <alignment horizontal="left"/>
    </xf>
    <xf numFmtId="3" fontId="19" fillId="0" borderId="9" xfId="26" applyNumberFormat="1" applyFont="1" applyFill="1" applyBorder="1" applyAlignment="1" applyProtection="1">
      <alignment horizontal="right"/>
    </xf>
    <xf numFmtId="3" fontId="29" fillId="0" borderId="9" xfId="26" applyNumberFormat="1" applyFont="1" applyFill="1" applyBorder="1" applyAlignment="1" applyProtection="1">
      <alignment horizontal="left" wrapText="1"/>
    </xf>
    <xf numFmtId="3" fontId="25" fillId="0" borderId="9" xfId="26" applyNumberFormat="1" applyFont="1" applyFill="1" applyBorder="1" applyAlignment="1" applyProtection="1">
      <alignment horizontal="right" wrapText="1"/>
    </xf>
    <xf numFmtId="3" fontId="21" fillId="0" borderId="9" xfId="26" applyNumberFormat="1" applyFont="1" applyFill="1" applyBorder="1" applyAlignment="1" applyProtection="1">
      <alignment horizontal="left" wrapText="1"/>
    </xf>
    <xf numFmtId="3" fontId="19" fillId="0" borderId="9" xfId="26" applyNumberFormat="1" applyFont="1" applyFill="1" applyBorder="1" applyAlignment="1" applyProtection="1">
      <alignment horizontal="righ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7" fontId="25" fillId="0" borderId="0" xfId="0" applyNumberFormat="1" applyFont="1" applyBorder="1" applyAlignment="1">
      <alignment horizontal="right"/>
    </xf>
    <xf numFmtId="3" fontId="19" fillId="0" borderId="0" xfId="26" applyNumberFormat="1" applyFont="1" applyFill="1" applyBorder="1" applyAlignment="1" applyProtection="1"/>
    <xf numFmtId="3" fontId="19" fillId="0" borderId="0" xfId="0" applyNumberFormat="1" applyFont="1" applyAlignment="1">
      <alignment horizontal="left"/>
    </xf>
    <xf numFmtId="0" fontId="2" fillId="0" borderId="0" xfId="0" applyFont="1" applyAlignment="1"/>
    <xf numFmtId="3" fontId="19" fillId="0" borderId="0" xfId="26" applyNumberFormat="1" applyFont="1" applyFill="1" applyBorder="1" applyAlignment="1" applyProtection="1">
      <alignment horizontal="left"/>
    </xf>
    <xf numFmtId="0" fontId="20" fillId="20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7" fillId="0" borderId="9" xfId="0" applyFont="1" applyBorder="1"/>
    <xf numFmtId="0" fontId="47" fillId="0" borderId="9" xfId="0" applyFont="1" applyBorder="1" applyAlignment="1">
      <alignment horizontal="left"/>
    </xf>
    <xf numFmtId="3" fontId="48" fillId="0" borderId="9" xfId="0" applyNumberFormat="1" applyFont="1" applyBorder="1" applyAlignment="1">
      <alignment horizontal="right"/>
    </xf>
    <xf numFmtId="0" fontId="49" fillId="0" borderId="0" xfId="0" applyFont="1"/>
    <xf numFmtId="0" fontId="0" fillId="0" borderId="0" xfId="0" applyAlignment="1">
      <alignment horizontal="center"/>
    </xf>
    <xf numFmtId="3" fontId="19" fillId="0" borderId="0" xfId="26" applyNumberFormat="1" applyFont="1" applyFill="1" applyBorder="1" applyAlignment="1" applyProtection="1">
      <alignment wrapText="1"/>
    </xf>
    <xf numFmtId="3" fontId="22" fillId="0" borderId="0" xfId="26" applyNumberFormat="1" applyFont="1" applyFill="1" applyBorder="1" applyAlignment="1" applyProtection="1">
      <alignment horizontal="right"/>
    </xf>
    <xf numFmtId="3" fontId="23" fillId="0" borderId="0" xfId="26" applyNumberFormat="1" applyFont="1" applyFill="1" applyBorder="1" applyAlignment="1" applyProtection="1">
      <alignment horizontal="center" wrapText="1"/>
    </xf>
    <xf numFmtId="0" fontId="22" fillId="0" borderId="0" xfId="0" applyFont="1" applyAlignment="1">
      <alignment horizontal="right" wrapText="1"/>
    </xf>
    <xf numFmtId="3" fontId="25" fillId="0" borderId="0" xfId="26" applyNumberFormat="1" applyFont="1" applyFill="1" applyBorder="1" applyAlignment="1" applyProtection="1">
      <alignment wrapText="1"/>
    </xf>
    <xf numFmtId="3" fontId="25" fillId="0" borderId="0" xfId="26" applyNumberFormat="1" applyFont="1" applyFill="1" applyBorder="1" applyAlignment="1" applyProtection="1">
      <alignment horizontal="center" wrapText="1"/>
    </xf>
    <xf numFmtId="49" fontId="20" fillId="18" borderId="9" xfId="0" applyNumberFormat="1" applyFont="1" applyFill="1" applyBorder="1" applyAlignment="1">
      <alignment horizontal="center" vertical="center"/>
    </xf>
    <xf numFmtId="0" fontId="20" fillId="18" borderId="9" xfId="0" applyFont="1" applyFill="1" applyBorder="1" applyAlignment="1">
      <alignment horizontal="center" vertical="center"/>
    </xf>
    <xf numFmtId="0" fontId="50" fillId="0" borderId="0" xfId="0" applyFont="1"/>
    <xf numFmtId="0" fontId="51" fillId="0" borderId="0" xfId="0" applyFont="1"/>
    <xf numFmtId="0" fontId="51" fillId="0" borderId="0" xfId="0" applyFont="1" applyBorder="1"/>
    <xf numFmtId="3" fontId="19" fillId="0" borderId="0" xfId="0" applyNumberFormat="1" applyFont="1" applyAlignment="1"/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/>
    <xf numFmtId="0" fontId="29" fillId="0" borderId="0" xfId="0" applyFont="1"/>
    <xf numFmtId="3" fontId="21" fillId="0" borderId="0" xfId="26" applyNumberFormat="1" applyFont="1" applyFill="1" applyBorder="1" applyAlignment="1" applyProtection="1">
      <alignment horizontal="right"/>
    </xf>
    <xf numFmtId="0" fontId="20" fillId="18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2" fillId="0" borderId="0" xfId="0" applyFont="1"/>
    <xf numFmtId="0" fontId="25" fillId="0" borderId="0" xfId="0" applyFont="1" applyBorder="1"/>
    <xf numFmtId="3" fontId="25" fillId="0" borderId="0" xfId="0" applyNumberFormat="1" applyFont="1" applyBorder="1"/>
    <xf numFmtId="0" fontId="53" fillId="0" borderId="0" xfId="0" applyFont="1" applyAlignment="1">
      <alignment horizontal="center" wrapText="1"/>
    </xf>
    <xf numFmtId="0" fontId="25" fillId="0" borderId="0" xfId="0" applyFont="1"/>
    <xf numFmtId="0" fontId="19" fillId="0" borderId="9" xfId="0" applyFont="1" applyBorder="1" applyAlignment="1">
      <alignment wrapText="1"/>
    </xf>
    <xf numFmtId="49" fontId="19" fillId="18" borderId="9" xfId="0" applyNumberFormat="1" applyFont="1" applyFill="1" applyBorder="1" applyAlignment="1">
      <alignment horizontal="center" vertical="center"/>
    </xf>
    <xf numFmtId="0" fontId="19" fillId="18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/>
    <xf numFmtId="0" fontId="19" fillId="0" borderId="8" xfId="0" applyFont="1" applyBorder="1" applyAlignment="1">
      <alignment wrapText="1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19" fillId="18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/>
    <xf numFmtId="3" fontId="49" fillId="0" borderId="0" xfId="0" applyNumberFormat="1" applyFont="1"/>
    <xf numFmtId="0" fontId="42" fillId="0" borderId="0" xfId="0" applyFont="1"/>
    <xf numFmtId="3" fontId="42" fillId="0" borderId="0" xfId="0" applyNumberFormat="1" applyFont="1"/>
    <xf numFmtId="0" fontId="55" fillId="0" borderId="0" xfId="0" applyFont="1" applyAlignment="1">
      <alignment horizontal="right"/>
    </xf>
    <xf numFmtId="3" fontId="57" fillId="0" borderId="0" xfId="0" applyNumberFormat="1" applyFont="1" applyAlignment="1">
      <alignment horizontal="center" wrapText="1"/>
    </xf>
    <xf numFmtId="3" fontId="55" fillId="0" borderId="0" xfId="0" applyNumberFormat="1" applyFont="1" applyAlignment="1">
      <alignment horizontal="right"/>
    </xf>
    <xf numFmtId="0" fontId="42" fillId="18" borderId="9" xfId="0" applyFont="1" applyFill="1" applyBorder="1" applyAlignment="1">
      <alignment horizontal="center" vertical="center"/>
    </xf>
    <xf numFmtId="3" fontId="42" fillId="18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/>
    </xf>
    <xf numFmtId="167" fontId="42" fillId="0" borderId="9" xfId="0" applyNumberFormat="1" applyFont="1" applyBorder="1"/>
    <xf numFmtId="3" fontId="42" fillId="0" borderId="9" xfId="0" applyNumberFormat="1" applyFont="1" applyBorder="1" applyAlignment="1">
      <alignment wrapText="1"/>
    </xf>
    <xf numFmtId="167" fontId="58" fillId="0" borderId="9" xfId="0" applyNumberFormat="1" applyFont="1" applyBorder="1"/>
    <xf numFmtId="167" fontId="57" fillId="0" borderId="9" xfId="0" applyNumberFormat="1" applyFont="1" applyFill="1" applyBorder="1" applyAlignment="1"/>
    <xf numFmtId="0" fontId="30" fillId="0" borderId="0" xfId="0" applyFont="1" applyAlignment="1">
      <alignment vertical="center"/>
    </xf>
    <xf numFmtId="3" fontId="57" fillId="0" borderId="0" xfId="0" applyNumberFormat="1" applyFont="1" applyBorder="1"/>
    <xf numFmtId="3" fontId="21" fillId="0" borderId="0" xfId="0" applyNumberFormat="1" applyFont="1" applyAlignment="1">
      <alignment horizontal="center"/>
    </xf>
    <xf numFmtId="3" fontId="20" fillId="0" borderId="0" xfId="0" applyNumberFormat="1" applyFont="1"/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7" fontId="42" fillId="0" borderId="8" xfId="0" applyNumberFormat="1" applyFont="1" applyBorder="1"/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/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/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18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19" fillId="18" borderId="9" xfId="0" applyFont="1" applyFill="1" applyBorder="1" applyAlignment="1">
      <alignment horizontal="center"/>
    </xf>
    <xf numFmtId="0" fontId="29" fillId="0" borderId="9" xfId="0" applyFont="1" applyBorder="1"/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25" fillId="18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/>
    <xf numFmtId="0" fontId="25" fillId="18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/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62" fillId="0" borderId="0" xfId="0" applyFont="1"/>
    <xf numFmtId="0" fontId="25" fillId="0" borderId="12" xfId="0" applyFont="1" applyBorder="1"/>
    <xf numFmtId="3" fontId="21" fillId="0" borderId="10" xfId="0" applyNumberFormat="1" applyFont="1" applyBorder="1" applyAlignment="1">
      <alignment horizontal="left" vertical="center"/>
    </xf>
    <xf numFmtId="0" fontId="48" fillId="0" borderId="12" xfId="0" applyFont="1" applyBorder="1"/>
    <xf numFmtId="0" fontId="47" fillId="0" borderId="12" xfId="0" applyFont="1" applyBorder="1" applyAlignment="1">
      <alignment horizontal="left"/>
    </xf>
    <xf numFmtId="3" fontId="48" fillId="0" borderId="12" xfId="0" applyNumberFormat="1" applyFont="1" applyBorder="1" applyAlignment="1">
      <alignment horizontal="right"/>
    </xf>
    <xf numFmtId="0" fontId="48" fillId="0" borderId="13" xfId="0" applyFont="1" applyBorder="1"/>
    <xf numFmtId="0" fontId="47" fillId="0" borderId="13" xfId="0" applyFont="1" applyBorder="1" applyAlignment="1">
      <alignment horizontal="left"/>
    </xf>
    <xf numFmtId="3" fontId="25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4" fillId="0" borderId="0" xfId="33" applyFont="1" applyBorder="1" applyAlignment="1">
      <alignment horizontal="center"/>
    </xf>
    <xf numFmtId="0" fontId="54" fillId="0" borderId="0" xfId="33" applyFont="1" applyAlignment="1">
      <alignment horizontal="center"/>
    </xf>
    <xf numFmtId="0" fontId="22" fillId="0" borderId="0" xfId="33" applyFont="1" applyBorder="1" applyAlignment="1">
      <alignment horizontal="right"/>
    </xf>
    <xf numFmtId="0" fontId="19" fillId="0" borderId="0" xfId="33" applyFont="1" applyAlignment="1"/>
    <xf numFmtId="172" fontId="19" fillId="0" borderId="0" xfId="26" applyNumberFormat="1" applyFont="1" applyFill="1" applyBorder="1" applyAlignment="1" applyProtection="1">
      <alignment horizontal="right"/>
    </xf>
    <xf numFmtId="172" fontId="22" fillId="0" borderId="0" xfId="26" applyNumberFormat="1" applyFont="1" applyFill="1" applyBorder="1" applyAlignment="1" applyProtection="1">
      <alignment horizontal="right"/>
    </xf>
    <xf numFmtId="0" fontId="25" fillId="21" borderId="12" xfId="0" applyFont="1" applyFill="1" applyBorder="1" applyAlignment="1">
      <alignment horizontal="center" vertical="center"/>
    </xf>
    <xf numFmtId="3" fontId="25" fillId="21" borderId="12" xfId="33" applyNumberFormat="1" applyFont="1" applyFill="1" applyBorder="1" applyAlignment="1">
      <alignment horizontal="center" vertical="center"/>
    </xf>
    <xf numFmtId="172" fontId="25" fillId="21" borderId="12" xfId="26" applyNumberFormat="1" applyFont="1" applyFill="1" applyBorder="1" applyAlignment="1" applyProtection="1">
      <alignment horizontal="center" vertical="center"/>
    </xf>
    <xf numFmtId="0" fontId="29" fillId="21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64" fillId="0" borderId="12" xfId="33" applyNumberFormat="1" applyFont="1" applyFill="1" applyBorder="1" applyAlignment="1">
      <alignment horizontal="left" vertical="center"/>
    </xf>
    <xf numFmtId="3" fontId="25" fillId="0" borderId="12" xfId="26" applyNumberFormat="1" applyFont="1" applyFill="1" applyBorder="1" applyAlignment="1" applyProtection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3" fontId="64" fillId="0" borderId="12" xfId="33" applyNumberFormat="1" applyFont="1" applyBorder="1" applyAlignment="1"/>
    <xf numFmtId="3" fontId="21" fillId="0" borderId="12" xfId="26" applyNumberFormat="1" applyFont="1" applyFill="1" applyBorder="1" applyAlignment="1" applyProtection="1">
      <alignment horizontal="right"/>
    </xf>
    <xf numFmtId="3" fontId="21" fillId="0" borderId="12" xfId="0" applyNumberFormat="1" applyFont="1" applyBorder="1"/>
    <xf numFmtId="0" fontId="21" fillId="0" borderId="12" xfId="0" applyFont="1" applyBorder="1" applyAlignment="1">
      <alignment horizontal="center"/>
    </xf>
    <xf numFmtId="3" fontId="27" fillId="0" borderId="12" xfId="33" applyNumberFormat="1" applyFont="1" applyBorder="1" applyAlignment="1">
      <alignment vertical="center"/>
    </xf>
    <xf numFmtId="3" fontId="21" fillId="0" borderId="12" xfId="33" applyNumberFormat="1" applyFont="1" applyBorder="1" applyAlignment="1">
      <alignment horizontal="right"/>
    </xf>
    <xf numFmtId="3" fontId="64" fillId="0" borderId="12" xfId="33" applyNumberFormat="1" applyFont="1" applyBorder="1" applyAlignment="1">
      <alignment vertical="center"/>
    </xf>
    <xf numFmtId="3" fontId="29" fillId="0" borderId="12" xfId="33" applyNumberFormat="1" applyFont="1" applyBorder="1" applyAlignment="1">
      <alignment horizontal="right"/>
    </xf>
    <xf numFmtId="3" fontId="27" fillId="22" borderId="12" xfId="33" applyNumberFormat="1" applyFont="1" applyFill="1" applyBorder="1" applyAlignment="1">
      <alignment vertical="center"/>
    </xf>
    <xf numFmtId="3" fontId="21" fillId="22" borderId="12" xfId="26" applyNumberFormat="1" applyFont="1" applyFill="1" applyBorder="1" applyAlignment="1" applyProtection="1">
      <alignment horizontal="right"/>
    </xf>
    <xf numFmtId="0" fontId="64" fillId="0" borderId="12" xfId="0" applyFont="1" applyBorder="1" applyAlignment="1"/>
    <xf numFmtId="3" fontId="21" fillId="0" borderId="12" xfId="0" applyNumberFormat="1" applyFont="1" applyBorder="1" applyAlignment="1">
      <alignment horizontal="right"/>
    </xf>
    <xf numFmtId="0" fontId="27" fillId="0" borderId="12" xfId="0" applyFont="1" applyBorder="1" applyAlignment="1"/>
    <xf numFmtId="3" fontId="29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/>
    <xf numFmtId="3" fontId="19" fillId="0" borderId="8" xfId="0" applyNumberFormat="1" applyFont="1" applyBorder="1" applyAlignment="1"/>
    <xf numFmtId="167" fontId="19" fillId="0" borderId="8" xfId="0" applyNumberFormat="1" applyFont="1" applyBorder="1"/>
    <xf numFmtId="3" fontId="25" fillId="0" borderId="8" xfId="0" applyNumberFormat="1" applyFont="1" applyBorder="1"/>
    <xf numFmtId="0" fontId="20" fillId="18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/>
    <xf numFmtId="3" fontId="19" fillId="0" borderId="12" xfId="26" applyNumberFormat="1" applyFont="1" applyBorder="1" applyAlignment="1">
      <alignment horizontal="right"/>
    </xf>
    <xf numFmtId="3" fontId="25" fillId="0" borderId="12" xfId="26" applyNumberFormat="1" applyFont="1" applyBorder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0" fillId="18" borderId="12" xfId="0" applyNumberFormat="1" applyFont="1" applyFill="1" applyBorder="1" applyAlignment="1">
      <alignment horizontal="center" vertical="center" wrapText="1"/>
    </xf>
    <xf numFmtId="0" fontId="35" fillId="0" borderId="9" xfId="0" applyFont="1" applyBorder="1"/>
    <xf numFmtId="0" fontId="40" fillId="0" borderId="9" xfId="0" applyFont="1" applyBorder="1"/>
    <xf numFmtId="3" fontId="25" fillId="0" borderId="12" xfId="26" applyNumberFormat="1" applyFont="1" applyFill="1" applyBorder="1" applyAlignment="1" applyProtection="1">
      <alignment horizontal="right"/>
    </xf>
    <xf numFmtId="3" fontId="25" fillId="0" borderId="14" xfId="26" applyNumberFormat="1" applyFont="1" applyFill="1" applyBorder="1" applyAlignment="1" applyProtection="1">
      <alignment horizontal="right"/>
    </xf>
    <xf numFmtId="3" fontId="19" fillId="0" borderId="12" xfId="26" applyNumberFormat="1" applyFont="1" applyFill="1" applyBorder="1" applyAlignment="1" applyProtection="1">
      <alignment horizontal="right"/>
    </xf>
    <xf numFmtId="3" fontId="19" fillId="0" borderId="14" xfId="26" applyNumberFormat="1" applyFont="1" applyFill="1" applyBorder="1" applyAlignment="1" applyProtection="1">
      <alignment horizontal="right"/>
    </xf>
    <xf numFmtId="3" fontId="19" fillId="0" borderId="12" xfId="26" applyNumberFormat="1" applyFont="1" applyFill="1" applyBorder="1" applyAlignment="1" applyProtection="1">
      <alignment horizontal="right" wrapText="1"/>
    </xf>
    <xf numFmtId="3" fontId="25" fillId="0" borderId="1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48" fillId="0" borderId="8" xfId="0" applyNumberFormat="1" applyFont="1" applyBorder="1" applyAlignment="1">
      <alignment horizontal="right"/>
    </xf>
    <xf numFmtId="3" fontId="35" fillId="0" borderId="12" xfId="0" applyNumberFormat="1" applyFont="1" applyBorder="1"/>
    <xf numFmtId="3" fontId="35" fillId="0" borderId="9" xfId="0" applyNumberFormat="1" applyFont="1" applyBorder="1"/>
    <xf numFmtId="3" fontId="35" fillId="0" borderId="8" xfId="0" applyNumberFormat="1" applyFont="1" applyBorder="1"/>
    <xf numFmtId="3" fontId="29" fillId="0" borderId="12" xfId="0" applyNumberFormat="1" applyFont="1" applyBorder="1"/>
    <xf numFmtId="3" fontId="19" fillId="0" borderId="8" xfId="0" applyNumberFormat="1" applyFont="1" applyBorder="1"/>
    <xf numFmtId="3" fontId="25" fillId="0" borderId="8" xfId="0" applyNumberFormat="1" applyFont="1" applyBorder="1" applyAlignment="1"/>
    <xf numFmtId="3" fontId="25" fillId="0" borderId="12" xfId="0" applyNumberFormat="1" applyFont="1" applyBorder="1" applyAlignment="1"/>
    <xf numFmtId="3" fontId="25" fillId="0" borderId="12" xfId="0" applyNumberFormat="1" applyFont="1" applyFill="1" applyBorder="1" applyAlignment="1" applyProtection="1"/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9" fontId="19" fillId="0" borderId="8" xfId="26" applyNumberFormat="1" applyFont="1" applyFill="1" applyBorder="1" applyAlignment="1" applyProtection="1">
      <alignment horizontal="right" vertical="center"/>
    </xf>
    <xf numFmtId="3" fontId="19" fillId="0" borderId="8" xfId="26" applyNumberFormat="1" applyFont="1" applyFill="1" applyBorder="1" applyAlignment="1" applyProtection="1">
      <alignment horizontal="right" vertical="center"/>
    </xf>
    <xf numFmtId="3" fontId="25" fillId="0" borderId="11" xfId="26" applyNumberFormat="1" applyFont="1" applyFill="1" applyBorder="1" applyAlignment="1" applyProtection="1">
      <alignment vertical="center"/>
    </xf>
    <xf numFmtId="0" fontId="42" fillId="0" borderId="8" xfId="0" applyFont="1" applyBorder="1"/>
    <xf numFmtId="3" fontId="19" fillId="0" borderId="11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167" fontId="25" fillId="0" borderId="12" xfId="0" applyNumberFormat="1" applyFont="1" applyBorder="1"/>
    <xf numFmtId="3" fontId="25" fillId="0" borderId="8" xfId="0" applyNumberFormat="1" applyFont="1" applyFill="1" applyBorder="1" applyAlignment="1" applyProtection="1">
      <alignment horizontal="right"/>
    </xf>
    <xf numFmtId="3" fontId="25" fillId="0" borderId="8" xfId="26" applyNumberFormat="1" applyFont="1" applyFill="1" applyBorder="1" applyAlignment="1" applyProtection="1">
      <alignment horizontal="right"/>
    </xf>
    <xf numFmtId="3" fontId="25" fillId="0" borderId="12" xfId="0" applyNumberFormat="1" applyFont="1" applyFill="1" applyBorder="1" applyAlignment="1" applyProtection="1">
      <alignment horizontal="right"/>
    </xf>
    <xf numFmtId="167" fontId="45" fillId="0" borderId="8" xfId="0" applyNumberFormat="1" applyFont="1" applyBorder="1"/>
    <xf numFmtId="3" fontId="22" fillId="0" borderId="12" xfId="0" applyNumberFormat="1" applyFont="1" applyBorder="1"/>
    <xf numFmtId="3" fontId="25" fillId="22" borderId="12" xfId="0" applyNumberFormat="1" applyFont="1" applyFill="1" applyBorder="1" applyAlignment="1" applyProtection="1"/>
    <xf numFmtId="3" fontId="22" fillId="0" borderId="12" xfId="0" applyNumberFormat="1" applyFont="1" applyFill="1" applyBorder="1"/>
    <xf numFmtId="167" fontId="45" fillId="0" borderId="12" xfId="0" applyNumberFormat="1" applyFont="1" applyFill="1" applyBorder="1"/>
    <xf numFmtId="167" fontId="45" fillId="0" borderId="12" xfId="0" applyNumberFormat="1" applyFont="1" applyBorder="1"/>
    <xf numFmtId="167" fontId="29" fillId="0" borderId="12" xfId="0" applyNumberFormat="1" applyFont="1" applyBorder="1"/>
    <xf numFmtId="3" fontId="19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vertical="center"/>
    </xf>
    <xf numFmtId="3" fontId="25" fillId="0" borderId="12" xfId="0" applyNumberFormat="1" applyFont="1" applyFill="1" applyBorder="1" applyAlignment="1" applyProtection="1">
      <alignment horizontal="right" vertical="center"/>
    </xf>
    <xf numFmtId="3" fontId="19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169" fontId="19" fillId="0" borderId="12" xfId="0" applyNumberFormat="1" applyFont="1" applyBorder="1" applyAlignment="1"/>
    <xf numFmtId="167" fontId="19" fillId="0" borderId="12" xfId="0" applyNumberFormat="1" applyFont="1" applyBorder="1" applyAlignment="1">
      <alignment horizontal="right"/>
    </xf>
    <xf numFmtId="167" fontId="19" fillId="0" borderId="12" xfId="0" applyNumberFormat="1" applyFont="1" applyBorder="1"/>
    <xf numFmtId="3" fontId="19" fillId="22" borderId="12" xfId="26" applyNumberFormat="1" applyFont="1" applyFill="1" applyBorder="1" applyAlignment="1" applyProtection="1"/>
    <xf numFmtId="3" fontId="35" fillId="0" borderId="12" xfId="0" applyNumberFormat="1" applyFont="1" applyFill="1" applyBorder="1"/>
    <xf numFmtId="3" fontId="19" fillId="0" borderId="11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69" fontId="19" fillId="0" borderId="12" xfId="26" applyNumberFormat="1" applyFont="1" applyFill="1" applyBorder="1" applyAlignment="1" applyProtection="1">
      <alignment horizontal="right" vertical="center"/>
    </xf>
    <xf numFmtId="3" fontId="19" fillId="0" borderId="12" xfId="26" applyNumberFormat="1" applyFont="1" applyFill="1" applyBorder="1" applyAlignment="1" applyProtection="1">
      <alignment horizontal="right" vertical="center"/>
    </xf>
    <xf numFmtId="3" fontId="25" fillId="0" borderId="12" xfId="26" applyNumberFormat="1" applyFont="1" applyFill="1" applyBorder="1" applyAlignment="1" applyProtection="1">
      <alignment vertical="center"/>
    </xf>
    <xf numFmtId="0" fontId="42" fillId="0" borderId="12" xfId="0" applyFont="1" applyBorder="1"/>
    <xf numFmtId="3" fontId="25" fillId="0" borderId="12" xfId="26" applyNumberFormat="1" applyFont="1" applyFill="1" applyBorder="1" applyAlignment="1" applyProtection="1">
      <alignment horizontal="right" wrapText="1"/>
    </xf>
    <xf numFmtId="0" fontId="20" fillId="2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2" fillId="0" borderId="12" xfId="0" applyFont="1" applyFill="1" applyBorder="1"/>
    <xf numFmtId="167" fontId="22" fillId="0" borderId="12" xfId="0" applyNumberFormat="1" applyFont="1" applyFill="1" applyBorder="1"/>
    <xf numFmtId="3" fontId="22" fillId="0" borderId="12" xfId="0" applyNumberFormat="1" applyFont="1" applyBorder="1" applyAlignment="1">
      <alignment horizontal="right" vertical="center"/>
    </xf>
    <xf numFmtId="167" fontId="46" fillId="0" borderId="12" xfId="0" applyNumberFormat="1" applyFont="1" applyBorder="1"/>
    <xf numFmtId="3" fontId="19" fillId="0" borderId="8" xfId="26" applyNumberFormat="1" applyFont="1" applyFill="1" applyBorder="1" applyAlignment="1" applyProtection="1">
      <alignment horizontal="right" wrapText="1"/>
    </xf>
    <xf numFmtId="3" fontId="25" fillId="0" borderId="8" xfId="0" applyNumberFormat="1" applyFont="1" applyFill="1" applyBorder="1" applyAlignment="1">
      <alignment horizontal="right" vertical="center"/>
    </xf>
    <xf numFmtId="0" fontId="65" fillId="0" borderId="0" xfId="0" applyFont="1"/>
    <xf numFmtId="3" fontId="19" fillId="0" borderId="14" xfId="26" applyNumberFormat="1" applyFont="1" applyFill="1" applyBorder="1" applyAlignment="1" applyProtection="1">
      <alignment horizontal="right" wrapText="1"/>
    </xf>
    <xf numFmtId="3" fontId="25" fillId="0" borderId="14" xfId="26" applyNumberFormat="1" applyFont="1" applyFill="1" applyBorder="1" applyAlignment="1" applyProtection="1">
      <alignment horizontal="right" wrapText="1"/>
    </xf>
    <xf numFmtId="0" fontId="25" fillId="18" borderId="10" xfId="0" applyFont="1" applyFill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18" borderId="11" xfId="0" applyFont="1" applyFill="1" applyBorder="1" applyAlignment="1">
      <alignment horizontal="center" vertical="center" wrapText="1"/>
    </xf>
    <xf numFmtId="3" fontId="42" fillId="0" borderId="12" xfId="0" applyNumberFormat="1" applyFont="1" applyBorder="1"/>
    <xf numFmtId="0" fontId="20" fillId="0" borderId="12" xfId="0" applyFont="1" applyFill="1" applyBorder="1" applyAlignment="1">
      <alignment horizontal="center" vertical="center" wrapText="1"/>
    </xf>
    <xf numFmtId="167" fontId="42" fillId="0" borderId="12" xfId="0" applyNumberFormat="1" applyFont="1" applyBorder="1"/>
    <xf numFmtId="167" fontId="58" fillId="0" borderId="8" xfId="0" applyNumberFormat="1" applyFont="1" applyBorder="1"/>
    <xf numFmtId="3" fontId="19" fillId="0" borderId="14" xfId="0" applyNumberFormat="1" applyFont="1" applyBorder="1" applyAlignment="1"/>
    <xf numFmtId="3" fontId="19" fillId="0" borderId="14" xfId="26" applyNumberFormat="1" applyFont="1" applyBorder="1" applyAlignment="1">
      <alignment horizontal="right"/>
    </xf>
    <xf numFmtId="3" fontId="25" fillId="0" borderId="14" xfId="26" applyNumberFormat="1" applyFont="1" applyBorder="1" applyAlignment="1">
      <alignment horizontal="right"/>
    </xf>
    <xf numFmtId="3" fontId="22" fillId="0" borderId="14" xfId="0" applyNumberFormat="1" applyFont="1" applyBorder="1"/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Fill="1" applyBorder="1"/>
    <xf numFmtId="167" fontId="29" fillId="0" borderId="14" xfId="0" applyNumberFormat="1" applyFont="1" applyBorder="1"/>
    <xf numFmtId="3" fontId="19" fillId="0" borderId="14" xfId="0" applyNumberFormat="1" applyFont="1" applyBorder="1"/>
    <xf numFmtId="3" fontId="25" fillId="0" borderId="8" xfId="26" applyNumberFormat="1" applyFont="1" applyFill="1" applyBorder="1" applyAlignment="1" applyProtection="1">
      <alignment horizontal="right" wrapText="1"/>
    </xf>
    <xf numFmtId="3" fontId="25" fillId="0" borderId="10" xfId="0" applyNumberFormat="1" applyFont="1" applyBorder="1" applyAlignment="1">
      <alignment horizontal="right"/>
    </xf>
    <xf numFmtId="3" fontId="42" fillId="0" borderId="15" xfId="0" applyNumberFormat="1" applyFont="1" applyBorder="1"/>
    <xf numFmtId="3" fontId="19" fillId="0" borderId="16" xfId="0" applyNumberFormat="1" applyFont="1" applyBorder="1"/>
    <xf numFmtId="0" fontId="19" fillId="0" borderId="14" xfId="0" applyFont="1" applyBorder="1"/>
    <xf numFmtId="0" fontId="25" fillId="0" borderId="14" xfId="0" applyFont="1" applyBorder="1"/>
    <xf numFmtId="3" fontId="25" fillId="0" borderId="17" xfId="0" applyNumberFormat="1" applyFont="1" applyBorder="1"/>
    <xf numFmtId="3" fontId="19" fillId="0" borderId="18" xfId="0" applyNumberFormat="1" applyFont="1" applyFill="1" applyBorder="1" applyAlignment="1"/>
    <xf numFmtId="0" fontId="0" fillId="0" borderId="19" xfId="0" applyBorder="1"/>
    <xf numFmtId="0" fontId="25" fillId="18" borderId="12" xfId="0" applyFont="1" applyFill="1" applyBorder="1" applyAlignment="1">
      <alignment horizontal="center"/>
    </xf>
    <xf numFmtId="0" fontId="25" fillId="0" borderId="12" xfId="0" applyFont="1" applyBorder="1" applyAlignment="1"/>
    <xf numFmtId="0" fontId="25" fillId="18" borderId="12" xfId="0" applyFont="1" applyFill="1" applyBorder="1" applyAlignment="1"/>
    <xf numFmtId="0" fontId="25" fillId="18" borderId="9" xfId="0" applyFont="1" applyFill="1" applyBorder="1" applyAlignment="1">
      <alignment horizontal="center" vertical="center"/>
    </xf>
    <xf numFmtId="44" fontId="1" fillId="0" borderId="0" xfId="35" applyAlignment="1">
      <alignment horizontal="right"/>
    </xf>
    <xf numFmtId="44" fontId="22" fillId="0" borderId="0" xfId="35" applyFont="1" applyAlignment="1">
      <alignment horizontal="right"/>
    </xf>
    <xf numFmtId="2" fontId="64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0" fontId="64" fillId="0" borderId="8" xfId="0" applyFont="1" applyFill="1" applyBorder="1"/>
    <xf numFmtId="0" fontId="21" fillId="0" borderId="12" xfId="0" applyFont="1" applyBorder="1"/>
    <xf numFmtId="0" fontId="25" fillId="23" borderId="12" xfId="0" applyFont="1" applyFill="1" applyBorder="1" applyAlignment="1">
      <alignment horizontal="center"/>
    </xf>
    <xf numFmtId="0" fontId="25" fillId="18" borderId="8" xfId="0" applyFont="1" applyFill="1" applyBorder="1" applyAlignment="1">
      <alignment horizontal="center" vertical="center"/>
    </xf>
    <xf numFmtId="3" fontId="19" fillId="0" borderId="15" xfId="0" applyNumberFormat="1" applyFont="1" applyBorder="1" applyAlignment="1"/>
    <xf numFmtId="3" fontId="19" fillId="0" borderId="11" xfId="0" applyNumberFormat="1" applyFont="1" applyBorder="1" applyAlignment="1"/>
    <xf numFmtId="172" fontId="24" fillId="21" borderId="12" xfId="26" applyNumberFormat="1" applyFont="1" applyFill="1" applyBorder="1" applyAlignment="1" applyProtection="1">
      <alignment horizontal="center" vertical="center"/>
    </xf>
    <xf numFmtId="0" fontId="20" fillId="0" borderId="12" xfId="0" applyFont="1" applyBorder="1"/>
    <xf numFmtId="3" fontId="25" fillId="23" borderId="12" xfId="0" applyNumberFormat="1" applyFont="1" applyFill="1" applyBorder="1" applyAlignment="1">
      <alignment horizontal="center"/>
    </xf>
    <xf numFmtId="3" fontId="25" fillId="23" borderId="12" xfId="0" applyNumberFormat="1" applyFont="1" applyFill="1" applyBorder="1"/>
    <xf numFmtId="3" fontId="19" fillId="0" borderId="12" xfId="0" applyNumberFormat="1" applyFont="1" applyBorder="1" applyAlignment="1">
      <alignment horizontal="center"/>
    </xf>
    <xf numFmtId="167" fontId="22" fillId="0" borderId="9" xfId="0" applyNumberFormat="1" applyFont="1" applyFill="1" applyBorder="1" applyAlignment="1">
      <alignment horizontal="center"/>
    </xf>
    <xf numFmtId="167" fontId="45" fillId="0" borderId="9" xfId="0" applyNumberFormat="1" applyFont="1" applyBorder="1" applyAlignment="1">
      <alignment horizontal="center"/>
    </xf>
    <xf numFmtId="167" fontId="29" fillId="0" borderId="9" xfId="0" applyNumberFormat="1" applyFont="1" applyBorder="1" applyAlignment="1">
      <alignment horizontal="center"/>
    </xf>
    <xf numFmtId="0" fontId="25" fillId="0" borderId="12" xfId="0" applyFont="1" applyBorder="1" applyAlignment="1">
      <alignment wrapText="1"/>
    </xf>
    <xf numFmtId="3" fontId="25" fillId="0" borderId="0" xfId="0" applyNumberFormat="1" applyFont="1" applyBorder="1" applyAlignment="1">
      <alignment horizontal="right" vertical="center"/>
    </xf>
    <xf numFmtId="0" fontId="25" fillId="23" borderId="12" xfId="0" applyFont="1" applyFill="1" applyBorder="1"/>
    <xf numFmtId="3" fontId="19" fillId="0" borderId="17" xfId="0" applyNumberFormat="1" applyFont="1" applyBorder="1"/>
    <xf numFmtId="3" fontId="42" fillId="0" borderId="17" xfId="0" applyNumberFormat="1" applyFont="1" applyBorder="1"/>
    <xf numFmtId="0" fontId="22" fillId="18" borderId="12" xfId="0" applyFont="1" applyFill="1" applyBorder="1" applyAlignment="1">
      <alignment horizontal="center" vertical="center" wrapText="1"/>
    </xf>
    <xf numFmtId="3" fontId="45" fillId="0" borderId="12" xfId="0" applyNumberFormat="1" applyFont="1" applyBorder="1"/>
    <xf numFmtId="0" fontId="66" fillId="0" borderId="12" xfId="0" applyFont="1" applyBorder="1"/>
    <xf numFmtId="0" fontId="25" fillId="0" borderId="14" xfId="0" applyFont="1" applyBorder="1" applyAlignment="1"/>
    <xf numFmtId="3" fontId="20" fillId="0" borderId="12" xfId="0" applyNumberFormat="1" applyFont="1" applyBorder="1"/>
    <xf numFmtId="3" fontId="19" fillId="0" borderId="20" xfId="0" applyNumberFormat="1" applyFont="1" applyFill="1" applyBorder="1" applyAlignment="1">
      <alignment horizontal="right" wrapText="1"/>
    </xf>
    <xf numFmtId="3" fontId="19" fillId="0" borderId="20" xfId="0" applyNumberFormat="1" applyFont="1" applyBorder="1" applyAlignment="1">
      <alignment horizontal="right" wrapText="1"/>
    </xf>
    <xf numFmtId="3" fontId="25" fillId="0" borderId="21" xfId="0" applyNumberFormat="1" applyFont="1" applyBorder="1" applyAlignment="1"/>
    <xf numFmtId="3" fontId="25" fillId="0" borderId="21" xfId="0" applyNumberFormat="1" applyFont="1" applyFill="1" applyBorder="1" applyAlignment="1" applyProtection="1"/>
    <xf numFmtId="169" fontId="19" fillId="0" borderId="20" xfId="0" applyNumberFormat="1" applyFont="1" applyBorder="1" applyAlignment="1"/>
    <xf numFmtId="3" fontId="19" fillId="0" borderId="22" xfId="0" applyNumberFormat="1" applyFont="1" applyBorder="1" applyAlignment="1">
      <alignment horizontal="right" wrapText="1"/>
    </xf>
    <xf numFmtId="3" fontId="25" fillId="0" borderId="17" xfId="0" applyNumberFormat="1" applyFont="1" applyBorder="1" applyAlignment="1"/>
    <xf numFmtId="3" fontId="0" fillId="0" borderId="0" xfId="0" applyNumberFormat="1"/>
    <xf numFmtId="167" fontId="57" fillId="0" borderId="12" xfId="0" applyNumberFormat="1" applyFont="1" applyFill="1" applyBorder="1" applyAlignment="1"/>
    <xf numFmtId="3" fontId="19" fillId="0" borderId="0" xfId="0" applyNumberFormat="1" applyFont="1" applyFill="1" applyBorder="1"/>
    <xf numFmtId="3" fontId="20" fillId="0" borderId="8" xfId="0" applyNumberFormat="1" applyFont="1" applyBorder="1" applyAlignment="1"/>
    <xf numFmtId="3" fontId="24" fillId="0" borderId="8" xfId="0" applyNumberFormat="1" applyFont="1" applyBorder="1" applyAlignment="1"/>
    <xf numFmtId="3" fontId="19" fillId="0" borderId="23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19" fillId="0" borderId="10" xfId="0" applyNumberFormat="1" applyFont="1" applyBorder="1"/>
    <xf numFmtId="3" fontId="19" fillId="0" borderId="15" xfId="0" applyNumberFormat="1" applyFont="1" applyBorder="1"/>
    <xf numFmtId="3" fontId="19" fillId="0" borderId="24" xfId="0" applyNumberFormat="1" applyFont="1" applyBorder="1"/>
    <xf numFmtId="3" fontId="19" fillId="0" borderId="25" xfId="0" applyNumberFormat="1" applyFont="1" applyBorder="1" applyAlignment="1">
      <alignment horizontal="right" wrapText="1"/>
    </xf>
    <xf numFmtId="0" fontId="20" fillId="0" borderId="8" xfId="0" applyFont="1" applyBorder="1" applyAlignment="1"/>
    <xf numFmtId="0" fontId="24" fillId="0" borderId="8" xfId="0" applyFont="1" applyBorder="1" applyAlignment="1"/>
    <xf numFmtId="3" fontId="19" fillId="0" borderId="1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167" fontId="19" fillId="0" borderId="22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3" fillId="0" borderId="0" xfId="0" applyFont="1" applyBorder="1" applyAlignment="1">
      <alignment horizontal="center" wrapText="1"/>
    </xf>
    <xf numFmtId="3" fontId="23" fillId="0" borderId="0" xfId="26" applyNumberFormat="1" applyFont="1" applyFill="1" applyBorder="1" applyAlignment="1" applyProtection="1">
      <alignment horizontal="center" vertical="center" wrapText="1"/>
    </xf>
    <xf numFmtId="2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/>
    <xf numFmtId="0" fontId="25" fillId="18" borderId="9" xfId="0" applyFont="1" applyFill="1" applyBorder="1" applyAlignment="1">
      <alignment horizontal="center"/>
    </xf>
    <xf numFmtId="0" fontId="25" fillId="18" borderId="8" xfId="0" applyFont="1" applyFill="1" applyBorder="1" applyAlignment="1">
      <alignment horizontal="center"/>
    </xf>
    <xf numFmtId="0" fontId="25" fillId="18" borderId="12" xfId="0" applyFont="1" applyFill="1" applyBorder="1" applyAlignment="1">
      <alignment horizontal="center"/>
    </xf>
    <xf numFmtId="0" fontId="25" fillId="0" borderId="9" xfId="0" applyFont="1" applyBorder="1" applyAlignment="1"/>
    <xf numFmtId="0" fontId="25" fillId="0" borderId="8" xfId="0" applyFont="1" applyBorder="1" applyAlignment="1"/>
    <xf numFmtId="0" fontId="25" fillId="0" borderId="12" xfId="0" applyFont="1" applyBorder="1" applyAlignment="1"/>
    <xf numFmtId="0" fontId="25" fillId="0" borderId="26" xfId="0" applyFont="1" applyBorder="1" applyAlignment="1"/>
    <xf numFmtId="0" fontId="25" fillId="18" borderId="12" xfId="0" applyFont="1" applyFill="1" applyBorder="1" applyAlignment="1"/>
    <xf numFmtId="3" fontId="0" fillId="0" borderId="0" xfId="0" applyNumberFormat="1" applyAlignment="1">
      <alignment wrapText="1"/>
    </xf>
    <xf numFmtId="3" fontId="54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/>
    </xf>
    <xf numFmtId="0" fontId="25" fillId="18" borderId="9" xfId="0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/>
    <xf numFmtId="3" fontId="19" fillId="18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/>
    <xf numFmtId="3" fontId="19" fillId="0" borderId="9" xfId="0" applyNumberFormat="1" applyFont="1" applyBorder="1" applyAlignment="1">
      <alignment wrapText="1"/>
    </xf>
    <xf numFmtId="3" fontId="54" fillId="0" borderId="0" xfId="0" applyNumberFormat="1" applyFont="1" applyBorder="1" applyAlignment="1">
      <alignment horizontal="center" vertical="center" wrapText="1"/>
    </xf>
    <xf numFmtId="49" fontId="57" fillId="0" borderId="9" xfId="0" applyNumberFormat="1" applyFont="1" applyBorder="1" applyAlignment="1"/>
    <xf numFmtId="3" fontId="56" fillId="0" borderId="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24" xfId="0" applyNumberFormat="1" applyFont="1" applyBorder="1" applyAlignment="1">
      <alignment horizontal="left" wrapText="1"/>
    </xf>
    <xf numFmtId="3" fontId="23" fillId="0" borderId="0" xfId="26" applyNumberFormat="1" applyFont="1" applyFill="1" applyBorder="1" applyAlignment="1" applyProtection="1">
      <alignment horizont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5" fillId="18" borderId="9" xfId="0" applyFont="1" applyFill="1" applyBorder="1" applyAlignment="1">
      <alignment horizontal="center" vertical="center"/>
    </xf>
    <xf numFmtId="0" fontId="21" fillId="18" borderId="8" xfId="0" applyFont="1" applyFill="1" applyBorder="1" applyAlignment="1">
      <alignment horizontal="center" wrapText="1"/>
    </xf>
    <xf numFmtId="0" fontId="21" fillId="18" borderId="20" xfId="0" applyFont="1" applyFill="1" applyBorder="1" applyAlignment="1">
      <alignment horizontal="center" wrapText="1"/>
    </xf>
    <xf numFmtId="0" fontId="21" fillId="18" borderId="21" xfId="0" applyFont="1" applyFill="1" applyBorder="1" applyAlignment="1">
      <alignment horizontal="center" wrapText="1"/>
    </xf>
    <xf numFmtId="2" fontId="54" fillId="0" borderId="0" xfId="33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lőirányzat-felhasználási ütemterv 2010." xfId="33"/>
    <cellStyle name="Összesen" xfId="34" builtinId="25" customBuiltin="1"/>
    <cellStyle name="Pénznem" xfId="35" builtinId="4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J8" sqref="J8"/>
    </sheetView>
  </sheetViews>
  <sheetFormatPr defaultRowHeight="15.75" x14ac:dyDescent="0.25"/>
  <cols>
    <col min="1" max="1" width="4.85546875" style="1" customWidth="1"/>
    <col min="2" max="2" width="34.5703125" style="2" bestFit="1" customWidth="1"/>
    <col min="3" max="3" width="10" style="3" bestFit="1" customWidth="1"/>
    <col min="4" max="4" width="10" style="4" bestFit="1" customWidth="1"/>
    <col min="5" max="5" width="8.5703125" style="3" bestFit="1" customWidth="1"/>
    <col min="6" max="6" width="10" style="3" customWidth="1"/>
    <col min="7" max="7" width="9.28515625" bestFit="1" customWidth="1"/>
    <col min="8" max="8" width="10" style="3" customWidth="1"/>
  </cols>
  <sheetData>
    <row r="2" spans="1:8" x14ac:dyDescent="0.25">
      <c r="D2" s="5"/>
      <c r="F2" s="5"/>
      <c r="G2" s="5"/>
      <c r="H2" s="5" t="s">
        <v>0</v>
      </c>
    </row>
    <row r="3" spans="1:8" ht="14.25" customHeight="1" x14ac:dyDescent="0.25">
      <c r="C3" s="6"/>
      <c r="D3" s="7"/>
      <c r="F3" s="7"/>
      <c r="G3" s="7"/>
      <c r="H3" s="7" t="s">
        <v>1</v>
      </c>
    </row>
    <row r="4" spans="1:8" x14ac:dyDescent="0.25">
      <c r="C4" s="8"/>
      <c r="D4" s="9"/>
    </row>
    <row r="5" spans="1:8" ht="35.1" customHeight="1" x14ac:dyDescent="0.2">
      <c r="A5" s="506" t="s">
        <v>447</v>
      </c>
      <c r="B5" s="506"/>
      <c r="C5" s="506"/>
      <c r="D5" s="506"/>
      <c r="E5" s="506"/>
      <c r="F5" s="506"/>
      <c r="G5" s="507"/>
      <c r="H5" s="508"/>
    </row>
    <row r="6" spans="1:8" ht="23.25" customHeight="1" x14ac:dyDescent="0.25">
      <c r="B6" s="10"/>
    </row>
    <row r="7" spans="1:8" x14ac:dyDescent="0.25">
      <c r="B7" s="11"/>
      <c r="C7" s="12"/>
      <c r="D7" s="5"/>
      <c r="F7" s="5"/>
      <c r="G7" s="5"/>
      <c r="H7" s="5" t="s">
        <v>2</v>
      </c>
    </row>
    <row r="8" spans="1:8" ht="48.75" customHeight="1" x14ac:dyDescent="0.2">
      <c r="A8" s="13" t="s">
        <v>3</v>
      </c>
      <c r="B8" s="14" t="s">
        <v>4</v>
      </c>
      <c r="C8" s="338" t="s">
        <v>415</v>
      </c>
      <c r="D8" s="338" t="s">
        <v>448</v>
      </c>
      <c r="E8" s="338" t="s">
        <v>449</v>
      </c>
      <c r="F8" s="338" t="s">
        <v>433</v>
      </c>
      <c r="G8" s="338" t="s">
        <v>494</v>
      </c>
      <c r="H8" s="338" t="s">
        <v>516</v>
      </c>
    </row>
    <row r="9" spans="1:8" ht="20.85" customHeight="1" x14ac:dyDescent="0.25">
      <c r="A9" s="18"/>
      <c r="B9" s="19" t="s">
        <v>5</v>
      </c>
      <c r="C9" s="344"/>
      <c r="D9" s="399"/>
      <c r="E9" s="339"/>
      <c r="F9" s="344"/>
      <c r="G9" s="344"/>
      <c r="H9" s="344"/>
    </row>
    <row r="10" spans="1:8" ht="20.85" customHeight="1" x14ac:dyDescent="0.25">
      <c r="A10" s="22" t="s">
        <v>6</v>
      </c>
      <c r="B10" s="23" t="s">
        <v>7</v>
      </c>
      <c r="C10" s="344"/>
      <c r="D10" s="340"/>
      <c r="E10" s="339"/>
      <c r="F10" s="344"/>
      <c r="G10" s="344"/>
      <c r="H10" s="344"/>
    </row>
    <row r="11" spans="1:8" ht="20.85" customHeight="1" x14ac:dyDescent="0.25">
      <c r="A11" s="24" t="s">
        <v>8</v>
      </c>
      <c r="B11" s="25" t="s">
        <v>9</v>
      </c>
      <c r="C11" s="344">
        <v>332219</v>
      </c>
      <c r="D11" s="340">
        <v>426644</v>
      </c>
      <c r="E11" s="339">
        <v>425644</v>
      </c>
      <c r="F11" s="344">
        <v>308395</v>
      </c>
      <c r="G11" s="344">
        <v>424998</v>
      </c>
      <c r="H11" s="344">
        <v>438587</v>
      </c>
    </row>
    <row r="12" spans="1:8" ht="20.85" customHeight="1" x14ac:dyDescent="0.25">
      <c r="A12" s="24" t="s">
        <v>10</v>
      </c>
      <c r="B12" s="25" t="s">
        <v>11</v>
      </c>
      <c r="C12" s="344">
        <v>0</v>
      </c>
      <c r="D12" s="340">
        <v>35366</v>
      </c>
      <c r="E12" s="340">
        <v>42346</v>
      </c>
      <c r="F12" s="344">
        <v>0</v>
      </c>
      <c r="G12" s="344">
        <v>11826</v>
      </c>
      <c r="H12" s="344">
        <v>16134</v>
      </c>
    </row>
    <row r="13" spans="1:8" ht="20.85" customHeight="1" x14ac:dyDescent="0.25">
      <c r="A13" s="24" t="s">
        <v>12</v>
      </c>
      <c r="B13" s="25" t="s">
        <v>13</v>
      </c>
      <c r="C13" s="344">
        <v>66900</v>
      </c>
      <c r="D13" s="340">
        <v>78900</v>
      </c>
      <c r="E13" s="391">
        <v>86220</v>
      </c>
      <c r="F13" s="344">
        <v>71000</v>
      </c>
      <c r="G13" s="344">
        <v>67000</v>
      </c>
      <c r="H13" s="344">
        <v>67000</v>
      </c>
    </row>
    <row r="14" spans="1:8" s="27" customFormat="1" ht="20.85" customHeight="1" x14ac:dyDescent="0.25">
      <c r="A14" s="24" t="s">
        <v>14</v>
      </c>
      <c r="B14" s="26" t="s">
        <v>15</v>
      </c>
      <c r="C14" s="344">
        <v>12906</v>
      </c>
      <c r="D14" s="340">
        <v>15701</v>
      </c>
      <c r="E14" s="391">
        <v>15933</v>
      </c>
      <c r="F14" s="344">
        <v>12289</v>
      </c>
      <c r="G14" s="344">
        <v>26153</v>
      </c>
      <c r="H14" s="344">
        <v>28605</v>
      </c>
    </row>
    <row r="15" spans="1:8" ht="20.85" customHeight="1" x14ac:dyDescent="0.25">
      <c r="A15" s="24" t="s">
        <v>16</v>
      </c>
      <c r="B15" s="25" t="s">
        <v>17</v>
      </c>
      <c r="C15" s="344">
        <v>360</v>
      </c>
      <c r="D15" s="340">
        <v>360</v>
      </c>
      <c r="E15" s="391">
        <v>612</v>
      </c>
      <c r="F15" s="344">
        <v>240</v>
      </c>
      <c r="G15" s="344">
        <v>240</v>
      </c>
      <c r="H15" s="344">
        <v>240</v>
      </c>
    </row>
    <row r="16" spans="1:8" ht="20.85" customHeight="1" x14ac:dyDescent="0.25">
      <c r="A16" s="24" t="s">
        <v>18</v>
      </c>
      <c r="B16" s="25" t="s">
        <v>19</v>
      </c>
      <c r="C16" s="344">
        <v>1200</v>
      </c>
      <c r="D16" s="340">
        <v>1400</v>
      </c>
      <c r="E16" s="391">
        <v>427</v>
      </c>
      <c r="F16" s="344">
        <v>425</v>
      </c>
      <c r="G16" s="344">
        <v>833</v>
      </c>
      <c r="H16" s="344">
        <v>1175</v>
      </c>
    </row>
    <row r="17" spans="1:11" ht="20.85" customHeight="1" x14ac:dyDescent="0.25">
      <c r="A17" s="24" t="s">
        <v>20</v>
      </c>
      <c r="B17" s="25" t="s">
        <v>21</v>
      </c>
      <c r="C17" s="344">
        <v>0</v>
      </c>
      <c r="D17" s="340">
        <v>500</v>
      </c>
      <c r="E17" s="391">
        <v>500</v>
      </c>
      <c r="F17" s="344"/>
      <c r="G17" s="344"/>
      <c r="H17" s="344"/>
    </row>
    <row r="18" spans="1:11" ht="20.85" customHeight="1" x14ac:dyDescent="0.25">
      <c r="A18" s="18"/>
      <c r="B18" s="23" t="s">
        <v>22</v>
      </c>
      <c r="C18" s="366">
        <f t="shared" ref="C18:H18" si="0">C11+C12+C13+C14+C15+C16+C17</f>
        <v>413585</v>
      </c>
      <c r="D18" s="366">
        <f t="shared" si="0"/>
        <v>558871</v>
      </c>
      <c r="E18" s="366">
        <f t="shared" si="0"/>
        <v>571682</v>
      </c>
      <c r="F18" s="366">
        <f t="shared" si="0"/>
        <v>392349</v>
      </c>
      <c r="G18" s="366">
        <f t="shared" si="0"/>
        <v>531050</v>
      </c>
      <c r="H18" s="366">
        <f t="shared" si="0"/>
        <v>551741</v>
      </c>
    </row>
    <row r="19" spans="1:11" ht="20.85" customHeight="1" x14ac:dyDescent="0.25">
      <c r="A19" s="22" t="s">
        <v>23</v>
      </c>
      <c r="B19" s="23" t="s">
        <v>24</v>
      </c>
      <c r="C19" s="345">
        <v>74602</v>
      </c>
      <c r="D19" s="400">
        <v>74682</v>
      </c>
      <c r="E19" s="392">
        <v>74682</v>
      </c>
      <c r="F19" s="345">
        <v>62906</v>
      </c>
      <c r="G19" s="345">
        <v>64117</v>
      </c>
      <c r="H19" s="345">
        <v>66269</v>
      </c>
    </row>
    <row r="20" spans="1:11" ht="20.85" customHeight="1" x14ac:dyDescent="0.25">
      <c r="A20" s="18"/>
      <c r="B20" s="23" t="s">
        <v>25</v>
      </c>
      <c r="C20" s="367">
        <f t="shared" ref="C20:H20" si="1">C18+C19</f>
        <v>488187</v>
      </c>
      <c r="D20" s="367">
        <f t="shared" si="1"/>
        <v>633553</v>
      </c>
      <c r="E20" s="367">
        <f t="shared" si="1"/>
        <v>646364</v>
      </c>
      <c r="F20" s="367">
        <f t="shared" si="1"/>
        <v>455255</v>
      </c>
      <c r="G20" s="367">
        <f t="shared" si="1"/>
        <v>595167</v>
      </c>
      <c r="H20" s="367">
        <f t="shared" si="1"/>
        <v>618010</v>
      </c>
    </row>
    <row r="21" spans="1:11" ht="20.85" customHeight="1" x14ac:dyDescent="0.25">
      <c r="A21" s="18"/>
      <c r="B21" s="19" t="s">
        <v>26</v>
      </c>
      <c r="C21" s="344"/>
      <c r="D21" s="340"/>
      <c r="E21" s="391"/>
      <c r="F21" s="344"/>
      <c r="G21" s="344"/>
      <c r="H21" s="344"/>
    </row>
    <row r="22" spans="1:11" s="32" customFormat="1" ht="20.85" customHeight="1" x14ac:dyDescent="0.25">
      <c r="A22" s="22" t="s">
        <v>6</v>
      </c>
      <c r="B22" s="23" t="s">
        <v>27</v>
      </c>
      <c r="C22" s="345"/>
      <c r="D22" s="340"/>
      <c r="E22" s="392"/>
      <c r="F22" s="345"/>
      <c r="G22" s="345"/>
      <c r="H22" s="345"/>
    </row>
    <row r="23" spans="1:11" ht="20.85" customHeight="1" x14ac:dyDescent="0.25">
      <c r="A23" s="24" t="s">
        <v>8</v>
      </c>
      <c r="B23" s="25" t="s">
        <v>28</v>
      </c>
      <c r="C23" s="341">
        <v>105135</v>
      </c>
      <c r="D23" s="340">
        <v>169305</v>
      </c>
      <c r="E23" s="391">
        <v>166587</v>
      </c>
      <c r="F23" s="341">
        <v>96642</v>
      </c>
      <c r="G23" s="341">
        <v>165856</v>
      </c>
      <c r="H23" s="344">
        <v>170195</v>
      </c>
    </row>
    <row r="24" spans="1:11" ht="24.75" x14ac:dyDescent="0.25">
      <c r="A24" s="24" t="s">
        <v>10</v>
      </c>
      <c r="B24" s="33" t="s">
        <v>29</v>
      </c>
      <c r="C24" s="341">
        <v>19745</v>
      </c>
      <c r="D24" s="340">
        <v>26180</v>
      </c>
      <c r="E24" s="391">
        <v>26081</v>
      </c>
      <c r="F24" s="341">
        <v>16866</v>
      </c>
      <c r="G24" s="341">
        <v>23606</v>
      </c>
      <c r="H24" s="344">
        <v>23742</v>
      </c>
    </row>
    <row r="25" spans="1:11" ht="20.85" customHeight="1" x14ac:dyDescent="0.25">
      <c r="A25" s="24" t="s">
        <v>12</v>
      </c>
      <c r="B25" s="25" t="s">
        <v>30</v>
      </c>
      <c r="C25" s="341">
        <v>137132</v>
      </c>
      <c r="D25" s="401">
        <v>164489</v>
      </c>
      <c r="E25" s="434">
        <v>153677</v>
      </c>
      <c r="F25" s="341">
        <v>120119</v>
      </c>
      <c r="G25" s="341">
        <v>135743</v>
      </c>
      <c r="H25" s="344">
        <v>148998</v>
      </c>
    </row>
    <row r="26" spans="1:11" ht="20.85" customHeight="1" x14ac:dyDescent="0.25">
      <c r="A26" s="34" t="s">
        <v>14</v>
      </c>
      <c r="B26" s="35" t="s">
        <v>31</v>
      </c>
      <c r="C26" s="341">
        <v>46174</v>
      </c>
      <c r="D26" s="340">
        <v>44797</v>
      </c>
      <c r="E26" s="391">
        <v>36052</v>
      </c>
      <c r="F26" s="341">
        <v>51983</v>
      </c>
      <c r="G26" s="341">
        <v>49985</v>
      </c>
      <c r="H26" s="344">
        <v>44770</v>
      </c>
    </row>
    <row r="27" spans="1:11" ht="20.85" customHeight="1" x14ac:dyDescent="0.25">
      <c r="A27" s="36" t="s">
        <v>16</v>
      </c>
      <c r="B27" s="37" t="s">
        <v>32</v>
      </c>
      <c r="C27" s="339">
        <v>156543</v>
      </c>
      <c r="D27" s="402">
        <v>148653</v>
      </c>
      <c r="E27" s="391">
        <v>147226</v>
      </c>
      <c r="F27" s="339">
        <v>143957</v>
      </c>
      <c r="G27" s="339">
        <v>163339</v>
      </c>
      <c r="H27" s="344">
        <v>164635</v>
      </c>
      <c r="K27" t="s">
        <v>403</v>
      </c>
    </row>
    <row r="28" spans="1:11" ht="20.85" customHeight="1" x14ac:dyDescent="0.25">
      <c r="A28" s="36" t="s">
        <v>33</v>
      </c>
      <c r="B28" s="37" t="s">
        <v>34</v>
      </c>
      <c r="C28" s="341">
        <v>3910</v>
      </c>
      <c r="D28" s="403">
        <v>20220</v>
      </c>
      <c r="E28" s="435">
        <v>19537</v>
      </c>
      <c r="F28" s="341">
        <v>7420</v>
      </c>
      <c r="G28" s="341">
        <v>8638</v>
      </c>
      <c r="H28" s="344">
        <v>12002</v>
      </c>
    </row>
    <row r="29" spans="1:11" ht="20.85" customHeight="1" x14ac:dyDescent="0.25">
      <c r="A29" s="36" t="s">
        <v>20</v>
      </c>
      <c r="B29" s="37" t="s">
        <v>35</v>
      </c>
      <c r="C29" s="341">
        <v>8700</v>
      </c>
      <c r="D29" s="403">
        <v>49061</v>
      </c>
      <c r="E29" s="435">
        <v>34843</v>
      </c>
      <c r="F29" s="341">
        <v>6877</v>
      </c>
      <c r="G29" s="341">
        <v>35398</v>
      </c>
      <c r="H29" s="344">
        <v>41066</v>
      </c>
    </row>
    <row r="30" spans="1:11" ht="20.85" customHeight="1" x14ac:dyDescent="0.25">
      <c r="A30" s="36" t="s">
        <v>36</v>
      </c>
      <c r="B30" s="37" t="s">
        <v>37</v>
      </c>
      <c r="C30" s="341">
        <v>0</v>
      </c>
      <c r="D30" s="341"/>
      <c r="E30" s="435"/>
      <c r="F30" s="341"/>
      <c r="G30" s="341"/>
      <c r="H30" s="344"/>
    </row>
    <row r="31" spans="1:11" s="32" customFormat="1" ht="20.85" customHeight="1" x14ac:dyDescent="0.25">
      <c r="A31" s="40"/>
      <c r="B31" s="19" t="s">
        <v>38</v>
      </c>
      <c r="C31" s="366">
        <f t="shared" ref="C31:H31" si="2">C23+C24+C25+C26+C27+C28+C29+C30</f>
        <v>477339</v>
      </c>
      <c r="D31" s="365">
        <f t="shared" si="2"/>
        <v>622705</v>
      </c>
      <c r="E31" s="365">
        <f t="shared" si="2"/>
        <v>584003</v>
      </c>
      <c r="F31" s="366">
        <f t="shared" si="2"/>
        <v>443864</v>
      </c>
      <c r="G31" s="366">
        <f t="shared" si="2"/>
        <v>582565</v>
      </c>
      <c r="H31" s="366">
        <f t="shared" si="2"/>
        <v>605408</v>
      </c>
    </row>
    <row r="32" spans="1:11" s="32" customFormat="1" ht="20.85" customHeight="1" x14ac:dyDescent="0.25">
      <c r="A32" s="40" t="s">
        <v>23</v>
      </c>
      <c r="B32" s="19" t="s">
        <v>39</v>
      </c>
      <c r="C32" s="366">
        <v>10848</v>
      </c>
      <c r="D32" s="345">
        <v>10848</v>
      </c>
      <c r="E32" s="436">
        <v>10848</v>
      </c>
      <c r="F32" s="366">
        <v>11391</v>
      </c>
      <c r="G32" s="366">
        <v>12602</v>
      </c>
      <c r="H32" s="345">
        <v>12602</v>
      </c>
    </row>
    <row r="33" spans="1:8" s="32" customFormat="1" ht="20.85" customHeight="1" x14ac:dyDescent="0.25">
      <c r="A33" s="42"/>
      <c r="B33" s="19" t="s">
        <v>40</v>
      </c>
      <c r="C33" s="366">
        <f t="shared" ref="C33:H33" si="3">C31+C32</f>
        <v>488187</v>
      </c>
      <c r="D33" s="366">
        <f t="shared" si="3"/>
        <v>633553</v>
      </c>
      <c r="E33" s="366">
        <f t="shared" si="3"/>
        <v>594851</v>
      </c>
      <c r="F33" s="366">
        <f t="shared" si="3"/>
        <v>455255</v>
      </c>
      <c r="G33" s="366">
        <f t="shared" si="3"/>
        <v>595167</v>
      </c>
      <c r="H33" s="366">
        <f t="shared" si="3"/>
        <v>618010</v>
      </c>
    </row>
    <row r="35" spans="1:8" x14ac:dyDescent="0.25">
      <c r="C35" s="43"/>
    </row>
  </sheetData>
  <sheetProtection selectLockedCells="1" selectUnlockedCells="1"/>
  <mergeCells count="1">
    <mergeCell ref="A5:H5"/>
  </mergeCells>
  <phoneticPr fontId="0" type="noConversion"/>
  <pageMargins left="0.11811023622047245" right="0.15748031496062992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8"/>
  <sheetViews>
    <sheetView topLeftCell="A16" zoomScaleNormal="100" zoomScaleSheetLayoutView="100" workbookViewId="0">
      <selection activeCell="M8" sqref="M8"/>
    </sheetView>
  </sheetViews>
  <sheetFormatPr defaultColWidth="7.85546875" defaultRowHeight="15.75" x14ac:dyDescent="0.25"/>
  <cols>
    <col min="1" max="1" width="6.28515625" style="83" customWidth="1"/>
    <col min="2" max="2" width="30.7109375" style="83" customWidth="1"/>
    <col min="3" max="3" width="11" style="83" customWidth="1"/>
    <col min="4" max="4" width="10.85546875" style="201" customWidth="1"/>
    <col min="5" max="5" width="10.7109375" style="83" customWidth="1"/>
    <col min="6" max="6" width="10.42578125" style="201" customWidth="1"/>
    <col min="7" max="7" width="10.140625" style="201" customWidth="1"/>
    <col min="8" max="8" width="10" style="201" customWidth="1"/>
    <col min="9" max="247" width="7.85546875" style="201"/>
  </cols>
  <sheetData>
    <row r="1" spans="1:254" x14ac:dyDescent="0.25">
      <c r="C1" s="84"/>
      <c r="F1" s="84"/>
      <c r="G1" s="84"/>
      <c r="H1" s="84" t="s">
        <v>234</v>
      </c>
    </row>
    <row r="2" spans="1:254" ht="13.35" customHeight="1" x14ac:dyDescent="0.25">
      <c r="C2" s="84"/>
      <c r="F2" s="84"/>
      <c r="G2" s="84"/>
      <c r="H2" s="84" t="s">
        <v>41</v>
      </c>
    </row>
    <row r="4" spans="1:254" ht="48.75" customHeight="1" x14ac:dyDescent="0.3">
      <c r="A4" s="531" t="s">
        <v>456</v>
      </c>
      <c r="B4" s="531"/>
      <c r="C4" s="531"/>
      <c r="D4" s="531"/>
      <c r="E4" s="531"/>
      <c r="F4" s="531"/>
      <c r="G4" s="507"/>
      <c r="H4" s="508"/>
    </row>
    <row r="7" spans="1:254" ht="15.75" customHeight="1" x14ac:dyDescent="0.25">
      <c r="A7" s="120"/>
      <c r="C7" s="84"/>
      <c r="F7" s="84"/>
      <c r="G7" s="84"/>
      <c r="H7" s="84" t="s">
        <v>2</v>
      </c>
    </row>
    <row r="8" spans="1:254" s="54" customFormat="1" ht="57.75" customHeight="1" x14ac:dyDescent="0.25">
      <c r="A8" s="224" t="s">
        <v>3</v>
      </c>
      <c r="B8" s="225" t="s">
        <v>4</v>
      </c>
      <c r="C8" s="338" t="s">
        <v>432</v>
      </c>
      <c r="D8" s="17" t="s">
        <v>448</v>
      </c>
      <c r="E8" s="429" t="s">
        <v>449</v>
      </c>
      <c r="F8" s="338" t="s">
        <v>433</v>
      </c>
      <c r="G8" s="338" t="s">
        <v>494</v>
      </c>
      <c r="H8" s="338" t="s">
        <v>515</v>
      </c>
      <c r="IN8" s="55"/>
      <c r="IO8" s="55"/>
      <c r="IP8" s="55"/>
      <c r="IQ8" s="55"/>
      <c r="IR8" s="55"/>
      <c r="IS8" s="55"/>
      <c r="IT8" s="55"/>
    </row>
    <row r="9" spans="1:254" ht="30.75" customHeight="1" x14ac:dyDescent="0.25">
      <c r="A9" s="226" t="s">
        <v>8</v>
      </c>
      <c r="B9" s="227" t="s">
        <v>419</v>
      </c>
      <c r="C9" s="344">
        <v>2000</v>
      </c>
      <c r="D9" s="430">
        <v>1000</v>
      </c>
      <c r="E9" s="441">
        <v>919</v>
      </c>
      <c r="F9" s="344">
        <v>1000</v>
      </c>
      <c r="G9" s="344">
        <v>1000</v>
      </c>
      <c r="H9" s="341">
        <v>1000</v>
      </c>
    </row>
    <row r="10" spans="1:254" ht="33.75" customHeight="1" x14ac:dyDescent="0.25">
      <c r="A10" s="226" t="s">
        <v>10</v>
      </c>
      <c r="B10" s="228" t="s">
        <v>420</v>
      </c>
      <c r="C10" s="344"/>
      <c r="D10" s="430">
        <v>5683</v>
      </c>
      <c r="E10" s="441">
        <v>5793</v>
      </c>
      <c r="F10" s="344"/>
      <c r="G10" s="344">
        <v>1218</v>
      </c>
      <c r="H10" s="341">
        <v>1437</v>
      </c>
    </row>
    <row r="11" spans="1:254" ht="31.5" customHeight="1" x14ac:dyDescent="0.25">
      <c r="A11" s="226" t="s">
        <v>12</v>
      </c>
      <c r="B11" s="223" t="s">
        <v>416</v>
      </c>
      <c r="C11" s="344">
        <v>1910</v>
      </c>
      <c r="D11" s="430">
        <v>1560</v>
      </c>
      <c r="E11" s="441">
        <v>881</v>
      </c>
      <c r="F11" s="344">
        <v>420</v>
      </c>
      <c r="G11" s="344">
        <v>420</v>
      </c>
      <c r="H11" s="341">
        <v>420</v>
      </c>
    </row>
    <row r="12" spans="1:254" ht="31.5" customHeight="1" x14ac:dyDescent="0.25">
      <c r="A12" s="226" t="s">
        <v>14</v>
      </c>
      <c r="B12" s="223" t="s">
        <v>477</v>
      </c>
      <c r="C12" s="344"/>
      <c r="D12" s="444">
        <v>5000</v>
      </c>
      <c r="E12" s="445">
        <v>4967</v>
      </c>
      <c r="F12" s="344"/>
      <c r="G12" s="344"/>
      <c r="H12" s="341"/>
    </row>
    <row r="13" spans="1:254" ht="31.5" customHeight="1" x14ac:dyDescent="0.25">
      <c r="A13" s="226" t="s">
        <v>106</v>
      </c>
      <c r="B13" s="228" t="s">
        <v>437</v>
      </c>
      <c r="C13" s="344"/>
      <c r="D13" s="430">
        <v>154</v>
      </c>
      <c r="E13" s="344">
        <v>154</v>
      </c>
      <c r="F13" s="344">
        <v>6000</v>
      </c>
      <c r="G13" s="344">
        <v>6000</v>
      </c>
      <c r="H13" s="341">
        <v>6000</v>
      </c>
    </row>
    <row r="14" spans="1:254" ht="31.5" customHeight="1" x14ac:dyDescent="0.25">
      <c r="A14" s="226" t="s">
        <v>18</v>
      </c>
      <c r="B14" s="228" t="s">
        <v>526</v>
      </c>
      <c r="C14" s="344"/>
      <c r="D14" s="430">
        <v>150</v>
      </c>
      <c r="E14" s="344">
        <v>150</v>
      </c>
      <c r="F14" s="344"/>
      <c r="G14" s="344"/>
      <c r="H14" s="341">
        <v>250</v>
      </c>
    </row>
    <row r="15" spans="1:254" ht="31.5" customHeight="1" x14ac:dyDescent="0.25">
      <c r="A15" s="226" t="s">
        <v>436</v>
      </c>
      <c r="B15" s="228" t="s">
        <v>476</v>
      </c>
      <c r="C15" s="344"/>
      <c r="D15" s="430">
        <v>3122</v>
      </c>
      <c r="E15" s="344">
        <v>3122</v>
      </c>
      <c r="F15" s="344"/>
      <c r="G15" s="344"/>
      <c r="H15" s="341"/>
    </row>
    <row r="16" spans="1:254" ht="31.5" customHeight="1" x14ac:dyDescent="0.25">
      <c r="A16" s="226" t="s">
        <v>438</v>
      </c>
      <c r="B16" s="228" t="s">
        <v>528</v>
      </c>
      <c r="C16" s="344"/>
      <c r="D16" s="430">
        <v>1621</v>
      </c>
      <c r="E16" s="344">
        <v>1621</v>
      </c>
      <c r="F16" s="344"/>
      <c r="G16" s="344"/>
      <c r="H16" s="341">
        <v>220</v>
      </c>
    </row>
    <row r="17" spans="1:254" ht="31.5" customHeight="1" x14ac:dyDescent="0.25">
      <c r="A17" s="226" t="s">
        <v>430</v>
      </c>
      <c r="B17" s="228" t="s">
        <v>478</v>
      </c>
      <c r="C17" s="344"/>
      <c r="D17" s="430">
        <v>620</v>
      </c>
      <c r="E17" s="344">
        <v>620</v>
      </c>
      <c r="F17" s="344"/>
      <c r="G17" s="344"/>
      <c r="H17" s="341"/>
    </row>
    <row r="18" spans="1:254" ht="31.5" customHeight="1" x14ac:dyDescent="0.25">
      <c r="A18" s="226" t="s">
        <v>479</v>
      </c>
      <c r="B18" s="228" t="s">
        <v>480</v>
      </c>
      <c r="C18" s="344"/>
      <c r="D18" s="430">
        <v>310</v>
      </c>
      <c r="E18" s="344">
        <v>310</v>
      </c>
      <c r="F18" s="344"/>
      <c r="G18" s="344"/>
      <c r="H18" s="341"/>
    </row>
    <row r="19" spans="1:254" ht="31.5" customHeight="1" x14ac:dyDescent="0.25">
      <c r="A19" s="226" t="s">
        <v>405</v>
      </c>
      <c r="B19" s="228" t="s">
        <v>481</v>
      </c>
      <c r="C19" s="344"/>
      <c r="D19" s="430">
        <v>1000</v>
      </c>
      <c r="E19" s="344">
        <v>1000</v>
      </c>
      <c r="F19" s="344"/>
      <c r="G19" s="344"/>
      <c r="H19" s="341">
        <v>1874</v>
      </c>
    </row>
    <row r="20" spans="1:254" ht="31.5" customHeight="1" x14ac:dyDescent="0.25">
      <c r="A20" s="226" t="s">
        <v>525</v>
      </c>
      <c r="B20" s="228" t="s">
        <v>529</v>
      </c>
      <c r="C20" s="476"/>
      <c r="D20" s="477" t="s">
        <v>403</v>
      </c>
      <c r="E20" s="476"/>
      <c r="F20" s="476"/>
      <c r="G20" s="476"/>
      <c r="H20" s="341">
        <v>147</v>
      </c>
    </row>
    <row r="21" spans="1:254" ht="31.5" customHeight="1" x14ac:dyDescent="0.25">
      <c r="A21" s="226" t="s">
        <v>527</v>
      </c>
      <c r="B21" s="228" t="s">
        <v>530</v>
      </c>
      <c r="C21" s="476"/>
      <c r="D21" s="477"/>
      <c r="E21" s="476"/>
      <c r="F21" s="476"/>
      <c r="G21" s="476"/>
      <c r="H21" s="341">
        <v>654</v>
      </c>
    </row>
    <row r="22" spans="1:254" s="61" customFormat="1" ht="32.1" customHeight="1" x14ac:dyDescent="0.25">
      <c r="A22" s="229"/>
      <c r="B22" s="41" t="s">
        <v>210</v>
      </c>
      <c r="C22" s="448">
        <f>SUM(C9:C12)</f>
        <v>3910</v>
      </c>
      <c r="D22" s="448">
        <f>SUM(D9:D19)</f>
        <v>20220</v>
      </c>
      <c r="E22" s="448">
        <f>SUM(E9:E19)</f>
        <v>19537</v>
      </c>
      <c r="F22" s="448">
        <v>7420</v>
      </c>
      <c r="G22" s="448">
        <f>SUM(G9:G19)</f>
        <v>8638</v>
      </c>
      <c r="H22" s="489">
        <f>SUM(H9:H21)</f>
        <v>12002</v>
      </c>
      <c r="IN22" s="32"/>
      <c r="IO22" s="32"/>
      <c r="IP22" s="32"/>
      <c r="IQ22" s="32"/>
      <c r="IR22" s="32"/>
      <c r="IS22" s="32"/>
      <c r="IT22" s="32"/>
    </row>
    <row r="23" spans="1:254" x14ac:dyDescent="0.25">
      <c r="A23" s="230"/>
      <c r="D23" s="83"/>
    </row>
    <row r="24" spans="1:254" x14ac:dyDescent="0.25">
      <c r="D24" s="83"/>
    </row>
    <row r="25" spans="1:254" x14ac:dyDescent="0.25">
      <c r="D25" s="83"/>
    </row>
    <row r="26" spans="1:254" x14ac:dyDescent="0.25">
      <c r="D26" s="83"/>
    </row>
    <row r="27" spans="1:254" ht="15.75" customHeight="1" x14ac:dyDescent="0.25">
      <c r="D27" s="83"/>
    </row>
    <row r="28" spans="1:254" ht="15.75" customHeight="1" x14ac:dyDescent="0.25">
      <c r="D28" s="83"/>
    </row>
    <row r="29" spans="1:254" x14ac:dyDescent="0.25">
      <c r="D29" s="83"/>
    </row>
    <row r="30" spans="1:254" x14ac:dyDescent="0.25">
      <c r="D30" s="83"/>
    </row>
    <row r="31" spans="1:254" x14ac:dyDescent="0.25">
      <c r="D31" s="83"/>
    </row>
    <row r="32" spans="1:254" x14ac:dyDescent="0.25">
      <c r="D32" s="83"/>
    </row>
    <row r="33" spans="4:4" x14ac:dyDescent="0.25">
      <c r="D33" s="83"/>
    </row>
    <row r="34" spans="4:4" x14ac:dyDescent="0.25">
      <c r="D34" s="83"/>
    </row>
    <row r="35" spans="4:4" x14ac:dyDescent="0.25">
      <c r="D35" s="83"/>
    </row>
    <row r="36" spans="4:4" x14ac:dyDescent="0.25">
      <c r="D36" s="83"/>
    </row>
    <row r="37" spans="4:4" x14ac:dyDescent="0.25">
      <c r="D37" s="83"/>
    </row>
    <row r="38" spans="4:4" ht="16.5" customHeight="1" x14ac:dyDescent="0.25">
      <c r="D38" s="83"/>
    </row>
    <row r="39" spans="4:4" x14ac:dyDescent="0.25">
      <c r="D39" s="83"/>
    </row>
    <row r="40" spans="4:4" x14ac:dyDescent="0.25">
      <c r="D40" s="83"/>
    </row>
    <row r="41" spans="4:4" x14ac:dyDescent="0.25">
      <c r="D41" s="83"/>
    </row>
    <row r="42" spans="4:4" x14ac:dyDescent="0.25">
      <c r="D42" s="83"/>
    </row>
    <row r="43" spans="4:4" x14ac:dyDescent="0.25">
      <c r="D43" s="83"/>
    </row>
    <row r="44" spans="4:4" x14ac:dyDescent="0.25">
      <c r="D44" s="83"/>
    </row>
    <row r="45" spans="4:4" x14ac:dyDescent="0.25">
      <c r="D45" s="83"/>
    </row>
    <row r="46" spans="4:4" x14ac:dyDescent="0.25">
      <c r="D46" s="83"/>
    </row>
    <row r="47" spans="4:4" x14ac:dyDescent="0.25">
      <c r="D47" s="83"/>
    </row>
    <row r="48" spans="4:4" x14ac:dyDescent="0.25">
      <c r="D48" s="83"/>
    </row>
  </sheetData>
  <sheetProtection selectLockedCells="1" selectUnlockedCells="1"/>
  <mergeCells count="1">
    <mergeCell ref="A4:H4"/>
  </mergeCells>
  <phoneticPr fontId="0" type="noConversion"/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9" workbookViewId="0">
      <selection activeCell="J3" sqref="J3"/>
    </sheetView>
  </sheetViews>
  <sheetFormatPr defaultRowHeight="12.75" x14ac:dyDescent="0.2"/>
  <cols>
    <col min="1" max="1" width="4.7109375" customWidth="1"/>
    <col min="2" max="2" width="33.7109375" customWidth="1"/>
    <col min="3" max="4" width="10.7109375" customWidth="1"/>
    <col min="5" max="5" width="10" customWidth="1"/>
    <col min="6" max="6" width="10.140625" customWidth="1"/>
    <col min="7" max="7" width="9.5703125" customWidth="1"/>
    <col min="8" max="8" width="9.7109375" customWidth="1"/>
  </cols>
  <sheetData>
    <row r="1" spans="1:8" ht="15.75" x14ac:dyDescent="0.25">
      <c r="A1" s="83"/>
      <c r="B1" s="83"/>
      <c r="C1" s="84"/>
      <c r="F1" s="84"/>
      <c r="G1" s="84"/>
      <c r="H1" s="84" t="s">
        <v>235</v>
      </c>
    </row>
    <row r="2" spans="1:8" ht="14.25" customHeight="1" x14ac:dyDescent="0.25">
      <c r="A2" s="83"/>
      <c r="B2" s="83"/>
      <c r="C2" s="84"/>
      <c r="F2" s="84"/>
      <c r="G2" s="84"/>
      <c r="H2" s="84" t="s">
        <v>1</v>
      </c>
    </row>
    <row r="3" spans="1:8" ht="15.75" x14ac:dyDescent="0.25">
      <c r="A3" s="83"/>
      <c r="B3" s="83"/>
      <c r="C3" s="83"/>
    </row>
    <row r="4" spans="1:8" ht="15.75" x14ac:dyDescent="0.25">
      <c r="A4" s="83"/>
      <c r="B4" s="83"/>
      <c r="C4" s="83"/>
    </row>
    <row r="5" spans="1:8" ht="45" customHeight="1" x14ac:dyDescent="0.3">
      <c r="A5" s="531" t="s">
        <v>457</v>
      </c>
      <c r="B5" s="531"/>
      <c r="C5" s="531"/>
      <c r="D5" s="531"/>
      <c r="E5" s="531"/>
      <c r="F5" s="531"/>
      <c r="G5" s="507"/>
      <c r="H5" s="508"/>
    </row>
    <row r="6" spans="1:8" ht="15.75" x14ac:dyDescent="0.25">
      <c r="A6" s="83"/>
      <c r="B6" s="83"/>
      <c r="C6" s="83"/>
      <c r="G6" s="84"/>
    </row>
    <row r="7" spans="1:8" ht="15.75" x14ac:dyDescent="0.25">
      <c r="A7" s="83"/>
      <c r="B7" s="83"/>
      <c r="C7" s="83"/>
    </row>
    <row r="8" spans="1:8" ht="15.75" x14ac:dyDescent="0.25">
      <c r="A8" s="83"/>
      <c r="B8" s="83"/>
      <c r="C8" s="83"/>
    </row>
    <row r="9" spans="1:8" ht="15.75" x14ac:dyDescent="0.25">
      <c r="A9" s="83"/>
      <c r="B9" s="83"/>
      <c r="C9" s="83"/>
    </row>
    <row r="10" spans="1:8" ht="15.75" x14ac:dyDescent="0.25">
      <c r="A10" s="120"/>
      <c r="B10" s="83"/>
      <c r="C10" s="84"/>
      <c r="F10" s="84"/>
      <c r="G10" s="84"/>
      <c r="H10" s="84" t="s">
        <v>2</v>
      </c>
    </row>
    <row r="11" spans="1:8" s="55" customFormat="1" ht="57.75" customHeight="1" x14ac:dyDescent="0.2">
      <c r="A11" s="224" t="s">
        <v>3</v>
      </c>
      <c r="B11" s="225" t="s">
        <v>4</v>
      </c>
      <c r="C11" s="338" t="s">
        <v>415</v>
      </c>
      <c r="D11" s="15" t="s">
        <v>448</v>
      </c>
      <c r="E11" s="16" t="s">
        <v>449</v>
      </c>
      <c r="F11" s="338" t="s">
        <v>433</v>
      </c>
      <c r="G11" s="338" t="s">
        <v>494</v>
      </c>
      <c r="H11" s="338" t="s">
        <v>515</v>
      </c>
    </row>
    <row r="12" spans="1:8" s="55" customFormat="1" ht="31.5" customHeight="1" x14ac:dyDescent="0.25">
      <c r="A12" s="226" t="s">
        <v>93</v>
      </c>
      <c r="B12" s="228" t="s">
        <v>435</v>
      </c>
      <c r="C12" s="341">
        <v>8700</v>
      </c>
      <c r="D12" s="117">
        <v>8700</v>
      </c>
      <c r="E12" s="335"/>
      <c r="F12" s="341"/>
      <c r="G12" s="341"/>
      <c r="H12" s="344"/>
    </row>
    <row r="13" spans="1:8" s="55" customFormat="1" ht="31.5" customHeight="1" x14ac:dyDescent="0.25">
      <c r="A13" s="226" t="s">
        <v>10</v>
      </c>
      <c r="B13" s="228" t="s">
        <v>468</v>
      </c>
      <c r="C13" s="341"/>
      <c r="D13" s="117">
        <v>17061</v>
      </c>
      <c r="E13" s="335">
        <v>12689</v>
      </c>
      <c r="F13" s="341"/>
      <c r="G13" s="341">
        <v>10393</v>
      </c>
      <c r="H13" s="344">
        <v>16060</v>
      </c>
    </row>
    <row r="14" spans="1:8" s="55" customFormat="1" ht="31.5" customHeight="1" x14ac:dyDescent="0.25">
      <c r="A14" s="226" t="s">
        <v>12</v>
      </c>
      <c r="B14" s="228" t="s">
        <v>469</v>
      </c>
      <c r="C14" s="341"/>
      <c r="D14" s="117"/>
      <c r="E14" s="335"/>
      <c r="F14" s="341">
        <v>6877</v>
      </c>
      <c r="G14" s="341">
        <v>7283</v>
      </c>
      <c r="H14" s="344">
        <v>7283</v>
      </c>
    </row>
    <row r="15" spans="1:8" s="55" customFormat="1" ht="31.5" customHeight="1" x14ac:dyDescent="0.25">
      <c r="A15" s="226" t="s">
        <v>14</v>
      </c>
      <c r="B15" s="228" t="s">
        <v>483</v>
      </c>
      <c r="C15" s="341"/>
      <c r="D15" s="117">
        <v>15000</v>
      </c>
      <c r="E15" s="335">
        <v>14566</v>
      </c>
      <c r="F15" s="341"/>
      <c r="G15" s="341"/>
      <c r="H15" s="344"/>
    </row>
    <row r="16" spans="1:8" s="55" customFormat="1" ht="31.5" customHeight="1" x14ac:dyDescent="0.25">
      <c r="A16" s="226" t="s">
        <v>16</v>
      </c>
      <c r="B16" s="228" t="s">
        <v>484</v>
      </c>
      <c r="C16" s="341"/>
      <c r="D16" s="117">
        <v>7000</v>
      </c>
      <c r="E16" s="335">
        <v>6453</v>
      </c>
      <c r="F16" s="341"/>
      <c r="G16" s="341">
        <v>2716</v>
      </c>
      <c r="H16" s="344">
        <v>2716</v>
      </c>
    </row>
    <row r="17" spans="1:8" s="55" customFormat="1" ht="31.5" customHeight="1" x14ac:dyDescent="0.25">
      <c r="A17" s="226" t="s">
        <v>18</v>
      </c>
      <c r="B17" s="228" t="s">
        <v>482</v>
      </c>
      <c r="C17" s="341"/>
      <c r="D17" s="117">
        <v>300</v>
      </c>
      <c r="E17" s="335">
        <v>292</v>
      </c>
      <c r="F17" s="341"/>
      <c r="G17" s="341"/>
      <c r="H17" s="344"/>
    </row>
    <row r="18" spans="1:8" s="55" customFormat="1" ht="31.5" customHeight="1" x14ac:dyDescent="0.25">
      <c r="A18" s="226" t="s">
        <v>20</v>
      </c>
      <c r="B18" s="228" t="s">
        <v>485</v>
      </c>
      <c r="C18" s="463"/>
      <c r="D18" s="464">
        <v>1000</v>
      </c>
      <c r="E18" s="464">
        <v>843</v>
      </c>
      <c r="F18" s="463"/>
      <c r="G18" s="341"/>
      <c r="H18" s="344"/>
    </row>
    <row r="19" spans="1:8" s="55" customFormat="1" ht="31.5" customHeight="1" x14ac:dyDescent="0.25">
      <c r="A19" s="226" t="s">
        <v>36</v>
      </c>
      <c r="B19" s="228" t="s">
        <v>499</v>
      </c>
      <c r="C19" s="341"/>
      <c r="D19" s="341"/>
      <c r="E19" s="341"/>
      <c r="F19" s="341"/>
      <c r="G19" s="341">
        <v>1142</v>
      </c>
      <c r="H19" s="344">
        <v>1142</v>
      </c>
    </row>
    <row r="20" spans="1:8" s="55" customFormat="1" ht="31.5" customHeight="1" x14ac:dyDescent="0.25">
      <c r="A20" s="226" t="s">
        <v>430</v>
      </c>
      <c r="B20" s="228" t="s">
        <v>500</v>
      </c>
      <c r="C20" s="341"/>
      <c r="D20" s="341"/>
      <c r="E20" s="341"/>
      <c r="F20" s="341"/>
      <c r="G20" s="341">
        <v>13864</v>
      </c>
      <c r="H20" s="344">
        <v>13864</v>
      </c>
    </row>
    <row r="21" spans="1:8" s="55" customFormat="1" ht="40.5" customHeight="1" x14ac:dyDescent="0.25">
      <c r="A21" s="231"/>
      <c r="B21" s="41" t="s">
        <v>210</v>
      </c>
      <c r="C21" s="345">
        <f>SUM(C12:C18)</f>
        <v>8700</v>
      </c>
      <c r="D21" s="345">
        <f>SUM(D12:D18)</f>
        <v>49061</v>
      </c>
      <c r="E21" s="345">
        <f>SUM(E12:E18)</f>
        <v>34843</v>
      </c>
      <c r="F21" s="345">
        <f>SUM(F12:F18)</f>
        <v>6877</v>
      </c>
      <c r="G21" s="345">
        <f>SUM(G12:G20)</f>
        <v>35398</v>
      </c>
      <c r="H21" s="345">
        <f>SUM(H12:H20)</f>
        <v>41065</v>
      </c>
    </row>
    <row r="22" spans="1:8" ht="15.75" x14ac:dyDescent="0.25">
      <c r="D22" s="450"/>
      <c r="E22" s="449"/>
    </row>
  </sheetData>
  <sheetProtection selectLockedCells="1" selectUnlockedCells="1"/>
  <mergeCells count="1">
    <mergeCell ref="A5:H5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3" sqref="I13"/>
    </sheetView>
  </sheetViews>
  <sheetFormatPr defaultRowHeight="15.75" x14ac:dyDescent="0.25"/>
  <cols>
    <col min="1" max="1" width="5.7109375" style="83" customWidth="1"/>
    <col min="2" max="2" width="46.85546875" style="83" customWidth="1"/>
    <col min="3" max="4" width="9.7109375" style="83" customWidth="1"/>
  </cols>
  <sheetData>
    <row r="1" spans="1:5" x14ac:dyDescent="0.25">
      <c r="D1" s="84" t="s">
        <v>236</v>
      </c>
    </row>
    <row r="2" spans="1:5" ht="12" customHeight="1" x14ac:dyDescent="0.25">
      <c r="D2" s="84" t="s">
        <v>1</v>
      </c>
    </row>
    <row r="5" spans="1:5" ht="45.75" customHeight="1" x14ac:dyDescent="0.2">
      <c r="A5" s="518" t="s">
        <v>458</v>
      </c>
      <c r="B5" s="518"/>
      <c r="C5" s="518"/>
      <c r="D5" s="518"/>
    </row>
    <row r="10" spans="1:5" x14ac:dyDescent="0.25">
      <c r="D10" s="84" t="s">
        <v>237</v>
      </c>
    </row>
    <row r="11" spans="1:5" ht="31.5" customHeight="1" x14ac:dyDescent="0.2">
      <c r="A11" s="232" t="s">
        <v>3</v>
      </c>
      <c r="B11" s="225" t="s">
        <v>238</v>
      </c>
      <c r="C11" s="233" t="s">
        <v>239</v>
      </c>
      <c r="D11" s="233" t="s">
        <v>240</v>
      </c>
    </row>
    <row r="12" spans="1:5" s="237" customFormat="1" ht="41.25" customHeight="1" x14ac:dyDescent="0.2">
      <c r="A12" s="234" t="s">
        <v>241</v>
      </c>
      <c r="B12" s="235" t="s">
        <v>241</v>
      </c>
      <c r="C12" s="236" t="s">
        <v>241</v>
      </c>
      <c r="D12" s="236" t="s">
        <v>241</v>
      </c>
    </row>
    <row r="13" spans="1:5" ht="36.75" customHeight="1" x14ac:dyDescent="0.25">
      <c r="A13" s="227"/>
      <c r="B13" s="41" t="s">
        <v>210</v>
      </c>
      <c r="C13" s="238" t="s">
        <v>241</v>
      </c>
      <c r="D13" s="238" t="s">
        <v>214</v>
      </c>
      <c r="E13" s="237"/>
    </row>
    <row r="14" spans="1:5" x14ac:dyDescent="0.25">
      <c r="A14" s="120"/>
      <c r="B14" s="120"/>
      <c r="C14" s="120"/>
    </row>
  </sheetData>
  <sheetProtection selectLockedCells="1" selectUnlockedCells="1"/>
  <mergeCells count="1">
    <mergeCell ref="A5:D5"/>
  </mergeCells>
  <phoneticPr fontId="0" type="noConversion"/>
  <pageMargins left="0.92986111111111114" right="0.74791666666666667" top="0.7201388888888888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19" workbookViewId="0">
      <selection activeCell="O22" sqref="O22"/>
    </sheetView>
  </sheetViews>
  <sheetFormatPr defaultRowHeight="12.75" x14ac:dyDescent="0.2"/>
  <cols>
    <col min="1" max="1" width="6.5703125" customWidth="1"/>
    <col min="2" max="2" width="25.28515625" customWidth="1"/>
    <col min="3" max="3" width="14.5703125" customWidth="1"/>
    <col min="4" max="4" width="16.85546875" customWidth="1"/>
    <col min="5" max="5" width="10.5703125" customWidth="1"/>
    <col min="6" max="6" width="15" customWidth="1"/>
    <col min="7" max="8" width="10" customWidth="1"/>
    <col min="9" max="9" width="11.28515625" customWidth="1"/>
  </cols>
  <sheetData>
    <row r="2" spans="1:9" ht="15.75" x14ac:dyDescent="0.25">
      <c r="A2" s="285"/>
      <c r="B2" s="83"/>
      <c r="C2" s="83"/>
      <c r="D2" s="83"/>
      <c r="E2" s="83"/>
      <c r="F2" s="83"/>
      <c r="G2" s="83"/>
      <c r="H2" s="532" t="s">
        <v>304</v>
      </c>
      <c r="I2" s="532"/>
    </row>
    <row r="3" spans="1:9" ht="15.75" x14ac:dyDescent="0.25">
      <c r="A3" s="285"/>
      <c r="B3" s="83"/>
      <c r="C3" s="83"/>
      <c r="D3" s="83"/>
      <c r="E3" s="83"/>
      <c r="F3" s="83"/>
      <c r="G3" s="83"/>
      <c r="H3" s="83"/>
      <c r="I3" s="84" t="s">
        <v>1</v>
      </c>
    </row>
    <row r="4" spans="1:9" ht="18.75" x14ac:dyDescent="0.3">
      <c r="A4" s="517" t="s">
        <v>459</v>
      </c>
      <c r="B4" s="517"/>
      <c r="C4" s="517"/>
      <c r="D4" s="517"/>
      <c r="E4" s="517"/>
      <c r="F4" s="517"/>
      <c r="G4" s="517"/>
      <c r="H4" s="517"/>
      <c r="I4" s="517"/>
    </row>
    <row r="5" spans="1:9" ht="18.75" x14ac:dyDescent="0.3">
      <c r="A5" s="286"/>
      <c r="B5" s="287"/>
      <c r="C5" s="287"/>
      <c r="D5" s="287"/>
      <c r="E5" s="287"/>
      <c r="F5" s="287"/>
      <c r="G5" s="287"/>
      <c r="H5" s="287"/>
      <c r="I5" s="287"/>
    </row>
    <row r="6" spans="1:9" ht="15.75" x14ac:dyDescent="0.25">
      <c r="A6" s="285"/>
      <c r="B6" s="83"/>
      <c r="C6" s="83"/>
      <c r="D6" s="83"/>
      <c r="E6" s="83"/>
      <c r="F6" s="83"/>
      <c r="G6" s="83"/>
      <c r="H6" s="83"/>
      <c r="I6" s="84" t="s">
        <v>2</v>
      </c>
    </row>
    <row r="7" spans="1:9" ht="15.75" x14ac:dyDescent="0.25">
      <c r="A7" s="533" t="s">
        <v>3</v>
      </c>
      <c r="B7" s="533" t="s">
        <v>305</v>
      </c>
      <c r="C7" s="534" t="s">
        <v>306</v>
      </c>
      <c r="D7" s="534"/>
      <c r="E7" s="534"/>
      <c r="F7" s="534" t="s">
        <v>307</v>
      </c>
      <c r="G7" s="534"/>
      <c r="H7" s="534"/>
      <c r="I7" s="284" t="s">
        <v>210</v>
      </c>
    </row>
    <row r="8" spans="1:9" ht="31.5" x14ac:dyDescent="0.2">
      <c r="A8" s="533"/>
      <c r="B8" s="533"/>
      <c r="C8" s="288" t="s">
        <v>217</v>
      </c>
      <c r="D8" s="288" t="s">
        <v>308</v>
      </c>
      <c r="E8" s="288" t="s">
        <v>309</v>
      </c>
      <c r="F8" s="288" t="s">
        <v>217</v>
      </c>
      <c r="G8" s="288" t="s">
        <v>310</v>
      </c>
      <c r="H8" s="288" t="s">
        <v>311</v>
      </c>
      <c r="I8" s="288" t="s">
        <v>312</v>
      </c>
    </row>
    <row r="9" spans="1:9" ht="15.75" x14ac:dyDescent="0.25">
      <c r="A9" s="59" t="s">
        <v>6</v>
      </c>
      <c r="B9" s="74" t="s">
        <v>313</v>
      </c>
      <c r="C9" s="289"/>
      <c r="D9" s="289"/>
      <c r="E9" s="289"/>
      <c r="F9" s="289"/>
      <c r="G9" s="289"/>
      <c r="H9" s="289"/>
      <c r="I9" s="289"/>
    </row>
    <row r="10" spans="1:9" ht="15.75" x14ac:dyDescent="0.25">
      <c r="A10" s="59" t="s">
        <v>8</v>
      </c>
      <c r="B10" s="74" t="s">
        <v>314</v>
      </c>
      <c r="C10" s="36" t="s">
        <v>315</v>
      </c>
      <c r="D10" s="36" t="s">
        <v>214</v>
      </c>
      <c r="E10" s="36" t="s">
        <v>316</v>
      </c>
      <c r="F10" s="36" t="s">
        <v>215</v>
      </c>
      <c r="G10" s="36" t="s">
        <v>215</v>
      </c>
      <c r="H10" s="36" t="s">
        <v>214</v>
      </c>
      <c r="I10" s="36" t="s">
        <v>214</v>
      </c>
    </row>
    <row r="11" spans="1:9" ht="31.5" x14ac:dyDescent="0.25">
      <c r="A11" s="59" t="s">
        <v>10</v>
      </c>
      <c r="B11" s="223" t="s">
        <v>317</v>
      </c>
      <c r="C11" s="36" t="s">
        <v>318</v>
      </c>
      <c r="D11" s="36" t="s">
        <v>215</v>
      </c>
      <c r="E11" s="36" t="s">
        <v>215</v>
      </c>
      <c r="F11" s="36" t="s">
        <v>215</v>
      </c>
      <c r="G11" s="36" t="s">
        <v>215</v>
      </c>
      <c r="H11" s="36" t="s">
        <v>215</v>
      </c>
      <c r="I11" s="36" t="s">
        <v>215</v>
      </c>
    </row>
    <row r="12" spans="1:9" ht="15.75" x14ac:dyDescent="0.25">
      <c r="A12" s="59" t="s">
        <v>12</v>
      </c>
      <c r="B12" s="74" t="s">
        <v>319</v>
      </c>
      <c r="C12" s="36" t="s">
        <v>214</v>
      </c>
      <c r="D12" s="36" t="s">
        <v>215</v>
      </c>
      <c r="E12" s="36" t="s">
        <v>214</v>
      </c>
      <c r="F12" s="36" t="s">
        <v>214</v>
      </c>
      <c r="G12" s="36" t="s">
        <v>214</v>
      </c>
      <c r="H12" s="36" t="s">
        <v>214</v>
      </c>
      <c r="I12" s="36" t="s">
        <v>214</v>
      </c>
    </row>
    <row r="13" spans="1:9" ht="40.5" customHeight="1" x14ac:dyDescent="0.25">
      <c r="A13" s="59" t="s">
        <v>150</v>
      </c>
      <c r="B13" s="74" t="s">
        <v>320</v>
      </c>
      <c r="C13" s="290" t="s">
        <v>321</v>
      </c>
      <c r="D13" s="290" t="s">
        <v>322</v>
      </c>
      <c r="E13" s="36" t="s">
        <v>421</v>
      </c>
      <c r="F13" s="290" t="s">
        <v>328</v>
      </c>
      <c r="G13" s="36" t="s">
        <v>401</v>
      </c>
      <c r="H13" s="36" t="s">
        <v>422</v>
      </c>
      <c r="I13" s="36" t="s">
        <v>423</v>
      </c>
    </row>
    <row r="14" spans="1:9" ht="45" x14ac:dyDescent="0.25">
      <c r="A14" s="59" t="s">
        <v>23</v>
      </c>
      <c r="B14" s="291" t="s">
        <v>323</v>
      </c>
      <c r="C14" s="292" t="s">
        <v>318</v>
      </c>
      <c r="D14" s="292" t="s">
        <v>318</v>
      </c>
      <c r="E14" s="231" t="s">
        <v>316</v>
      </c>
      <c r="F14" s="231" t="s">
        <v>215</v>
      </c>
      <c r="G14" s="231" t="s">
        <v>215</v>
      </c>
      <c r="H14" s="231" t="s">
        <v>316</v>
      </c>
      <c r="I14" s="231" t="s">
        <v>241</v>
      </c>
    </row>
    <row r="15" spans="1:9" ht="31.5" x14ac:dyDescent="0.25">
      <c r="A15" s="59" t="s">
        <v>53</v>
      </c>
      <c r="B15" s="223" t="s">
        <v>324</v>
      </c>
      <c r="C15" s="292" t="s">
        <v>316</v>
      </c>
      <c r="D15" s="292" t="s">
        <v>241</v>
      </c>
      <c r="E15" s="231" t="s">
        <v>241</v>
      </c>
      <c r="F15" s="231" t="s">
        <v>241</v>
      </c>
      <c r="G15" s="231" t="s">
        <v>241</v>
      </c>
      <c r="H15" s="231" t="s">
        <v>241</v>
      </c>
      <c r="I15" s="231" t="s">
        <v>215</v>
      </c>
    </row>
    <row r="16" spans="1:9" ht="60" x14ac:dyDescent="0.25">
      <c r="A16" s="59" t="s">
        <v>109</v>
      </c>
      <c r="B16" s="291" t="s">
        <v>325</v>
      </c>
      <c r="C16" s="292" t="s">
        <v>316</v>
      </c>
      <c r="D16" s="292" t="s">
        <v>241</v>
      </c>
      <c r="E16" s="231" t="s">
        <v>241</v>
      </c>
      <c r="F16" s="231" t="s">
        <v>241</v>
      </c>
      <c r="G16" s="231" t="s">
        <v>241</v>
      </c>
      <c r="H16" s="231" t="s">
        <v>241</v>
      </c>
      <c r="I16" s="231" t="s">
        <v>215</v>
      </c>
    </row>
    <row r="17" spans="1:9" ht="47.25" x14ac:dyDescent="0.25">
      <c r="A17" s="59" t="s">
        <v>76</v>
      </c>
      <c r="B17" s="223" t="s">
        <v>326</v>
      </c>
      <c r="C17" s="292" t="s">
        <v>316</v>
      </c>
      <c r="D17" s="292" t="s">
        <v>241</v>
      </c>
      <c r="E17" s="231" t="s">
        <v>241</v>
      </c>
      <c r="F17" s="231" t="s">
        <v>241</v>
      </c>
      <c r="G17" s="231" t="s">
        <v>241</v>
      </c>
      <c r="H17" s="231" t="s">
        <v>241</v>
      </c>
      <c r="I17" s="231" t="s">
        <v>215</v>
      </c>
    </row>
    <row r="18" spans="1:9" ht="30" customHeight="1" x14ac:dyDescent="0.25">
      <c r="A18" s="59"/>
      <c r="B18" s="41" t="s">
        <v>210</v>
      </c>
      <c r="C18" s="292" t="s">
        <v>316</v>
      </c>
      <c r="D18" s="292" t="s">
        <v>241</v>
      </c>
      <c r="E18" s="40" t="s">
        <v>421</v>
      </c>
      <c r="F18" s="36" t="s">
        <v>214</v>
      </c>
      <c r="G18" s="36" t="s">
        <v>214</v>
      </c>
      <c r="H18" s="40" t="s">
        <v>422</v>
      </c>
      <c r="I18" s="40" t="s">
        <v>423</v>
      </c>
    </row>
    <row r="19" spans="1:9" ht="15.75" x14ac:dyDescent="0.25">
      <c r="A19" s="285"/>
      <c r="B19" s="83"/>
      <c r="C19" s="83"/>
      <c r="D19" s="83"/>
      <c r="E19" s="83"/>
      <c r="F19" s="83"/>
      <c r="G19" s="83"/>
      <c r="H19" s="83"/>
      <c r="I19" s="83"/>
    </row>
    <row r="20" spans="1:9" ht="15.75" x14ac:dyDescent="0.25">
      <c r="A20" s="285"/>
      <c r="B20" s="83"/>
      <c r="C20" s="83"/>
      <c r="D20" s="83"/>
      <c r="E20" s="83"/>
      <c r="F20" s="83"/>
      <c r="G20" s="83"/>
      <c r="H20" s="83"/>
      <c r="I20" s="83"/>
    </row>
    <row r="21" spans="1:9" ht="15.75" x14ac:dyDescent="0.25">
      <c r="A21" s="285"/>
      <c r="B21" s="83"/>
      <c r="C21" s="83"/>
      <c r="D21" s="83"/>
      <c r="E21" s="83"/>
      <c r="F21" s="83"/>
      <c r="G21" s="83"/>
      <c r="H21" s="83"/>
      <c r="I21" s="83"/>
    </row>
    <row r="22" spans="1:9" ht="15.75" x14ac:dyDescent="0.25">
      <c r="A22" s="285"/>
      <c r="B22" s="83"/>
      <c r="C22" s="83"/>
      <c r="D22" s="83"/>
      <c r="E22" s="83"/>
      <c r="F22" s="83"/>
      <c r="G22" s="83"/>
      <c r="H22" s="83"/>
      <c r="I22" s="83"/>
    </row>
    <row r="23" spans="1:9" ht="15.75" x14ac:dyDescent="0.25">
      <c r="A23" s="285"/>
      <c r="B23" s="83"/>
      <c r="C23" s="83"/>
      <c r="D23" s="83"/>
      <c r="E23" s="83"/>
      <c r="F23" s="83"/>
      <c r="G23" s="83"/>
      <c r="H23" s="83"/>
      <c r="I23" s="83"/>
    </row>
    <row r="24" spans="1:9" ht="15.75" x14ac:dyDescent="0.25">
      <c r="A24" s="285"/>
      <c r="B24" s="83"/>
      <c r="C24" s="83"/>
      <c r="D24" s="83"/>
      <c r="E24" s="83"/>
      <c r="F24" s="83"/>
      <c r="G24" s="83"/>
      <c r="H24" s="83"/>
      <c r="I24" s="83"/>
    </row>
    <row r="25" spans="1:9" ht="15.75" x14ac:dyDescent="0.25">
      <c r="A25" s="285"/>
      <c r="B25" s="83"/>
      <c r="C25" s="83"/>
      <c r="D25" s="83"/>
      <c r="E25" s="83"/>
      <c r="F25" s="83"/>
      <c r="G25" s="83"/>
      <c r="H25" s="83"/>
      <c r="I25" s="83"/>
    </row>
    <row r="26" spans="1:9" ht="15.75" x14ac:dyDescent="0.25">
      <c r="A26" s="285"/>
      <c r="B26" s="83"/>
      <c r="C26" s="83"/>
      <c r="D26" s="83"/>
      <c r="E26" s="83"/>
      <c r="F26" s="83"/>
      <c r="G26" s="83"/>
      <c r="H26" s="83"/>
      <c r="I26" s="83"/>
    </row>
    <row r="27" spans="1:9" ht="15.75" x14ac:dyDescent="0.25">
      <c r="A27" s="285"/>
      <c r="B27" s="83"/>
      <c r="C27" s="83"/>
      <c r="D27" s="83"/>
      <c r="E27" s="83"/>
      <c r="F27" s="83"/>
      <c r="G27" s="83"/>
      <c r="H27" s="83"/>
      <c r="I27" s="83"/>
    </row>
    <row r="28" spans="1:9" ht="15.75" x14ac:dyDescent="0.25">
      <c r="A28" s="285"/>
      <c r="B28" s="83"/>
      <c r="C28" s="83"/>
      <c r="D28" s="83"/>
      <c r="E28" s="83"/>
      <c r="F28" s="83"/>
      <c r="G28" s="83"/>
      <c r="H28" s="83"/>
      <c r="I28" s="83"/>
    </row>
  </sheetData>
  <mergeCells count="6">
    <mergeCell ref="H2:I2"/>
    <mergeCell ref="A4:I4"/>
    <mergeCell ref="A7:A8"/>
    <mergeCell ref="B7:B8"/>
    <mergeCell ref="C7:E7"/>
    <mergeCell ref="F7:H7"/>
  </mergeCells>
  <phoneticPr fontId="60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9"/>
  <sheetViews>
    <sheetView topLeftCell="A16" workbookViewId="0">
      <selection activeCell="I10" sqref="I10"/>
    </sheetView>
  </sheetViews>
  <sheetFormatPr defaultRowHeight="15" x14ac:dyDescent="0.3"/>
  <cols>
    <col min="1" max="1" width="4.7109375" style="3" customWidth="1"/>
    <col min="2" max="2" width="31.5703125" style="43" customWidth="1"/>
    <col min="3" max="3" width="0" style="43" hidden="1" customWidth="1"/>
    <col min="4" max="7" width="11.42578125" style="3" customWidth="1"/>
    <col min="8" max="8" width="10.28515625" style="47" customWidth="1"/>
    <col min="9" max="9" width="9.85546875" style="47" customWidth="1"/>
    <col min="10" max="253" width="9.140625" style="47" customWidth="1"/>
  </cols>
  <sheetData>
    <row r="1" spans="1:9" ht="16.5" x14ac:dyDescent="0.3">
      <c r="A1" s="83"/>
      <c r="B1" s="81"/>
      <c r="C1" s="81"/>
      <c r="D1" s="8"/>
      <c r="G1" s="8"/>
      <c r="H1" s="8"/>
      <c r="I1" s="8" t="s">
        <v>242</v>
      </c>
    </row>
    <row r="2" spans="1:9" ht="16.5" x14ac:dyDescent="0.3">
      <c r="A2" s="83"/>
      <c r="B2" s="81"/>
      <c r="C2" s="81"/>
      <c r="D2" s="8"/>
      <c r="G2" s="8"/>
      <c r="H2" s="8"/>
      <c r="I2" s="8" t="s">
        <v>41</v>
      </c>
    </row>
    <row r="3" spans="1:9" ht="16.5" x14ac:dyDescent="0.3">
      <c r="A3" s="83"/>
      <c r="B3" s="81"/>
      <c r="C3" s="81"/>
      <c r="D3" s="239"/>
    </row>
    <row r="4" spans="1:9" ht="16.5" x14ac:dyDescent="0.3">
      <c r="A4" s="83"/>
      <c r="B4" s="81"/>
      <c r="C4" s="81"/>
      <c r="D4" s="83"/>
    </row>
    <row r="5" spans="1:9" ht="45.75" customHeight="1" x14ac:dyDescent="0.3">
      <c r="A5" s="539" t="s">
        <v>243</v>
      </c>
      <c r="B5" s="539"/>
      <c r="C5" s="539"/>
      <c r="D5" s="539"/>
      <c r="E5" s="539"/>
      <c r="F5" s="539"/>
      <c r="G5" s="539"/>
      <c r="H5" s="507"/>
      <c r="I5" s="508"/>
    </row>
    <row r="6" spans="1:9" ht="16.5" customHeight="1" x14ac:dyDescent="0.3">
      <c r="A6" s="240"/>
      <c r="B6" s="240"/>
      <c r="C6" s="240"/>
      <c r="D6" s="83"/>
    </row>
    <row r="7" spans="1:9" ht="13.5" customHeight="1" x14ac:dyDescent="0.3">
      <c r="A7" s="83"/>
      <c r="B7" s="240"/>
      <c r="C7" s="240"/>
      <c r="D7" s="83"/>
    </row>
    <row r="8" spans="1:9" ht="35.1" customHeight="1" x14ac:dyDescent="0.3">
      <c r="A8" s="83"/>
      <c r="B8" s="240"/>
      <c r="C8" s="240"/>
      <c r="D8" s="84"/>
      <c r="G8" s="84"/>
      <c r="H8" s="84"/>
      <c r="I8" s="84" t="s">
        <v>2</v>
      </c>
    </row>
    <row r="9" spans="1:9" s="201" customFormat="1" ht="63" customHeight="1" x14ac:dyDescent="0.25">
      <c r="A9" s="225" t="s">
        <v>244</v>
      </c>
      <c r="B9" s="536" t="s">
        <v>4</v>
      </c>
      <c r="C9" s="536"/>
      <c r="D9" s="338" t="s">
        <v>415</v>
      </c>
      <c r="E9" s="338" t="s">
        <v>448</v>
      </c>
      <c r="F9" s="338" t="s">
        <v>449</v>
      </c>
      <c r="G9" s="338" t="s">
        <v>433</v>
      </c>
      <c r="H9" s="338" t="s">
        <v>494</v>
      </c>
      <c r="I9" s="338" t="s">
        <v>515</v>
      </c>
    </row>
    <row r="10" spans="1:9" s="201" customFormat="1" ht="30.75" customHeight="1" x14ac:dyDescent="0.25">
      <c r="A10" s="36" t="s">
        <v>8</v>
      </c>
      <c r="B10" s="537" t="s">
        <v>245</v>
      </c>
      <c r="C10" s="537"/>
      <c r="D10" s="341">
        <v>10232</v>
      </c>
      <c r="E10" s="430">
        <v>8752</v>
      </c>
      <c r="F10" s="341">
        <v>8752</v>
      </c>
      <c r="G10" s="341">
        <v>8500</v>
      </c>
      <c r="H10" s="341">
        <v>8500</v>
      </c>
      <c r="I10" s="344">
        <v>8500</v>
      </c>
    </row>
    <row r="11" spans="1:9" s="201" customFormat="1" ht="30.75" customHeight="1" x14ac:dyDescent="0.25">
      <c r="A11" s="36" t="s">
        <v>10</v>
      </c>
      <c r="B11" s="538" t="s">
        <v>246</v>
      </c>
      <c r="C11" s="538"/>
      <c r="D11" s="341">
        <v>4320</v>
      </c>
      <c r="E11" s="430">
        <v>4320</v>
      </c>
      <c r="F11" s="341">
        <v>4320</v>
      </c>
      <c r="G11" s="341">
        <v>4320</v>
      </c>
      <c r="H11" s="341">
        <v>4320</v>
      </c>
      <c r="I11" s="344">
        <v>4320</v>
      </c>
    </row>
    <row r="12" spans="1:9" s="201" customFormat="1" ht="30.75" customHeight="1" x14ac:dyDescent="0.25">
      <c r="A12" s="36" t="s">
        <v>12</v>
      </c>
      <c r="B12" s="535" t="s">
        <v>247</v>
      </c>
      <c r="C12" s="535"/>
      <c r="D12" s="341"/>
      <c r="E12" s="430">
        <v>78930</v>
      </c>
      <c r="F12" s="341">
        <v>78930</v>
      </c>
      <c r="G12" s="341"/>
      <c r="H12" s="341">
        <v>76526</v>
      </c>
      <c r="I12" s="344">
        <v>74121</v>
      </c>
    </row>
    <row r="13" spans="1:9" s="201" customFormat="1" ht="33.75" customHeight="1" x14ac:dyDescent="0.25">
      <c r="A13" s="242" t="s">
        <v>14</v>
      </c>
      <c r="B13" s="243" t="s">
        <v>424</v>
      </c>
      <c r="C13" s="243"/>
      <c r="D13" s="341"/>
      <c r="E13" s="430">
        <v>459</v>
      </c>
      <c r="F13" s="341">
        <v>459</v>
      </c>
      <c r="G13" s="341"/>
      <c r="H13" s="341"/>
      <c r="I13" s="344"/>
    </row>
    <row r="14" spans="1:9" s="201" customFormat="1" ht="33.75" customHeight="1" x14ac:dyDescent="0.25">
      <c r="A14" s="242" t="s">
        <v>16</v>
      </c>
      <c r="B14" s="243" t="s">
        <v>486</v>
      </c>
      <c r="C14" s="243"/>
      <c r="D14" s="341"/>
      <c r="E14" s="430">
        <v>2302</v>
      </c>
      <c r="F14" s="341">
        <v>2302</v>
      </c>
      <c r="G14" s="341"/>
      <c r="H14" s="341">
        <v>1200</v>
      </c>
      <c r="I14" s="344">
        <v>1200</v>
      </c>
    </row>
    <row r="15" spans="1:9" s="201" customFormat="1" ht="30.75" customHeight="1" x14ac:dyDescent="0.25">
      <c r="A15" s="241" t="s">
        <v>18</v>
      </c>
      <c r="B15" s="223" t="s">
        <v>470</v>
      </c>
      <c r="C15" s="28"/>
      <c r="D15" s="339"/>
      <c r="E15" s="430"/>
      <c r="F15" s="339"/>
      <c r="G15" s="339">
        <v>10800</v>
      </c>
      <c r="H15" s="339">
        <v>21600</v>
      </c>
      <c r="I15" s="344">
        <v>21600</v>
      </c>
    </row>
    <row r="16" spans="1:9" s="201" customFormat="1" ht="30.75" customHeight="1" x14ac:dyDescent="0.25">
      <c r="A16" s="241" t="s">
        <v>20</v>
      </c>
      <c r="B16" s="223" t="s">
        <v>406</v>
      </c>
      <c r="C16" s="28"/>
      <c r="D16" s="339">
        <v>9272</v>
      </c>
      <c r="E16" s="430">
        <v>131</v>
      </c>
      <c r="F16" s="339">
        <v>131</v>
      </c>
      <c r="G16" s="339"/>
      <c r="H16" s="339"/>
      <c r="I16" s="344"/>
    </row>
    <row r="17" spans="1:9" s="201" customFormat="1" ht="30.75" customHeight="1" x14ac:dyDescent="0.25">
      <c r="A17" s="241" t="s">
        <v>36</v>
      </c>
      <c r="B17" s="223" t="s">
        <v>439</v>
      </c>
      <c r="C17" s="28"/>
      <c r="D17" s="339"/>
      <c r="E17" s="430">
        <v>391</v>
      </c>
      <c r="F17" s="339">
        <v>391</v>
      </c>
      <c r="G17" s="339"/>
      <c r="H17" s="339"/>
      <c r="I17" s="344"/>
    </row>
    <row r="18" spans="1:9" s="201" customFormat="1" ht="30.75" customHeight="1" x14ac:dyDescent="0.25">
      <c r="A18" s="241" t="s">
        <v>430</v>
      </c>
      <c r="B18" s="223" t="s">
        <v>471</v>
      </c>
      <c r="C18" s="28"/>
      <c r="D18" s="339">
        <v>1000</v>
      </c>
      <c r="E18" s="430">
        <v>1000</v>
      </c>
      <c r="F18" s="339"/>
      <c r="G18" s="339"/>
      <c r="H18" s="339">
        <v>174</v>
      </c>
      <c r="I18" s="344">
        <v>432</v>
      </c>
    </row>
    <row r="19" spans="1:9" s="201" customFormat="1" ht="30.75" customHeight="1" x14ac:dyDescent="0.25">
      <c r="A19" s="241" t="s">
        <v>479</v>
      </c>
      <c r="B19" s="223" t="s">
        <v>487</v>
      </c>
      <c r="C19" s="28"/>
      <c r="D19" s="339"/>
      <c r="E19" s="430">
        <v>2081</v>
      </c>
      <c r="F19" s="339">
        <v>2081</v>
      </c>
      <c r="G19" s="339"/>
      <c r="H19" s="339"/>
      <c r="I19" s="344"/>
    </row>
    <row r="20" spans="1:9" s="201" customFormat="1" ht="30.75" customHeight="1" x14ac:dyDescent="0.25">
      <c r="A20" s="241" t="s">
        <v>405</v>
      </c>
      <c r="B20" s="223" t="s">
        <v>488</v>
      </c>
      <c r="C20" s="28"/>
      <c r="D20" s="339"/>
      <c r="E20" s="430">
        <v>3205</v>
      </c>
      <c r="F20" s="339">
        <v>3205</v>
      </c>
      <c r="G20" s="339"/>
      <c r="H20" s="339"/>
      <c r="I20" s="344"/>
    </row>
    <row r="21" spans="1:9" ht="31.35" customHeight="1" x14ac:dyDescent="0.3">
      <c r="A21" s="41"/>
      <c r="B21" s="29" t="s">
        <v>210</v>
      </c>
      <c r="C21" s="29"/>
      <c r="D21" s="380">
        <f>SUM(D10:D18)</f>
        <v>24824</v>
      </c>
      <c r="E21" s="380">
        <f>SUM(E10:E20)</f>
        <v>101571</v>
      </c>
      <c r="F21" s="380">
        <f>SUM(F10:F20)</f>
        <v>100571</v>
      </c>
      <c r="G21" s="380">
        <f>SUM(G10:G16)</f>
        <v>23620</v>
      </c>
      <c r="H21" s="380">
        <f>SUM(H10:H20)</f>
        <v>112320</v>
      </c>
      <c r="I21" s="380">
        <f>SUM(I10:I20)</f>
        <v>110173</v>
      </c>
    </row>
    <row r="22" spans="1:9" ht="16.5" x14ac:dyDescent="0.3">
      <c r="A22" s="83"/>
      <c r="B22" s="81"/>
      <c r="C22" s="81"/>
      <c r="D22" s="83"/>
    </row>
    <row r="23" spans="1:9" ht="16.5" x14ac:dyDescent="0.3">
      <c r="A23" s="83"/>
      <c r="B23" s="81"/>
      <c r="C23" s="81"/>
      <c r="D23" s="83"/>
      <c r="E23" s="43"/>
      <c r="F23" s="43"/>
    </row>
    <row r="24" spans="1:9" ht="16.5" x14ac:dyDescent="0.3">
      <c r="A24" s="83"/>
      <c r="B24" s="81"/>
      <c r="C24" s="81"/>
      <c r="D24" s="83"/>
    </row>
    <row r="25" spans="1:9" ht="16.5" x14ac:dyDescent="0.3">
      <c r="A25" s="83"/>
      <c r="B25" s="81"/>
      <c r="C25" s="81"/>
      <c r="D25" s="83"/>
    </row>
    <row r="26" spans="1:9" ht="16.5" x14ac:dyDescent="0.3">
      <c r="A26" s="83"/>
      <c r="B26" s="81"/>
      <c r="C26" s="81"/>
      <c r="D26" s="83"/>
    </row>
    <row r="27" spans="1:9" ht="16.5" x14ac:dyDescent="0.3">
      <c r="A27" s="83"/>
      <c r="B27" s="81"/>
      <c r="C27" s="81"/>
      <c r="D27" s="83"/>
    </row>
    <row r="28" spans="1:9" ht="16.5" x14ac:dyDescent="0.3">
      <c r="A28" s="83"/>
      <c r="B28" s="81"/>
      <c r="C28" s="81"/>
      <c r="D28" s="83"/>
    </row>
    <row r="29" spans="1:9" ht="16.5" x14ac:dyDescent="0.3">
      <c r="A29" s="83"/>
      <c r="B29" s="81"/>
      <c r="C29" s="81"/>
      <c r="D29" s="83"/>
    </row>
  </sheetData>
  <sheetProtection selectLockedCells="1" selectUnlockedCells="1"/>
  <mergeCells count="5">
    <mergeCell ref="B12:C12"/>
    <mergeCell ref="B9:C9"/>
    <mergeCell ref="B10:C10"/>
    <mergeCell ref="B11:C11"/>
    <mergeCell ref="A5:I5"/>
  </mergeCells>
  <phoneticPr fontId="0" type="noConversion"/>
  <printOptions horizontalCentered="1"/>
  <pageMargins left="0.47222222222222221" right="0.49027777777777776" top="0.77500000000000002" bottom="0.98402777777777772" header="0.51180555555555551" footer="0.51180555555555551"/>
  <pageSetup paperSize="9" scale="92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3"/>
  <sheetViews>
    <sheetView topLeftCell="A16" workbookViewId="0">
      <selection activeCell="H9" sqref="H9"/>
    </sheetView>
  </sheetViews>
  <sheetFormatPr defaultRowHeight="15" x14ac:dyDescent="0.3"/>
  <cols>
    <col min="1" max="1" width="5.5703125" style="191" customWidth="1"/>
    <col min="2" max="2" width="33.42578125" style="245" customWidth="1"/>
    <col min="3" max="3" width="10.5703125" style="191" customWidth="1"/>
    <col min="4" max="6" width="10.7109375" style="191" customWidth="1"/>
    <col min="7" max="7" width="10.28515625" style="191" customWidth="1"/>
    <col min="8" max="8" width="10.140625" style="47" customWidth="1"/>
    <col min="9" max="253" width="9.140625" style="47" customWidth="1"/>
  </cols>
  <sheetData>
    <row r="1" spans="1:255" ht="16.5" x14ac:dyDescent="0.3">
      <c r="A1" s="246"/>
      <c r="B1" s="247"/>
      <c r="F1" s="248"/>
      <c r="G1" s="248"/>
      <c r="H1" s="248" t="s">
        <v>248</v>
      </c>
    </row>
    <row r="2" spans="1:255" ht="16.5" x14ac:dyDescent="0.3">
      <c r="A2" s="246"/>
      <c r="B2" s="247"/>
      <c r="F2" s="248"/>
      <c r="G2" s="248"/>
      <c r="H2" s="248" t="s">
        <v>1</v>
      </c>
    </row>
    <row r="3" spans="1:255" ht="16.5" x14ac:dyDescent="0.3">
      <c r="A3" s="246"/>
      <c r="B3" s="247"/>
    </row>
    <row r="4" spans="1:255" ht="16.5" x14ac:dyDescent="0.3">
      <c r="A4" s="246"/>
      <c r="B4" s="247"/>
    </row>
    <row r="5" spans="1:255" ht="40.700000000000003" customHeight="1" x14ac:dyDescent="0.3">
      <c r="A5" s="541" t="s">
        <v>249</v>
      </c>
      <c r="B5" s="541"/>
      <c r="C5" s="541"/>
      <c r="D5" s="541"/>
      <c r="E5" s="541"/>
      <c r="F5" s="541"/>
      <c r="G5" s="507"/>
      <c r="H5" s="508"/>
    </row>
    <row r="6" spans="1:255" ht="35.1" customHeight="1" x14ac:dyDescent="0.3">
      <c r="A6" s="246"/>
      <c r="B6" s="249"/>
    </row>
    <row r="7" spans="1:255" ht="16.5" x14ac:dyDescent="0.3">
      <c r="A7" s="246"/>
      <c r="B7" s="247"/>
      <c r="F7" s="250"/>
      <c r="G7" s="250"/>
      <c r="H7" s="250" t="s">
        <v>2</v>
      </c>
    </row>
    <row r="8" spans="1:255" s="54" customFormat="1" ht="47.85" customHeight="1" x14ac:dyDescent="0.25">
      <c r="A8" s="251" t="s">
        <v>244</v>
      </c>
      <c r="B8" s="252" t="s">
        <v>4</v>
      </c>
      <c r="C8" s="17" t="s">
        <v>415</v>
      </c>
      <c r="D8" s="15" t="s">
        <v>448</v>
      </c>
      <c r="E8" s="16" t="s">
        <v>460</v>
      </c>
      <c r="F8" s="17" t="s">
        <v>433</v>
      </c>
      <c r="G8" s="17" t="s">
        <v>494</v>
      </c>
      <c r="H8" s="346" t="s">
        <v>514</v>
      </c>
      <c r="IT8" s="55"/>
      <c r="IU8" s="55"/>
    </row>
    <row r="9" spans="1:255" s="54" customFormat="1" ht="40.5" customHeight="1" x14ac:dyDescent="0.25">
      <c r="A9" s="253" t="s">
        <v>8</v>
      </c>
      <c r="B9" s="255" t="s">
        <v>489</v>
      </c>
      <c r="C9" s="254"/>
      <c r="D9" s="254">
        <v>4954</v>
      </c>
      <c r="E9" s="256">
        <v>4954</v>
      </c>
      <c r="F9" s="254"/>
      <c r="G9" s="254"/>
      <c r="H9" s="344"/>
      <c r="IT9" s="55"/>
      <c r="IU9" s="55"/>
    </row>
    <row r="10" spans="1:255" s="54" customFormat="1" ht="40.5" customHeight="1" x14ac:dyDescent="0.25">
      <c r="A10" s="253" t="s">
        <v>10</v>
      </c>
      <c r="B10" s="255" t="s">
        <v>491</v>
      </c>
      <c r="C10" s="254"/>
      <c r="D10" s="254">
        <v>10123</v>
      </c>
      <c r="E10" s="256">
        <v>17103</v>
      </c>
      <c r="F10" s="254"/>
      <c r="G10" s="254">
        <v>8826</v>
      </c>
      <c r="H10" s="344">
        <v>11835</v>
      </c>
      <c r="IT10" s="55"/>
      <c r="IU10" s="55"/>
    </row>
    <row r="11" spans="1:255" s="54" customFormat="1" ht="40.5" customHeight="1" x14ac:dyDescent="0.25">
      <c r="A11" s="253" t="s">
        <v>12</v>
      </c>
      <c r="B11" s="255" t="s">
        <v>490</v>
      </c>
      <c r="C11" s="254"/>
      <c r="D11" s="254">
        <v>6978</v>
      </c>
      <c r="E11" s="256">
        <v>6978</v>
      </c>
      <c r="F11" s="254"/>
      <c r="G11" s="254">
        <v>3000</v>
      </c>
      <c r="H11" s="344">
        <v>3000</v>
      </c>
      <c r="IT11" s="55"/>
      <c r="IU11" s="55"/>
    </row>
    <row r="12" spans="1:255" s="54" customFormat="1" ht="40.5" customHeight="1" x14ac:dyDescent="0.25">
      <c r="A12" s="253" t="s">
        <v>14</v>
      </c>
      <c r="B12" s="255" t="s">
        <v>534</v>
      </c>
      <c r="C12" s="254"/>
      <c r="D12" s="254"/>
      <c r="E12" s="256"/>
      <c r="F12" s="254"/>
      <c r="G12" s="254"/>
      <c r="H12" s="344">
        <v>1299</v>
      </c>
      <c r="IT12" s="55"/>
      <c r="IU12" s="55"/>
    </row>
    <row r="13" spans="1:255" s="258" customFormat="1" ht="39.75" customHeight="1" x14ac:dyDescent="0.25">
      <c r="A13" s="540" t="s">
        <v>210</v>
      </c>
      <c r="B13" s="540"/>
      <c r="C13" s="257">
        <f>C9+C10</f>
        <v>0</v>
      </c>
      <c r="D13" s="257">
        <f>SUM(D9:D11)</f>
        <v>22055</v>
      </c>
      <c r="E13" s="257">
        <f>SUM(E9:E11)</f>
        <v>29035</v>
      </c>
      <c r="F13" s="257">
        <v>0</v>
      </c>
      <c r="G13" s="257">
        <f>G10+G11</f>
        <v>11826</v>
      </c>
      <c r="H13" s="491">
        <f>H10+H11+H9+H12</f>
        <v>16134</v>
      </c>
    </row>
    <row r="14" spans="1:255" s="54" customFormat="1" ht="15.75" x14ac:dyDescent="0.25">
      <c r="A14" s="246"/>
      <c r="B14" s="259"/>
      <c r="C14" s="246"/>
      <c r="D14" s="246"/>
      <c r="E14" s="246"/>
      <c r="F14" s="246"/>
      <c r="G14" s="246"/>
      <c r="IT14" s="55"/>
      <c r="IU14" s="55"/>
    </row>
    <row r="15" spans="1:255" s="54" customFormat="1" ht="15.75" x14ac:dyDescent="0.25">
      <c r="A15" s="246"/>
      <c r="B15" s="247"/>
      <c r="C15" s="246"/>
      <c r="D15" s="246"/>
      <c r="E15" s="246"/>
      <c r="F15" s="246"/>
      <c r="G15" s="246"/>
      <c r="IT15" s="55"/>
      <c r="IU15" s="55"/>
    </row>
    <row r="16" spans="1:255" s="54" customFormat="1" ht="15.75" x14ac:dyDescent="0.25">
      <c r="A16" s="246"/>
      <c r="B16" s="247"/>
      <c r="C16" s="246"/>
      <c r="D16" s="246"/>
      <c r="E16" s="246"/>
      <c r="F16" s="246"/>
      <c r="G16" s="246"/>
      <c r="IT16" s="55"/>
      <c r="IU16" s="55"/>
    </row>
    <row r="17" spans="1:255" s="54" customFormat="1" ht="15.75" x14ac:dyDescent="0.25">
      <c r="A17" s="246"/>
      <c r="B17" s="247"/>
      <c r="C17" s="246"/>
      <c r="D17" s="246"/>
      <c r="E17" s="246"/>
      <c r="F17" s="246"/>
      <c r="G17" s="246"/>
      <c r="IT17" s="55"/>
      <c r="IU17" s="55"/>
    </row>
    <row r="18" spans="1:255" s="54" customFormat="1" ht="15.75" x14ac:dyDescent="0.25">
      <c r="A18" s="246"/>
      <c r="B18" s="247"/>
      <c r="C18" s="246"/>
      <c r="D18" s="246"/>
      <c r="E18" s="246"/>
      <c r="F18" s="246"/>
      <c r="G18" s="246"/>
      <c r="IT18" s="55"/>
      <c r="IU18" s="55"/>
    </row>
    <row r="19" spans="1:255" s="54" customFormat="1" ht="15.75" x14ac:dyDescent="0.25">
      <c r="A19" s="246"/>
      <c r="B19" s="247"/>
      <c r="C19" s="246"/>
      <c r="D19" s="246"/>
      <c r="E19" s="246"/>
      <c r="F19" s="246"/>
      <c r="G19" s="246"/>
      <c r="IT19" s="55"/>
      <c r="IU19" s="55"/>
    </row>
    <row r="20" spans="1:255" s="54" customFormat="1" ht="15.75" x14ac:dyDescent="0.25">
      <c r="A20" s="246"/>
      <c r="B20" s="247"/>
      <c r="C20" s="246"/>
      <c r="D20" s="246"/>
      <c r="E20" s="246"/>
      <c r="F20" s="246"/>
      <c r="G20" s="246"/>
      <c r="IT20" s="55"/>
      <c r="IU20" s="55"/>
    </row>
    <row r="21" spans="1:255" s="54" customFormat="1" ht="15.75" x14ac:dyDescent="0.25">
      <c r="A21" s="246"/>
      <c r="B21" s="247"/>
      <c r="C21" s="246"/>
      <c r="D21" s="246"/>
      <c r="E21" s="246"/>
      <c r="F21" s="246"/>
      <c r="G21" s="246"/>
      <c r="IT21" s="55"/>
      <c r="IU21" s="55"/>
    </row>
    <row r="22" spans="1:255" s="54" customFormat="1" ht="15.75" x14ac:dyDescent="0.25">
      <c r="A22" s="246"/>
      <c r="B22" s="247"/>
      <c r="C22" s="246"/>
      <c r="D22" s="246"/>
      <c r="E22" s="246"/>
      <c r="F22" s="246"/>
      <c r="G22" s="246"/>
      <c r="IT22" s="55"/>
      <c r="IU22" s="55"/>
    </row>
    <row r="23" spans="1:255" s="54" customFormat="1" ht="15.75" x14ac:dyDescent="0.25">
      <c r="A23" s="246"/>
      <c r="B23" s="247"/>
      <c r="C23" s="246"/>
      <c r="D23" s="246"/>
      <c r="E23" s="246"/>
      <c r="F23" s="246"/>
      <c r="G23" s="246"/>
      <c r="IT23" s="55"/>
      <c r="IU23" s="55"/>
    </row>
    <row r="24" spans="1:255" s="54" customFormat="1" ht="15.75" x14ac:dyDescent="0.25">
      <c r="A24" s="246"/>
      <c r="B24" s="247"/>
      <c r="C24" s="246"/>
      <c r="D24" s="246"/>
      <c r="E24" s="246"/>
      <c r="F24" s="246"/>
      <c r="G24" s="246"/>
      <c r="IT24" s="55"/>
      <c r="IU24" s="55"/>
    </row>
    <row r="25" spans="1:255" s="54" customFormat="1" ht="15.75" x14ac:dyDescent="0.25">
      <c r="A25" s="246"/>
      <c r="B25" s="247"/>
      <c r="C25" s="246"/>
      <c r="D25" s="246"/>
      <c r="E25" s="246"/>
      <c r="F25" s="246"/>
      <c r="G25" s="246"/>
      <c r="IT25" s="55"/>
      <c r="IU25" s="55"/>
    </row>
    <row r="26" spans="1:255" s="54" customFormat="1" ht="15.75" x14ac:dyDescent="0.25">
      <c r="A26" s="246"/>
      <c r="B26" s="247"/>
      <c r="C26" s="246"/>
      <c r="D26" s="246"/>
      <c r="E26" s="246"/>
      <c r="F26" s="246"/>
      <c r="G26" s="246"/>
      <c r="IT26" s="55"/>
      <c r="IU26" s="55"/>
    </row>
    <row r="27" spans="1:255" s="54" customFormat="1" ht="15.75" x14ac:dyDescent="0.25">
      <c r="A27" s="246"/>
      <c r="B27" s="247"/>
      <c r="C27" s="246"/>
      <c r="D27" s="246"/>
      <c r="E27" s="246"/>
      <c r="F27" s="246"/>
      <c r="G27" s="246"/>
      <c r="IT27" s="55"/>
      <c r="IU27" s="55"/>
    </row>
    <row r="28" spans="1:255" s="54" customFormat="1" ht="15.75" x14ac:dyDescent="0.25">
      <c r="A28" s="246"/>
      <c r="B28" s="247"/>
      <c r="C28" s="246"/>
      <c r="D28" s="246"/>
      <c r="E28" s="246"/>
      <c r="F28" s="246"/>
      <c r="G28" s="246"/>
      <c r="IT28" s="55"/>
      <c r="IU28" s="55"/>
    </row>
    <row r="29" spans="1:255" s="54" customFormat="1" ht="15.75" x14ac:dyDescent="0.25">
      <c r="A29" s="246"/>
      <c r="B29" s="247"/>
      <c r="C29" s="246"/>
      <c r="D29" s="246"/>
      <c r="E29" s="246"/>
      <c r="F29" s="246"/>
      <c r="G29" s="246"/>
      <c r="IT29" s="55"/>
      <c r="IU29" s="55"/>
    </row>
    <row r="30" spans="1:255" s="54" customFormat="1" ht="15.75" x14ac:dyDescent="0.25">
      <c r="A30" s="246"/>
      <c r="B30" s="247"/>
      <c r="C30" s="246"/>
      <c r="D30" s="246"/>
      <c r="E30" s="246"/>
      <c r="F30" s="246"/>
      <c r="G30" s="246"/>
      <c r="IT30" s="55"/>
      <c r="IU30" s="55"/>
    </row>
    <row r="31" spans="1:255" s="54" customFormat="1" ht="15.75" x14ac:dyDescent="0.25">
      <c r="A31" s="246"/>
      <c r="B31" s="247"/>
      <c r="C31" s="246"/>
      <c r="D31" s="246"/>
      <c r="E31" s="246"/>
      <c r="F31" s="246"/>
      <c r="G31" s="246"/>
      <c r="IT31" s="55"/>
      <c r="IU31" s="55"/>
    </row>
    <row r="32" spans="1:255" s="54" customFormat="1" ht="15.75" x14ac:dyDescent="0.25">
      <c r="A32" s="246"/>
      <c r="B32" s="247"/>
      <c r="C32" s="246"/>
      <c r="D32" s="246"/>
      <c r="E32" s="246"/>
      <c r="F32" s="246"/>
      <c r="G32" s="246"/>
      <c r="IT32" s="55"/>
      <c r="IU32" s="55"/>
    </row>
    <row r="33" spans="1:255" s="54" customFormat="1" ht="15.75" x14ac:dyDescent="0.25">
      <c r="A33" s="246"/>
      <c r="B33" s="247"/>
      <c r="C33" s="246"/>
      <c r="D33" s="246"/>
      <c r="E33" s="246"/>
      <c r="F33" s="246"/>
      <c r="G33" s="246"/>
      <c r="IT33" s="55"/>
      <c r="IU33" s="55"/>
    </row>
    <row r="34" spans="1:255" s="54" customFormat="1" ht="15.75" x14ac:dyDescent="0.25">
      <c r="A34" s="246"/>
      <c r="B34" s="247"/>
      <c r="C34" s="246"/>
      <c r="D34" s="246"/>
      <c r="E34" s="246"/>
      <c r="F34" s="246"/>
      <c r="G34" s="246"/>
      <c r="IT34" s="55"/>
      <c r="IU34" s="55"/>
    </row>
    <row r="35" spans="1:255" s="54" customFormat="1" ht="15.75" x14ac:dyDescent="0.25">
      <c r="A35" s="246"/>
      <c r="B35" s="247"/>
      <c r="C35" s="246"/>
      <c r="D35" s="246"/>
      <c r="E35" s="246"/>
      <c r="F35" s="246"/>
      <c r="G35" s="246"/>
      <c r="IT35" s="55"/>
      <c r="IU35" s="55"/>
    </row>
    <row r="36" spans="1:255" s="54" customFormat="1" ht="15.75" x14ac:dyDescent="0.25">
      <c r="A36" s="246"/>
      <c r="B36" s="247"/>
      <c r="C36" s="246"/>
      <c r="D36" s="246"/>
      <c r="E36" s="246"/>
      <c r="F36" s="246"/>
      <c r="G36" s="246"/>
      <c r="IT36" s="55"/>
      <c r="IU36" s="55"/>
    </row>
    <row r="37" spans="1:255" s="54" customFormat="1" ht="15.75" x14ac:dyDescent="0.25">
      <c r="A37" s="246"/>
      <c r="B37" s="247"/>
      <c r="C37" s="246"/>
      <c r="D37" s="246"/>
      <c r="E37" s="246"/>
      <c r="F37" s="246"/>
      <c r="G37" s="246"/>
      <c r="IT37" s="55"/>
      <c r="IU37" s="55"/>
    </row>
    <row r="38" spans="1:255" s="54" customFormat="1" ht="15.75" x14ac:dyDescent="0.25">
      <c r="A38" s="246"/>
      <c r="B38" s="247"/>
      <c r="C38" s="246"/>
      <c r="D38" s="246"/>
      <c r="E38" s="246"/>
      <c r="F38" s="246"/>
      <c r="G38" s="246"/>
      <c r="IT38" s="55"/>
      <c r="IU38" s="55"/>
    </row>
    <row r="39" spans="1:255" s="54" customFormat="1" ht="15.75" x14ac:dyDescent="0.25">
      <c r="A39" s="246"/>
      <c r="B39" s="247"/>
      <c r="C39" s="246"/>
      <c r="D39" s="246"/>
      <c r="E39" s="246"/>
      <c r="F39" s="246"/>
      <c r="G39" s="246"/>
      <c r="IT39" s="55"/>
      <c r="IU39" s="55"/>
    </row>
    <row r="40" spans="1:255" s="54" customFormat="1" ht="15.75" x14ac:dyDescent="0.25">
      <c r="A40" s="246"/>
      <c r="B40" s="247"/>
      <c r="C40" s="246"/>
      <c r="D40" s="246"/>
      <c r="E40" s="246"/>
      <c r="F40" s="246"/>
      <c r="G40" s="246"/>
      <c r="IT40" s="55"/>
      <c r="IU40" s="55"/>
    </row>
    <row r="41" spans="1:255" s="54" customFormat="1" ht="15.75" x14ac:dyDescent="0.25">
      <c r="A41" s="246"/>
      <c r="B41" s="247"/>
      <c r="C41" s="246"/>
      <c r="D41" s="246"/>
      <c r="E41" s="246"/>
      <c r="F41" s="246"/>
      <c r="G41" s="246"/>
      <c r="IT41" s="55"/>
      <c r="IU41" s="55"/>
    </row>
    <row r="42" spans="1:255" s="54" customFormat="1" ht="15.75" x14ac:dyDescent="0.25">
      <c r="A42" s="246"/>
      <c r="B42" s="247"/>
      <c r="C42" s="246"/>
      <c r="D42" s="246"/>
      <c r="E42" s="246"/>
      <c r="F42" s="246"/>
      <c r="G42" s="246"/>
      <c r="IT42" s="55"/>
      <c r="IU42" s="55"/>
    </row>
    <row r="43" spans="1:255" s="54" customFormat="1" ht="15.75" x14ac:dyDescent="0.25">
      <c r="A43" s="246"/>
      <c r="B43" s="247"/>
      <c r="C43" s="246"/>
      <c r="D43" s="246"/>
      <c r="E43" s="246"/>
      <c r="F43" s="246"/>
      <c r="G43" s="246"/>
      <c r="IT43" s="55"/>
      <c r="IU43" s="55"/>
    </row>
    <row r="44" spans="1:255" s="54" customFormat="1" ht="15.75" x14ac:dyDescent="0.25">
      <c r="A44" s="246"/>
      <c r="B44" s="247"/>
      <c r="C44" s="246"/>
      <c r="D44" s="246"/>
      <c r="E44" s="246"/>
      <c r="F44" s="246"/>
      <c r="G44" s="246"/>
      <c r="IT44" s="55"/>
      <c r="IU44" s="55"/>
    </row>
    <row r="45" spans="1:255" s="54" customFormat="1" ht="15.75" x14ac:dyDescent="0.25">
      <c r="A45" s="246"/>
      <c r="B45" s="247"/>
      <c r="C45" s="246"/>
      <c r="D45" s="246"/>
      <c r="E45" s="246"/>
      <c r="F45" s="246"/>
      <c r="G45" s="246"/>
      <c r="IT45" s="55"/>
      <c r="IU45" s="55"/>
    </row>
    <row r="46" spans="1:255" s="54" customFormat="1" ht="15.75" x14ac:dyDescent="0.25">
      <c r="A46" s="246"/>
      <c r="B46" s="247"/>
      <c r="C46" s="246"/>
      <c r="D46" s="246"/>
      <c r="E46" s="246"/>
      <c r="F46" s="246"/>
      <c r="G46" s="246"/>
      <c r="IT46" s="55"/>
      <c r="IU46" s="55"/>
    </row>
    <row r="47" spans="1:255" s="54" customFormat="1" ht="15.75" x14ac:dyDescent="0.25">
      <c r="A47" s="246"/>
      <c r="B47" s="247"/>
      <c r="C47" s="246"/>
      <c r="D47" s="246"/>
      <c r="E47" s="246"/>
      <c r="F47" s="246"/>
      <c r="G47" s="246"/>
      <c r="IT47" s="55"/>
      <c r="IU47" s="55"/>
    </row>
    <row r="48" spans="1:255" s="54" customFormat="1" ht="15.75" x14ac:dyDescent="0.25">
      <c r="A48" s="246"/>
      <c r="B48" s="247"/>
      <c r="C48" s="246"/>
      <c r="D48" s="246"/>
      <c r="E48" s="246"/>
      <c r="F48" s="246"/>
      <c r="G48" s="246"/>
      <c r="IT48" s="55"/>
      <c r="IU48" s="55"/>
    </row>
    <row r="49" spans="1:255" s="54" customFormat="1" ht="15.75" x14ac:dyDescent="0.25">
      <c r="A49" s="246"/>
      <c r="B49" s="247"/>
      <c r="C49" s="246"/>
      <c r="D49" s="246"/>
      <c r="E49" s="246"/>
      <c r="F49" s="246"/>
      <c r="G49" s="246"/>
      <c r="IT49" s="55"/>
      <c r="IU49" s="55"/>
    </row>
    <row r="50" spans="1:255" s="54" customFormat="1" ht="15.75" x14ac:dyDescent="0.25">
      <c r="A50" s="246"/>
      <c r="B50" s="247"/>
      <c r="C50" s="246"/>
      <c r="D50" s="246"/>
      <c r="E50" s="246"/>
      <c r="F50" s="246"/>
      <c r="G50" s="246"/>
      <c r="IT50" s="55"/>
      <c r="IU50" s="55"/>
    </row>
    <row r="51" spans="1:255" s="54" customFormat="1" ht="15.75" x14ac:dyDescent="0.25">
      <c r="A51" s="246"/>
      <c r="B51" s="247"/>
      <c r="C51" s="246"/>
      <c r="D51" s="246"/>
      <c r="E51" s="246"/>
      <c r="F51" s="246"/>
      <c r="G51" s="246"/>
      <c r="IT51" s="55"/>
      <c r="IU51" s="55"/>
    </row>
    <row r="52" spans="1:255" s="54" customFormat="1" ht="15.75" x14ac:dyDescent="0.25">
      <c r="A52" s="246"/>
      <c r="B52" s="247"/>
      <c r="C52" s="246"/>
      <c r="D52" s="246"/>
      <c r="E52" s="246"/>
      <c r="F52" s="246"/>
      <c r="G52" s="246"/>
      <c r="IT52" s="55"/>
      <c r="IU52" s="55"/>
    </row>
    <row r="53" spans="1:255" s="54" customFormat="1" ht="15.75" x14ac:dyDescent="0.25">
      <c r="A53" s="246"/>
      <c r="B53" s="247"/>
      <c r="C53" s="246"/>
      <c r="D53" s="246"/>
      <c r="E53" s="246"/>
      <c r="F53" s="246"/>
      <c r="G53" s="246"/>
      <c r="IT53" s="55"/>
      <c r="IU53" s="55"/>
    </row>
  </sheetData>
  <sheetProtection selectLockedCells="1" selectUnlockedCells="1"/>
  <mergeCells count="2">
    <mergeCell ref="A13:B13"/>
    <mergeCell ref="A5:H5"/>
  </mergeCells>
  <phoneticPr fontId="0" type="noConversion"/>
  <printOptions horizontalCentered="1"/>
  <pageMargins left="0.3298611111111111" right="0.25" top="0.85972222222222228" bottom="0.98402777777777772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39"/>
  <sheetViews>
    <sheetView topLeftCell="A22" workbookViewId="0">
      <selection activeCell="K3" sqref="K3"/>
    </sheetView>
  </sheetViews>
  <sheetFormatPr defaultColWidth="7.85546875" defaultRowHeight="15" x14ac:dyDescent="0.3"/>
  <cols>
    <col min="1" max="1" width="5.85546875" style="260" customWidth="1"/>
    <col min="2" max="2" width="40.42578125" style="43" customWidth="1"/>
    <col min="3" max="3" width="10.28515625" style="43" customWidth="1"/>
    <col min="4" max="4" width="10.28515625" style="67" customWidth="1"/>
    <col min="5" max="5" width="9.85546875" style="67" customWidth="1"/>
    <col min="6" max="6" width="10.140625" style="43" customWidth="1"/>
    <col min="7" max="7" width="9.7109375" style="67" customWidth="1"/>
    <col min="8" max="8" width="10" style="67" customWidth="1"/>
    <col min="9" max="248" width="7.85546875" style="67"/>
  </cols>
  <sheetData>
    <row r="1" spans="1:8" x14ac:dyDescent="0.3">
      <c r="C1" s="12"/>
      <c r="F1" s="12"/>
      <c r="G1" s="12"/>
      <c r="H1" s="12" t="s">
        <v>250</v>
      </c>
    </row>
    <row r="2" spans="1:8" x14ac:dyDescent="0.3">
      <c r="C2" s="12"/>
      <c r="F2" s="12"/>
      <c r="G2" s="12"/>
      <c r="H2" s="12" t="s">
        <v>1</v>
      </c>
    </row>
    <row r="3" spans="1:8" x14ac:dyDescent="0.3">
      <c r="G3" s="43"/>
    </row>
    <row r="4" spans="1:8" ht="38.85" customHeight="1" x14ac:dyDescent="0.3">
      <c r="A4" s="546" t="s">
        <v>251</v>
      </c>
      <c r="B4" s="546"/>
      <c r="C4" s="546"/>
      <c r="D4" s="546"/>
      <c r="E4" s="546"/>
      <c r="F4" s="546"/>
      <c r="G4" s="507"/>
      <c r="H4" s="508"/>
    </row>
    <row r="5" spans="1:8" ht="21.95" customHeight="1" x14ac:dyDescent="0.3">
      <c r="A5" s="195"/>
      <c r="B5" s="195"/>
      <c r="C5" s="221"/>
    </row>
    <row r="6" spans="1:8" ht="15.75" x14ac:dyDescent="0.3">
      <c r="B6" s="261"/>
      <c r="C6" s="194"/>
      <c r="F6" s="194"/>
      <c r="G6" s="194"/>
      <c r="H6" s="194" t="s">
        <v>2</v>
      </c>
    </row>
    <row r="7" spans="1:8" s="262" customFormat="1" ht="50.25" customHeight="1" x14ac:dyDescent="0.2">
      <c r="A7" s="225" t="s">
        <v>244</v>
      </c>
      <c r="B7" s="14" t="s">
        <v>4</v>
      </c>
      <c r="C7" s="212" t="s">
        <v>415</v>
      </c>
      <c r="D7" s="338" t="s">
        <v>448</v>
      </c>
      <c r="E7" s="338" t="s">
        <v>449</v>
      </c>
      <c r="F7" s="338" t="s">
        <v>461</v>
      </c>
      <c r="G7" s="338" t="s">
        <v>494</v>
      </c>
      <c r="H7" s="346" t="s">
        <v>516</v>
      </c>
    </row>
    <row r="8" spans="1:8" s="262" customFormat="1" ht="38.1" customHeight="1" x14ac:dyDescent="0.25">
      <c r="A8" s="543" t="s">
        <v>252</v>
      </c>
      <c r="B8" s="543"/>
      <c r="C8" s="396"/>
      <c r="D8" s="431"/>
      <c r="E8" s="431"/>
      <c r="F8" s="431"/>
      <c r="G8" s="431"/>
      <c r="H8" s="378"/>
    </row>
    <row r="9" spans="1:8" ht="37.5" customHeight="1" x14ac:dyDescent="0.3">
      <c r="A9" s="263" t="s">
        <v>8</v>
      </c>
      <c r="B9" s="264" t="s">
        <v>472</v>
      </c>
      <c r="C9" s="403">
        <v>4600</v>
      </c>
      <c r="D9" s="432">
        <v>2985</v>
      </c>
      <c r="E9" s="432">
        <v>2985</v>
      </c>
      <c r="F9" s="403">
        <v>3000</v>
      </c>
      <c r="G9" s="403">
        <v>3000</v>
      </c>
      <c r="H9" s="344">
        <v>3000</v>
      </c>
    </row>
    <row r="10" spans="1:8" ht="30" customHeight="1" x14ac:dyDescent="0.3">
      <c r="A10" s="263" t="s">
        <v>10</v>
      </c>
      <c r="B10" s="266" t="s">
        <v>253</v>
      </c>
      <c r="C10" s="403">
        <v>6650</v>
      </c>
      <c r="D10" s="432">
        <v>6650</v>
      </c>
      <c r="E10" s="432">
        <v>6532</v>
      </c>
      <c r="F10" s="403">
        <v>8079</v>
      </c>
      <c r="G10" s="403">
        <v>8079</v>
      </c>
      <c r="H10" s="344">
        <v>8079</v>
      </c>
    </row>
    <row r="11" spans="1:8" ht="30" customHeight="1" x14ac:dyDescent="0.3">
      <c r="A11" s="34" t="s">
        <v>143</v>
      </c>
      <c r="B11" s="267" t="s">
        <v>254</v>
      </c>
      <c r="C11" s="403"/>
      <c r="D11" s="432"/>
      <c r="E11" s="432"/>
      <c r="F11" s="403"/>
      <c r="G11" s="403"/>
      <c r="H11" s="344"/>
    </row>
    <row r="12" spans="1:8" ht="30" customHeight="1" x14ac:dyDescent="0.3">
      <c r="A12" s="36" t="s">
        <v>14</v>
      </c>
      <c r="B12" s="266" t="s">
        <v>255</v>
      </c>
      <c r="C12" s="403">
        <v>150</v>
      </c>
      <c r="D12" s="432">
        <v>296</v>
      </c>
      <c r="E12" s="432">
        <v>296</v>
      </c>
      <c r="F12" s="403">
        <v>150</v>
      </c>
      <c r="G12" s="403">
        <v>150</v>
      </c>
      <c r="H12" s="344">
        <v>150</v>
      </c>
    </row>
    <row r="13" spans="1:8" ht="33.75" customHeight="1" x14ac:dyDescent="0.3">
      <c r="A13" s="36" t="s">
        <v>16</v>
      </c>
      <c r="B13" s="264" t="s">
        <v>407</v>
      </c>
      <c r="C13" s="403">
        <v>141913</v>
      </c>
      <c r="D13" s="432">
        <v>133414</v>
      </c>
      <c r="E13" s="432">
        <v>132740</v>
      </c>
      <c r="F13" s="403">
        <v>119262</v>
      </c>
      <c r="G13" s="403">
        <v>120433</v>
      </c>
      <c r="H13" s="344">
        <v>120278</v>
      </c>
    </row>
    <row r="14" spans="1:8" ht="33.75" customHeight="1" x14ac:dyDescent="0.3">
      <c r="A14" s="36" t="s">
        <v>18</v>
      </c>
      <c r="B14" s="264" t="s">
        <v>473</v>
      </c>
      <c r="C14" s="403"/>
      <c r="D14" s="432">
        <v>156</v>
      </c>
      <c r="E14" s="432">
        <v>156</v>
      </c>
      <c r="F14" s="403">
        <v>156</v>
      </c>
      <c r="G14" s="403">
        <v>156</v>
      </c>
      <c r="H14" s="344">
        <v>156</v>
      </c>
    </row>
    <row r="15" spans="1:8" ht="33.75" customHeight="1" x14ac:dyDescent="0.3">
      <c r="A15" s="36" t="s">
        <v>20</v>
      </c>
      <c r="B15" s="264" t="s">
        <v>257</v>
      </c>
      <c r="C15" s="403"/>
      <c r="D15" s="432"/>
      <c r="E15" s="432"/>
      <c r="F15" s="403"/>
      <c r="G15" s="403"/>
      <c r="H15" s="344"/>
    </row>
    <row r="16" spans="1:8" ht="30" customHeight="1" x14ac:dyDescent="0.3">
      <c r="A16" s="544" t="s">
        <v>210</v>
      </c>
      <c r="B16" s="544"/>
      <c r="C16" s="367">
        <f t="shared" ref="C16:H16" si="0">SUM(C9:C15)</f>
        <v>153313</v>
      </c>
      <c r="D16" s="367">
        <f t="shared" si="0"/>
        <v>143501</v>
      </c>
      <c r="E16" s="367">
        <f t="shared" si="0"/>
        <v>142709</v>
      </c>
      <c r="F16" s="367">
        <f t="shared" si="0"/>
        <v>130647</v>
      </c>
      <c r="G16" s="367">
        <f t="shared" si="0"/>
        <v>131818</v>
      </c>
      <c r="H16" s="367">
        <f t="shared" si="0"/>
        <v>131663</v>
      </c>
    </row>
    <row r="17" spans="1:8" ht="16.5" x14ac:dyDescent="0.3">
      <c r="A17" s="545" t="s">
        <v>256</v>
      </c>
      <c r="B17" s="545"/>
      <c r="C17" s="403"/>
      <c r="D17" s="432"/>
      <c r="E17" s="432"/>
      <c r="F17" s="403"/>
      <c r="G17" s="403"/>
      <c r="H17" s="482"/>
    </row>
    <row r="18" spans="1:8" ht="30" customHeight="1" x14ac:dyDescent="0.3">
      <c r="A18" s="263" t="s">
        <v>8</v>
      </c>
      <c r="B18" s="266" t="s">
        <v>475</v>
      </c>
      <c r="C18" s="403"/>
      <c r="D18" s="432"/>
      <c r="E18" s="432">
        <v>200</v>
      </c>
      <c r="F18" s="403">
        <v>250</v>
      </c>
      <c r="G18" s="403">
        <v>250</v>
      </c>
      <c r="H18" s="344">
        <v>250</v>
      </c>
    </row>
    <row r="19" spans="1:8" ht="30" customHeight="1" x14ac:dyDescent="0.3">
      <c r="A19" s="263" t="s">
        <v>10</v>
      </c>
      <c r="B19" s="266" t="s">
        <v>492</v>
      </c>
      <c r="C19" s="403"/>
      <c r="D19" s="432"/>
      <c r="E19" s="432">
        <v>100</v>
      </c>
      <c r="F19" s="403"/>
      <c r="G19" s="403"/>
      <c r="H19" s="344"/>
    </row>
    <row r="20" spans="1:8" ht="30" customHeight="1" x14ac:dyDescent="0.3">
      <c r="A20" s="263" t="s">
        <v>12</v>
      </c>
      <c r="B20" s="266" t="s">
        <v>258</v>
      </c>
      <c r="C20" s="403">
        <v>3000</v>
      </c>
      <c r="D20" s="432">
        <v>3000</v>
      </c>
      <c r="E20" s="432">
        <v>2200</v>
      </c>
      <c r="F20" s="403">
        <v>2200</v>
      </c>
      <c r="G20" s="403">
        <v>2200</v>
      </c>
      <c r="H20" s="344">
        <v>1550</v>
      </c>
    </row>
    <row r="21" spans="1:8" ht="30" customHeight="1" x14ac:dyDescent="0.3">
      <c r="A21" s="263" t="s">
        <v>14</v>
      </c>
      <c r="B21" s="266" t="s">
        <v>408</v>
      </c>
      <c r="C21" s="403"/>
      <c r="D21" s="432"/>
      <c r="E21" s="432">
        <v>110</v>
      </c>
      <c r="F21" s="403"/>
      <c r="G21" s="403"/>
      <c r="H21" s="344"/>
    </row>
    <row r="22" spans="1:8" ht="30" customHeight="1" x14ac:dyDescent="0.3">
      <c r="A22" s="263" t="s">
        <v>16</v>
      </c>
      <c r="B22" s="266" t="s">
        <v>425</v>
      </c>
      <c r="C22" s="403">
        <v>30</v>
      </c>
      <c r="D22" s="432">
        <v>30</v>
      </c>
      <c r="E22" s="432">
        <v>25</v>
      </c>
      <c r="F22" s="403">
        <v>50</v>
      </c>
      <c r="G22" s="403">
        <v>50</v>
      </c>
      <c r="H22" s="344">
        <v>50</v>
      </c>
    </row>
    <row r="23" spans="1:8" ht="30" customHeight="1" x14ac:dyDescent="0.3">
      <c r="A23" s="263" t="s">
        <v>18</v>
      </c>
      <c r="B23" s="266" t="s">
        <v>431</v>
      </c>
      <c r="C23" s="403">
        <v>200</v>
      </c>
      <c r="D23" s="432">
        <v>200</v>
      </c>
      <c r="E23" s="432"/>
      <c r="F23" s="403"/>
      <c r="G23" s="403"/>
      <c r="H23" s="344"/>
    </row>
    <row r="24" spans="1:8" ht="30" customHeight="1" x14ac:dyDescent="0.3">
      <c r="A24" s="263" t="s">
        <v>20</v>
      </c>
      <c r="B24" s="266" t="s">
        <v>470</v>
      </c>
      <c r="C24" s="403"/>
      <c r="D24" s="432"/>
      <c r="E24" s="432"/>
      <c r="F24" s="403">
        <v>10800</v>
      </c>
      <c r="G24" s="403">
        <v>21600</v>
      </c>
      <c r="H24" s="344">
        <v>21120</v>
      </c>
    </row>
    <row r="25" spans="1:8" ht="30" customHeight="1" x14ac:dyDescent="0.3">
      <c r="A25" s="263" t="s">
        <v>36</v>
      </c>
      <c r="B25" s="266" t="s">
        <v>474</v>
      </c>
      <c r="C25" s="403"/>
      <c r="D25" s="432"/>
      <c r="E25" s="432">
        <v>10</v>
      </c>
      <c r="F25" s="403">
        <v>10</v>
      </c>
      <c r="G25" s="403">
        <v>10</v>
      </c>
      <c r="H25" s="344">
        <v>10</v>
      </c>
    </row>
    <row r="26" spans="1:8" ht="30" customHeight="1" x14ac:dyDescent="0.3">
      <c r="A26" s="263" t="s">
        <v>430</v>
      </c>
      <c r="B26" s="266" t="s">
        <v>531</v>
      </c>
      <c r="C26" s="403"/>
      <c r="D26" s="432"/>
      <c r="E26" s="432"/>
      <c r="F26" s="403"/>
      <c r="G26" s="403"/>
      <c r="H26" s="344">
        <v>2128</v>
      </c>
    </row>
    <row r="27" spans="1:8" s="262" customFormat="1" ht="30" customHeight="1" x14ac:dyDescent="0.2">
      <c r="A27" s="542" t="s">
        <v>210</v>
      </c>
      <c r="B27" s="542"/>
      <c r="C27" s="397">
        <f>SUM(C18:C25)</f>
        <v>3230</v>
      </c>
      <c r="D27" s="397">
        <f>SUM(D18:D25)</f>
        <v>3230</v>
      </c>
      <c r="E27" s="397">
        <f>SUM(E18:E25)</f>
        <v>2645</v>
      </c>
      <c r="F27" s="397">
        <f>SUM(F18:F25)</f>
        <v>13310</v>
      </c>
      <c r="G27" s="397">
        <f>SUM(G18:G25)</f>
        <v>24110</v>
      </c>
      <c r="H27" s="397">
        <f>SUM(H18:H26)</f>
        <v>25108</v>
      </c>
    </row>
    <row r="28" spans="1:8" ht="16.5" x14ac:dyDescent="0.3">
      <c r="A28" s="268"/>
      <c r="B28" s="81"/>
      <c r="C28" s="81"/>
    </row>
    <row r="29" spans="1:8" ht="16.5" x14ac:dyDescent="0.3">
      <c r="A29" s="268"/>
      <c r="B29" s="81"/>
      <c r="C29" s="81"/>
    </row>
    <row r="30" spans="1:8" ht="15.75" customHeight="1" x14ac:dyDescent="0.3">
      <c r="A30" s="268"/>
      <c r="B30" s="81"/>
      <c r="C30" s="81"/>
    </row>
    <row r="31" spans="1:8" ht="16.5" x14ac:dyDescent="0.3">
      <c r="A31" s="268"/>
      <c r="B31" s="81"/>
      <c r="C31" s="81"/>
    </row>
    <row r="32" spans="1:8" ht="16.5" x14ac:dyDescent="0.3">
      <c r="A32" s="268"/>
      <c r="B32" s="81"/>
      <c r="C32" s="81"/>
    </row>
    <row r="33" spans="1:7" ht="16.5" x14ac:dyDescent="0.3">
      <c r="A33" s="268"/>
      <c r="B33" s="81"/>
      <c r="C33" s="81"/>
    </row>
    <row r="34" spans="1:7" ht="16.5" x14ac:dyDescent="0.3">
      <c r="A34" s="268"/>
      <c r="B34" s="81"/>
      <c r="C34" s="81"/>
      <c r="D34" s="269"/>
      <c r="E34" s="270"/>
      <c r="F34" s="68"/>
      <c r="G34" s="269"/>
    </row>
    <row r="35" spans="1:7" ht="16.5" x14ac:dyDescent="0.3">
      <c r="A35" s="268"/>
      <c r="B35" s="81"/>
      <c r="C35" s="81"/>
      <c r="D35" s="269"/>
      <c r="E35" s="269"/>
      <c r="F35" s="271"/>
      <c r="G35" s="269"/>
    </row>
    <row r="36" spans="1:7" ht="16.5" x14ac:dyDescent="0.3">
      <c r="A36" s="268"/>
      <c r="B36" s="81"/>
      <c r="C36" s="81"/>
    </row>
    <row r="37" spans="1:7" ht="16.5" x14ac:dyDescent="0.3">
      <c r="A37" s="268"/>
      <c r="B37" s="81"/>
      <c r="C37" s="81"/>
    </row>
    <row r="38" spans="1:7" ht="16.5" x14ac:dyDescent="0.3">
      <c r="A38" s="268"/>
      <c r="B38" s="81"/>
      <c r="C38" s="81"/>
    </row>
    <row r="39" spans="1:7" ht="16.5" x14ac:dyDescent="0.3">
      <c r="A39" s="268"/>
      <c r="B39" s="81"/>
      <c r="C39" s="81"/>
    </row>
  </sheetData>
  <sheetProtection selectLockedCells="1" selectUnlockedCells="1"/>
  <mergeCells count="5">
    <mergeCell ref="A27:B27"/>
    <mergeCell ref="A8:B8"/>
    <mergeCell ref="A16:B16"/>
    <mergeCell ref="A17:B17"/>
    <mergeCell ref="A4:H4"/>
  </mergeCells>
  <phoneticPr fontId="0" type="noConversion"/>
  <printOptions horizontalCentered="1"/>
  <pageMargins left="0.35972222222222222" right="0.34027777777777779" top="0.62986111111111109" bottom="0.5" header="0.51180555555555551" footer="0.51180555555555551"/>
  <pageSetup paperSize="9" scale="92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5"/>
  <sheetViews>
    <sheetView topLeftCell="A19" workbookViewId="0">
      <selection activeCell="H9" sqref="H9"/>
    </sheetView>
  </sheetViews>
  <sheetFormatPr defaultRowHeight="16.5" x14ac:dyDescent="0.3"/>
  <cols>
    <col min="1" max="1" width="5.140625" style="272" customWidth="1"/>
    <col min="2" max="2" width="38.42578125" style="273" customWidth="1"/>
    <col min="3" max="6" width="10.7109375" style="47" customWidth="1"/>
    <col min="7" max="7" width="10.28515625" style="47" customWidth="1"/>
    <col min="8" max="8" width="10.5703125" style="47" customWidth="1"/>
    <col min="9" max="253" width="9.140625" style="47" customWidth="1"/>
  </cols>
  <sheetData>
    <row r="1" spans="1:8" x14ac:dyDescent="0.3">
      <c r="A1" s="274"/>
      <c r="B1" s="275"/>
      <c r="C1" s="6"/>
      <c r="F1" s="6"/>
      <c r="G1" s="6"/>
      <c r="H1" s="6" t="s">
        <v>259</v>
      </c>
    </row>
    <row r="2" spans="1:8" x14ac:dyDescent="0.3">
      <c r="A2" s="274"/>
      <c r="B2" s="275"/>
      <c r="C2" s="84"/>
      <c r="F2" s="84"/>
      <c r="G2" s="84"/>
      <c r="H2" s="84" t="s">
        <v>1</v>
      </c>
    </row>
    <row r="3" spans="1:8" x14ac:dyDescent="0.3">
      <c r="A3" s="274"/>
      <c r="B3" s="275"/>
      <c r="C3" s="84"/>
    </row>
    <row r="4" spans="1:8" ht="39.75" customHeight="1" x14ac:dyDescent="0.3">
      <c r="A4" s="547" t="s">
        <v>260</v>
      </c>
      <c r="B4" s="547"/>
      <c r="C4" s="547"/>
      <c r="D4" s="547"/>
      <c r="E4" s="547"/>
      <c r="F4" s="547"/>
      <c r="G4" s="507"/>
      <c r="H4" s="508"/>
    </row>
    <row r="5" spans="1:8" ht="18.600000000000001" customHeight="1" x14ac:dyDescent="0.3">
      <c r="A5" s="276"/>
      <c r="B5" s="277"/>
      <c r="C5" s="276"/>
    </row>
    <row r="6" spans="1:8" x14ac:dyDescent="0.3">
      <c r="A6" s="274"/>
      <c r="B6" s="275"/>
    </row>
    <row r="7" spans="1:8" x14ac:dyDescent="0.3">
      <c r="A7" s="274"/>
      <c r="B7" s="275"/>
      <c r="C7" s="84"/>
      <c r="F7" s="84"/>
      <c r="G7" s="84"/>
      <c r="H7" s="84" t="s">
        <v>2</v>
      </c>
    </row>
    <row r="8" spans="1:8" s="99" customFormat="1" ht="51" customHeight="1" x14ac:dyDescent="0.2">
      <c r="A8" s="225" t="s">
        <v>244</v>
      </c>
      <c r="B8" s="278" t="s">
        <v>4</v>
      </c>
      <c r="C8" s="212" t="s">
        <v>415</v>
      </c>
      <c r="D8" s="15" t="s">
        <v>448</v>
      </c>
      <c r="E8" s="16" t="s">
        <v>449</v>
      </c>
      <c r="F8" s="338" t="s">
        <v>433</v>
      </c>
      <c r="G8" s="338" t="s">
        <v>494</v>
      </c>
      <c r="H8" s="338" t="s">
        <v>515</v>
      </c>
    </row>
    <row r="9" spans="1:8" ht="20.100000000000001" customHeight="1" x14ac:dyDescent="0.3">
      <c r="A9" s="59" t="s">
        <v>8</v>
      </c>
      <c r="B9" s="264" t="s">
        <v>261</v>
      </c>
      <c r="C9" s="432"/>
      <c r="D9" s="254"/>
      <c r="E9" s="265"/>
      <c r="F9" s="432"/>
      <c r="G9" s="432"/>
      <c r="H9" s="344"/>
    </row>
    <row r="10" spans="1:8" ht="20.85" customHeight="1" x14ac:dyDescent="0.3">
      <c r="A10" s="59"/>
      <c r="B10" s="264" t="s">
        <v>262</v>
      </c>
      <c r="C10" s="432"/>
      <c r="D10" s="254"/>
      <c r="E10" s="265"/>
      <c r="F10" s="432"/>
      <c r="G10" s="432"/>
      <c r="H10" s="344"/>
    </row>
    <row r="11" spans="1:8" ht="20.100000000000001" customHeight="1" x14ac:dyDescent="0.3">
      <c r="A11" s="59"/>
      <c r="B11" s="264" t="s">
        <v>263</v>
      </c>
      <c r="C11" s="432"/>
      <c r="D11" s="254"/>
      <c r="E11" s="265"/>
      <c r="F11" s="432"/>
      <c r="G11" s="432"/>
      <c r="H11" s="344"/>
    </row>
    <row r="12" spans="1:8" ht="20.100000000000001" customHeight="1" x14ac:dyDescent="0.3">
      <c r="A12" s="59"/>
      <c r="B12" s="264" t="s">
        <v>338</v>
      </c>
      <c r="C12" s="432"/>
      <c r="D12" s="254"/>
      <c r="E12" s="265"/>
      <c r="F12" s="432"/>
      <c r="G12" s="432"/>
      <c r="H12" s="344"/>
    </row>
    <row r="13" spans="1:8" ht="20.100000000000001" customHeight="1" x14ac:dyDescent="0.3">
      <c r="A13" s="59"/>
      <c r="B13" s="266" t="s">
        <v>264</v>
      </c>
      <c r="C13" s="403"/>
      <c r="D13" s="38"/>
      <c r="E13" s="336"/>
      <c r="F13" s="403"/>
      <c r="G13" s="403"/>
      <c r="H13" s="344"/>
    </row>
    <row r="14" spans="1:8" ht="20.100000000000001" customHeight="1" x14ac:dyDescent="0.3">
      <c r="A14" s="59" t="s">
        <v>10</v>
      </c>
      <c r="B14" s="264" t="s">
        <v>265</v>
      </c>
      <c r="C14" s="432"/>
      <c r="D14" s="254"/>
      <c r="E14" s="265"/>
      <c r="F14" s="432"/>
      <c r="G14" s="432"/>
      <c r="H14" s="344"/>
    </row>
    <row r="15" spans="1:8" ht="19.350000000000001" customHeight="1" x14ac:dyDescent="0.3">
      <c r="A15" s="59"/>
      <c r="B15" s="264" t="s">
        <v>266</v>
      </c>
      <c r="C15" s="432"/>
      <c r="D15" s="254"/>
      <c r="E15" s="265"/>
      <c r="F15" s="432"/>
      <c r="G15" s="432"/>
      <c r="H15" s="344"/>
    </row>
    <row r="16" spans="1:8" ht="19.350000000000001" customHeight="1" x14ac:dyDescent="0.3">
      <c r="A16" s="59"/>
      <c r="B16" s="264" t="s">
        <v>363</v>
      </c>
      <c r="C16" s="432"/>
      <c r="D16" s="254"/>
      <c r="E16" s="265"/>
      <c r="F16" s="432"/>
      <c r="G16" s="432"/>
      <c r="H16" s="344"/>
    </row>
    <row r="17" spans="1:8" ht="19.350000000000001" customHeight="1" x14ac:dyDescent="0.3">
      <c r="A17" s="59"/>
      <c r="B17" s="264" t="s">
        <v>267</v>
      </c>
      <c r="C17" s="432"/>
      <c r="D17" s="254"/>
      <c r="E17" s="265"/>
      <c r="F17" s="432"/>
      <c r="G17" s="432"/>
      <c r="H17" s="344"/>
    </row>
    <row r="18" spans="1:8" ht="32.1" customHeight="1" x14ac:dyDescent="0.3">
      <c r="A18" s="36" t="s">
        <v>12</v>
      </c>
      <c r="B18" s="264" t="s">
        <v>268</v>
      </c>
      <c r="C18" s="432"/>
      <c r="D18" s="254"/>
      <c r="E18" s="265"/>
      <c r="F18" s="432"/>
      <c r="G18" s="432"/>
      <c r="H18" s="344"/>
    </row>
    <row r="19" spans="1:8" ht="20.100000000000001" customHeight="1" x14ac:dyDescent="0.3">
      <c r="A19" s="59"/>
      <c r="B19" s="264" t="s">
        <v>269</v>
      </c>
      <c r="C19" s="432"/>
      <c r="D19" s="254"/>
      <c r="E19" s="265"/>
      <c r="F19" s="432"/>
      <c r="G19" s="432"/>
      <c r="H19" s="344"/>
    </row>
    <row r="20" spans="1:8" ht="20.100000000000001" customHeight="1" x14ac:dyDescent="0.3">
      <c r="A20" s="36" t="s">
        <v>14</v>
      </c>
      <c r="B20" s="266" t="s">
        <v>270</v>
      </c>
      <c r="C20" s="432"/>
      <c r="D20" s="254"/>
      <c r="E20" s="265"/>
      <c r="F20" s="432"/>
      <c r="G20" s="432"/>
      <c r="H20" s="344"/>
    </row>
    <row r="21" spans="1:8" ht="20.100000000000001" customHeight="1" x14ac:dyDescent="0.3">
      <c r="A21" s="59"/>
      <c r="B21" s="264" t="s">
        <v>271</v>
      </c>
      <c r="C21" s="403"/>
      <c r="D21" s="38"/>
      <c r="E21" s="336"/>
      <c r="F21" s="403"/>
      <c r="G21" s="403"/>
      <c r="H21" s="344"/>
    </row>
    <row r="22" spans="1:8" ht="20.100000000000001" customHeight="1" x14ac:dyDescent="0.3">
      <c r="A22" s="59" t="s">
        <v>16</v>
      </c>
      <c r="B22" s="264" t="s">
        <v>272</v>
      </c>
      <c r="C22" s="432"/>
      <c r="D22" s="254"/>
      <c r="E22" s="433"/>
      <c r="F22" s="432"/>
      <c r="G22" s="432"/>
      <c r="H22" s="344"/>
    </row>
    <row r="23" spans="1:8" ht="20.100000000000001" customHeight="1" x14ac:dyDescent="0.3">
      <c r="A23" s="59" t="s">
        <v>18</v>
      </c>
      <c r="B23" s="264" t="s">
        <v>273</v>
      </c>
      <c r="C23" s="432"/>
      <c r="D23" s="254"/>
      <c r="E23" s="265"/>
      <c r="F23" s="432"/>
      <c r="G23" s="432"/>
      <c r="H23" s="344"/>
    </row>
    <row r="24" spans="1:8" ht="20.100000000000001" customHeight="1" x14ac:dyDescent="0.3">
      <c r="A24" s="59"/>
      <c r="B24" s="266" t="s">
        <v>364</v>
      </c>
      <c r="C24" s="432"/>
      <c r="D24" s="254"/>
      <c r="E24" s="265"/>
      <c r="F24" s="432"/>
      <c r="G24" s="432"/>
      <c r="H24" s="344"/>
    </row>
    <row r="25" spans="1:8" ht="20.100000000000001" customHeight="1" x14ac:dyDescent="0.3">
      <c r="A25" s="59"/>
      <c r="B25" s="266" t="s">
        <v>365</v>
      </c>
      <c r="C25" s="432"/>
      <c r="D25" s="254"/>
      <c r="E25" s="265"/>
      <c r="F25" s="432"/>
      <c r="G25" s="432"/>
      <c r="H25" s="344"/>
    </row>
    <row r="26" spans="1:8" ht="20.100000000000001" customHeight="1" x14ac:dyDescent="0.3">
      <c r="A26" s="59"/>
      <c r="B26" s="266" t="s">
        <v>366</v>
      </c>
      <c r="C26" s="432"/>
      <c r="D26" s="254"/>
      <c r="E26" s="265"/>
      <c r="F26" s="432"/>
      <c r="G26" s="432"/>
      <c r="H26" s="344"/>
    </row>
    <row r="27" spans="1:8" ht="20.100000000000001" customHeight="1" x14ac:dyDescent="0.3">
      <c r="A27" s="59"/>
      <c r="B27" s="266" t="s">
        <v>370</v>
      </c>
      <c r="C27" s="432"/>
      <c r="D27" s="254"/>
      <c r="E27" s="265"/>
      <c r="F27" s="432"/>
      <c r="G27" s="432"/>
      <c r="H27" s="344"/>
    </row>
    <row r="28" spans="1:8" ht="20.100000000000001" customHeight="1" x14ac:dyDescent="0.3">
      <c r="A28" s="59"/>
      <c r="B28" s="266" t="s">
        <v>367</v>
      </c>
      <c r="C28" s="432">
        <v>46174</v>
      </c>
      <c r="D28" s="254">
        <v>44797</v>
      </c>
      <c r="E28" s="265">
        <v>36052</v>
      </c>
      <c r="F28" s="432">
        <v>51983</v>
      </c>
      <c r="G28" s="432">
        <v>49985</v>
      </c>
      <c r="H28" s="344">
        <v>44770</v>
      </c>
    </row>
    <row r="29" spans="1:8" ht="20.100000000000001" customHeight="1" x14ac:dyDescent="0.3">
      <c r="A29" s="59"/>
      <c r="B29" s="266" t="s">
        <v>369</v>
      </c>
      <c r="C29" s="432"/>
      <c r="D29" s="254"/>
      <c r="E29" s="265"/>
      <c r="F29" s="432"/>
      <c r="G29" s="432"/>
      <c r="H29" s="344"/>
    </row>
    <row r="30" spans="1:8" ht="20.100000000000001" customHeight="1" x14ac:dyDescent="0.3">
      <c r="A30" s="59"/>
      <c r="B30" s="266" t="s">
        <v>274</v>
      </c>
      <c r="C30" s="432">
        <v>46174</v>
      </c>
      <c r="D30" s="265">
        <v>44797</v>
      </c>
      <c r="E30" s="265">
        <v>36052</v>
      </c>
      <c r="F30" s="432">
        <v>51983</v>
      </c>
      <c r="G30" s="432">
        <v>49985</v>
      </c>
      <c r="H30" s="344">
        <v>44770</v>
      </c>
    </row>
    <row r="31" spans="1:8" s="93" customFormat="1" ht="30" customHeight="1" x14ac:dyDescent="0.2">
      <c r="A31" s="542" t="s">
        <v>275</v>
      </c>
      <c r="B31" s="542"/>
      <c r="C31" s="398">
        <f t="shared" ref="C31:H31" si="0">C13+C17+C19+C21+C22+C30</f>
        <v>46174</v>
      </c>
      <c r="D31" s="398">
        <f t="shared" si="0"/>
        <v>44797</v>
      </c>
      <c r="E31" s="398">
        <f t="shared" si="0"/>
        <v>36052</v>
      </c>
      <c r="F31" s="398">
        <f t="shared" si="0"/>
        <v>51983</v>
      </c>
      <c r="G31" s="398">
        <f t="shared" si="0"/>
        <v>49985</v>
      </c>
      <c r="H31" s="398">
        <f t="shared" si="0"/>
        <v>44770</v>
      </c>
    </row>
    <row r="32" spans="1:8" x14ac:dyDescent="0.3">
      <c r="A32" s="274"/>
      <c r="B32" s="174"/>
    </row>
    <row r="33" spans="2:2" x14ac:dyDescent="0.3">
      <c r="B33" s="279"/>
    </row>
    <row r="34" spans="2:2" x14ac:dyDescent="0.3">
      <c r="B34" s="279"/>
    </row>
    <row r="35" spans="2:2" x14ac:dyDescent="0.3">
      <c r="B35" s="279"/>
    </row>
  </sheetData>
  <sheetProtection selectLockedCells="1" selectUnlockedCells="1"/>
  <mergeCells count="2">
    <mergeCell ref="A31:B31"/>
    <mergeCell ref="A4:H4"/>
  </mergeCells>
  <phoneticPr fontId="0" type="noConversion"/>
  <pageMargins left="0.72986111111111107" right="0.45" top="0.77013888888888893" bottom="1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M8" sqref="M8"/>
    </sheetView>
  </sheetViews>
  <sheetFormatPr defaultRowHeight="15.75" x14ac:dyDescent="0.25"/>
  <cols>
    <col min="1" max="1" width="38.7109375" style="83" customWidth="1"/>
    <col min="2" max="4" width="10.140625" style="83" customWidth="1"/>
    <col min="5" max="5" width="10.85546875" style="83" customWidth="1"/>
    <col min="6" max="6" width="11.140625" style="83" customWidth="1"/>
    <col min="7" max="7" width="10.42578125" style="83" customWidth="1"/>
    <col min="8" max="8" width="11.7109375" style="83" customWidth="1"/>
    <col min="9" max="9" width="9.140625" style="83" customWidth="1"/>
  </cols>
  <sheetData>
    <row r="1" spans="1:9" ht="14.25" customHeight="1" x14ac:dyDescent="0.25">
      <c r="H1" s="84" t="s">
        <v>276</v>
      </c>
    </row>
    <row r="2" spans="1:9" ht="12" customHeight="1" x14ac:dyDescent="0.25">
      <c r="H2" s="84" t="s">
        <v>1</v>
      </c>
    </row>
    <row r="4" spans="1:9" ht="55.5" customHeight="1" x14ac:dyDescent="0.3">
      <c r="A4" s="548" t="s">
        <v>337</v>
      </c>
      <c r="B4" s="548"/>
      <c r="C4" s="548"/>
      <c r="D4" s="548"/>
      <c r="E4" s="548"/>
      <c r="F4" s="548"/>
      <c r="G4" s="548"/>
      <c r="H4" s="548"/>
    </row>
    <row r="6" spans="1:9" x14ac:dyDescent="0.25">
      <c r="H6" s="84" t="s">
        <v>2</v>
      </c>
    </row>
    <row r="7" spans="1:9" ht="42" customHeight="1" x14ac:dyDescent="0.25">
      <c r="A7" s="549" t="s">
        <v>4</v>
      </c>
      <c r="B7" s="549" t="s">
        <v>277</v>
      </c>
      <c r="C7" s="462"/>
      <c r="D7" s="462"/>
      <c r="E7" s="550" t="s">
        <v>278</v>
      </c>
      <c r="F7" s="551"/>
      <c r="G7" s="552"/>
      <c r="H7" s="549" t="s">
        <v>210</v>
      </c>
    </row>
    <row r="8" spans="1:9" ht="24" customHeight="1" x14ac:dyDescent="0.25">
      <c r="A8" s="549"/>
      <c r="B8" s="549"/>
      <c r="C8" s="454" t="s">
        <v>497</v>
      </c>
      <c r="D8" s="454" t="s">
        <v>518</v>
      </c>
      <c r="E8" s="280" t="s">
        <v>279</v>
      </c>
      <c r="F8" s="280" t="s">
        <v>280</v>
      </c>
      <c r="G8" s="280" t="s">
        <v>281</v>
      </c>
      <c r="H8" s="549"/>
    </row>
    <row r="9" spans="1:9" x14ac:dyDescent="0.25">
      <c r="A9" s="39" t="s">
        <v>282</v>
      </c>
      <c r="B9" s="21">
        <v>71000</v>
      </c>
      <c r="C9" s="21">
        <v>67000</v>
      </c>
      <c r="D9" s="21">
        <v>67000</v>
      </c>
      <c r="E9" s="21">
        <v>67000</v>
      </c>
      <c r="F9" s="21">
        <v>67000</v>
      </c>
      <c r="G9" s="21">
        <v>67000</v>
      </c>
      <c r="H9" s="21">
        <f t="shared" ref="H9:H25" si="0">B9+E9+F9+G9</f>
        <v>272000</v>
      </c>
    </row>
    <row r="10" spans="1:9" x14ac:dyDescent="0.25">
      <c r="A10" s="39" t="s">
        <v>283</v>
      </c>
      <c r="B10" s="21"/>
      <c r="C10" s="21"/>
      <c r="D10" s="21"/>
      <c r="E10" s="21"/>
      <c r="F10" s="21"/>
      <c r="G10" s="21"/>
      <c r="H10" s="21">
        <f t="shared" si="0"/>
        <v>0</v>
      </c>
    </row>
    <row r="11" spans="1:9" s="27" customFormat="1" x14ac:dyDescent="0.25">
      <c r="A11" s="39" t="s">
        <v>284</v>
      </c>
      <c r="B11" s="21"/>
      <c r="C11" s="21"/>
      <c r="D11" s="21"/>
      <c r="E11" s="21"/>
      <c r="F11" s="21"/>
      <c r="G11" s="21"/>
      <c r="H11" s="21">
        <f t="shared" si="0"/>
        <v>0</v>
      </c>
      <c r="I11" s="83"/>
    </row>
    <row r="12" spans="1:9" ht="17.25" customHeight="1" x14ac:dyDescent="0.25">
      <c r="A12" s="39" t="s">
        <v>285</v>
      </c>
      <c r="B12" s="21"/>
      <c r="C12" s="21"/>
      <c r="D12" s="21"/>
      <c r="E12" s="21"/>
      <c r="F12" s="21"/>
      <c r="G12" s="21"/>
      <c r="H12" s="21">
        <f t="shared" si="0"/>
        <v>0</v>
      </c>
    </row>
    <row r="13" spans="1:9" ht="18" customHeight="1" x14ac:dyDescent="0.25">
      <c r="A13" s="39" t="s">
        <v>286</v>
      </c>
      <c r="B13" s="21"/>
      <c r="C13" s="21"/>
      <c r="D13" s="21"/>
      <c r="E13" s="21"/>
      <c r="F13" s="21"/>
      <c r="G13" s="21"/>
      <c r="H13" s="21">
        <f t="shared" si="0"/>
        <v>0</v>
      </c>
    </row>
    <row r="14" spans="1:9" ht="18" customHeight="1" x14ac:dyDescent="0.25">
      <c r="A14" s="39" t="s">
        <v>287</v>
      </c>
      <c r="B14" s="21">
        <f>B9+B10+B11+B12+B13</f>
        <v>71000</v>
      </c>
      <c r="C14" s="21">
        <v>67000</v>
      </c>
      <c r="D14" s="21">
        <v>67000</v>
      </c>
      <c r="E14" s="21">
        <f>E9+E10+E11+E12+E13</f>
        <v>67000</v>
      </c>
      <c r="F14" s="21">
        <f>F9+F10+F11+F12+F13</f>
        <v>67000</v>
      </c>
      <c r="G14" s="21">
        <f>G9+G10+G11+G12+G13</f>
        <v>67000</v>
      </c>
      <c r="H14" s="21">
        <f t="shared" si="0"/>
        <v>272000</v>
      </c>
    </row>
    <row r="15" spans="1:9" s="32" customFormat="1" ht="18" customHeight="1" x14ac:dyDescent="0.25">
      <c r="A15" s="281" t="s">
        <v>288</v>
      </c>
      <c r="B15" s="29">
        <f>B14*0.5</f>
        <v>35500</v>
      </c>
      <c r="C15" s="29">
        <v>33500</v>
      </c>
      <c r="D15" s="29">
        <v>33500</v>
      </c>
      <c r="E15" s="29">
        <f>E14*0.5</f>
        <v>33500</v>
      </c>
      <c r="F15" s="29">
        <f>F14*0.5</f>
        <v>33500</v>
      </c>
      <c r="G15" s="29">
        <f>G14*0.5</f>
        <v>33500</v>
      </c>
      <c r="H15" s="29">
        <f t="shared" si="0"/>
        <v>136000</v>
      </c>
      <c r="I15" s="222"/>
    </row>
    <row r="16" spans="1:9" ht="18" customHeight="1" x14ac:dyDescent="0.25">
      <c r="A16" s="39" t="s">
        <v>289</v>
      </c>
      <c r="B16" s="21"/>
      <c r="C16" s="21"/>
      <c r="D16" s="21"/>
      <c r="E16" s="21"/>
      <c r="F16" s="21"/>
      <c r="G16" s="21"/>
      <c r="H16" s="21">
        <f t="shared" si="0"/>
        <v>0</v>
      </c>
    </row>
    <row r="17" spans="1:9" ht="18" customHeight="1" x14ac:dyDescent="0.25">
      <c r="A17" s="39" t="s">
        <v>290</v>
      </c>
      <c r="B17" s="21"/>
      <c r="C17" s="21"/>
      <c r="D17" s="21"/>
      <c r="E17" s="21"/>
      <c r="F17" s="21"/>
      <c r="G17" s="21"/>
      <c r="H17" s="21">
        <f t="shared" si="0"/>
        <v>0</v>
      </c>
    </row>
    <row r="18" spans="1:9" ht="18" customHeight="1" x14ac:dyDescent="0.25">
      <c r="A18" s="39" t="s">
        <v>291</v>
      </c>
      <c r="B18" s="21"/>
      <c r="C18" s="21"/>
      <c r="D18" s="21"/>
      <c r="E18" s="21"/>
      <c r="F18" s="21"/>
      <c r="G18" s="21"/>
      <c r="H18" s="21">
        <f t="shared" si="0"/>
        <v>0</v>
      </c>
    </row>
    <row r="19" spans="1:9" ht="34.5" customHeight="1" x14ac:dyDescent="0.25">
      <c r="A19" s="282" t="s">
        <v>292</v>
      </c>
      <c r="B19" s="21">
        <f>B16+B17+B18</f>
        <v>0</v>
      </c>
      <c r="C19" s="21">
        <v>0</v>
      </c>
      <c r="D19" s="21">
        <v>0</v>
      </c>
      <c r="E19" s="21">
        <f>E16+E17+E18</f>
        <v>0</v>
      </c>
      <c r="F19" s="21">
        <f>F16+F17+F18</f>
        <v>0</v>
      </c>
      <c r="G19" s="21">
        <f>G16+G17+G18</f>
        <v>0</v>
      </c>
      <c r="H19" s="21">
        <f t="shared" si="0"/>
        <v>0</v>
      </c>
    </row>
    <row r="20" spans="1:9" ht="18" customHeight="1" x14ac:dyDescent="0.25">
      <c r="A20" s="39" t="s">
        <v>289</v>
      </c>
      <c r="B20" s="21"/>
      <c r="C20" s="21"/>
      <c r="D20" s="21"/>
      <c r="E20" s="21"/>
      <c r="F20" s="21"/>
      <c r="G20" s="21"/>
      <c r="H20" s="21">
        <f t="shared" si="0"/>
        <v>0</v>
      </c>
    </row>
    <row r="21" spans="1:9" ht="18" customHeight="1" x14ac:dyDescent="0.25">
      <c r="A21" s="39" t="s">
        <v>290</v>
      </c>
      <c r="B21" s="21"/>
      <c r="C21" s="21"/>
      <c r="D21" s="21"/>
      <c r="E21" s="21"/>
      <c r="F21" s="21"/>
      <c r="G21" s="21"/>
      <c r="H21" s="21">
        <f t="shared" si="0"/>
        <v>0</v>
      </c>
    </row>
    <row r="22" spans="1:9" ht="18" customHeight="1" x14ac:dyDescent="0.25">
      <c r="A22" s="39" t="s">
        <v>291</v>
      </c>
      <c r="B22" s="74"/>
      <c r="C22" s="74"/>
      <c r="D22" s="74"/>
      <c r="E22" s="74"/>
      <c r="F22" s="74"/>
      <c r="G22" s="74"/>
      <c r="H22" s="21">
        <f t="shared" si="0"/>
        <v>0</v>
      </c>
    </row>
    <row r="23" spans="1:9" ht="31.5" customHeight="1" x14ac:dyDescent="0.25">
      <c r="A23" s="282" t="s">
        <v>293</v>
      </c>
      <c r="B23" s="21">
        <f>B20+B21+B22</f>
        <v>0</v>
      </c>
      <c r="C23" s="21">
        <v>0</v>
      </c>
      <c r="D23" s="21">
        <v>0</v>
      </c>
      <c r="E23" s="21">
        <f>E20+E21+E22</f>
        <v>0</v>
      </c>
      <c r="F23" s="21">
        <f>F20+F21+F22</f>
        <v>0</v>
      </c>
      <c r="G23" s="21">
        <f>G20+G21+G22</f>
        <v>0</v>
      </c>
      <c r="H23" s="21">
        <f t="shared" si="0"/>
        <v>0</v>
      </c>
    </row>
    <row r="24" spans="1:9" s="32" customFormat="1" ht="18" customHeight="1" x14ac:dyDescent="0.25">
      <c r="A24" s="281" t="s">
        <v>294</v>
      </c>
      <c r="B24" s="29">
        <f>B19+B23</f>
        <v>0</v>
      </c>
      <c r="C24" s="29">
        <v>0</v>
      </c>
      <c r="D24" s="29">
        <v>0</v>
      </c>
      <c r="E24" s="29">
        <f>E19+E23</f>
        <v>0</v>
      </c>
      <c r="F24" s="29">
        <f>F19+F23</f>
        <v>0</v>
      </c>
      <c r="G24" s="29">
        <f>G19+G23</f>
        <v>0</v>
      </c>
      <c r="H24" s="29">
        <f t="shared" si="0"/>
        <v>0</v>
      </c>
      <c r="I24" s="222"/>
    </row>
    <row r="25" spans="1:9" s="32" customFormat="1" ht="33" customHeight="1" x14ac:dyDescent="0.25">
      <c r="A25" s="283" t="s">
        <v>295</v>
      </c>
      <c r="B25" s="29">
        <f t="shared" ref="B25:G25" si="1">B15-B24</f>
        <v>35500</v>
      </c>
      <c r="C25" s="29">
        <f t="shared" si="1"/>
        <v>33500</v>
      </c>
      <c r="D25" s="29">
        <f t="shared" si="1"/>
        <v>33500</v>
      </c>
      <c r="E25" s="29">
        <f t="shared" si="1"/>
        <v>33500</v>
      </c>
      <c r="F25" s="29">
        <f t="shared" si="1"/>
        <v>33500</v>
      </c>
      <c r="G25" s="29">
        <f t="shared" si="1"/>
        <v>33500</v>
      </c>
      <c r="H25" s="29">
        <f t="shared" si="0"/>
        <v>136000</v>
      </c>
      <c r="I25" s="222"/>
    </row>
    <row r="26" spans="1:9" ht="18" customHeight="1" x14ac:dyDescent="0.25"/>
    <row r="27" spans="1:9" ht="18" customHeight="1" x14ac:dyDescent="0.25"/>
    <row r="28" spans="1:9" ht="18" customHeight="1" x14ac:dyDescent="0.25"/>
    <row r="29" spans="1:9" ht="18" customHeight="1" x14ac:dyDescent="0.25"/>
    <row r="30" spans="1:9" ht="18" customHeight="1" x14ac:dyDescent="0.25"/>
    <row r="31" spans="1:9" ht="18" customHeight="1" x14ac:dyDescent="0.25"/>
    <row r="32" spans="1:9" ht="18" customHeight="1" x14ac:dyDescent="0.25"/>
    <row r="33" ht="18" customHeight="1" x14ac:dyDescent="0.25"/>
  </sheetData>
  <sheetProtection selectLockedCells="1" selectUnlockedCells="1"/>
  <mergeCells count="5">
    <mergeCell ref="A4:H4"/>
    <mergeCell ref="A7:A8"/>
    <mergeCell ref="B7:B8"/>
    <mergeCell ref="E7:G7"/>
    <mergeCell ref="H7:H8"/>
  </mergeCells>
  <phoneticPr fontId="0" type="noConversion"/>
  <pageMargins left="0.63" right="0.25" top="0.37013888888888891" bottom="0.57013888888888886" header="0.41" footer="0.51180555555555551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C19" workbookViewId="0">
      <selection activeCell="U3" sqref="U3"/>
    </sheetView>
  </sheetViews>
  <sheetFormatPr defaultRowHeight="12.75" x14ac:dyDescent="0.2"/>
  <cols>
    <col min="1" max="1" width="4" customWidth="1"/>
    <col min="2" max="2" width="27.5703125" customWidth="1"/>
    <col min="4" max="5" width="8.7109375" customWidth="1"/>
    <col min="6" max="6" width="8.85546875" customWidth="1"/>
    <col min="7" max="7" width="8.7109375" customWidth="1"/>
    <col min="8" max="9" width="8.28515625" customWidth="1"/>
    <col min="11" max="11" width="8.7109375" customWidth="1"/>
    <col min="12" max="12" width="8.5703125" customWidth="1"/>
    <col min="13" max="13" width="8.42578125" customWidth="1"/>
    <col min="14" max="16" width="8.7109375" customWidth="1"/>
  </cols>
  <sheetData>
    <row r="1" spans="1:19" ht="20.25" x14ac:dyDescent="0.3">
      <c r="A1" s="83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2"/>
      <c r="N1" s="304"/>
      <c r="O1" s="304"/>
      <c r="P1" s="305"/>
      <c r="Q1" s="305"/>
      <c r="R1" s="305"/>
      <c r="S1" s="305" t="s">
        <v>394</v>
      </c>
    </row>
    <row r="2" spans="1:19" ht="20.25" x14ac:dyDescent="0.3">
      <c r="A2" s="83"/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5"/>
      <c r="N2" s="304"/>
      <c r="O2" s="304"/>
      <c r="P2" s="305"/>
      <c r="Q2" s="305"/>
      <c r="R2" s="305"/>
      <c r="S2" s="305" t="s">
        <v>1</v>
      </c>
    </row>
    <row r="3" spans="1:19" ht="20.25" x14ac:dyDescent="0.3">
      <c r="A3" s="553" t="s">
        <v>371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07"/>
      <c r="S3" s="508"/>
    </row>
    <row r="4" spans="1:19" ht="15.75" x14ac:dyDescent="0.25">
      <c r="A4" s="83"/>
      <c r="B4" s="306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8"/>
      <c r="N4" s="307"/>
      <c r="O4" s="307"/>
      <c r="P4" s="308"/>
      <c r="Q4" s="308"/>
      <c r="R4" s="308"/>
      <c r="S4" s="308" t="s">
        <v>2</v>
      </c>
    </row>
    <row r="5" spans="1:19" ht="24.75" customHeight="1" x14ac:dyDescent="0.2">
      <c r="A5" s="309" t="s">
        <v>3</v>
      </c>
      <c r="B5" s="310" t="s">
        <v>4</v>
      </c>
      <c r="C5" s="311" t="s">
        <v>372</v>
      </c>
      <c r="D5" s="311" t="s">
        <v>373</v>
      </c>
      <c r="E5" s="311" t="s">
        <v>374</v>
      </c>
      <c r="F5" s="311" t="s">
        <v>375</v>
      </c>
      <c r="G5" s="311" t="s">
        <v>376</v>
      </c>
      <c r="H5" s="311" t="s">
        <v>377</v>
      </c>
      <c r="I5" s="311" t="s">
        <v>497</v>
      </c>
      <c r="J5" s="311" t="s">
        <v>378</v>
      </c>
      <c r="K5" s="311" t="s">
        <v>379</v>
      </c>
      <c r="L5" s="311" t="s">
        <v>380</v>
      </c>
      <c r="M5" s="311" t="s">
        <v>381</v>
      </c>
      <c r="N5" s="311" t="s">
        <v>382</v>
      </c>
      <c r="O5" s="311" t="s">
        <v>518</v>
      </c>
      <c r="P5" s="311" t="s">
        <v>383</v>
      </c>
      <c r="Q5" s="312" t="s">
        <v>384</v>
      </c>
      <c r="R5" s="465" t="s">
        <v>497</v>
      </c>
      <c r="S5" s="465" t="s">
        <v>518</v>
      </c>
    </row>
    <row r="6" spans="1:19" ht="15.75" x14ac:dyDescent="0.25">
      <c r="A6" s="313"/>
      <c r="B6" s="314" t="s">
        <v>5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  <c r="R6" s="466"/>
      <c r="S6" s="320"/>
    </row>
    <row r="7" spans="1:19" x14ac:dyDescent="0.2">
      <c r="A7" s="317" t="s">
        <v>6</v>
      </c>
      <c r="B7" s="318" t="s">
        <v>385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20"/>
      <c r="R7" s="460"/>
      <c r="S7" s="320"/>
    </row>
    <row r="8" spans="1:19" x14ac:dyDescent="0.2">
      <c r="A8" s="321" t="s">
        <v>8</v>
      </c>
      <c r="B8" s="322" t="s">
        <v>164</v>
      </c>
      <c r="C8" s="323">
        <v>25700</v>
      </c>
      <c r="D8" s="323">
        <v>25700</v>
      </c>
      <c r="E8" s="323">
        <v>25700</v>
      </c>
      <c r="F8" s="323">
        <v>25700</v>
      </c>
      <c r="G8" s="323">
        <v>25700</v>
      </c>
      <c r="H8" s="323">
        <v>25700</v>
      </c>
      <c r="I8" s="323">
        <v>142303</v>
      </c>
      <c r="J8" s="323">
        <v>25700</v>
      </c>
      <c r="K8" s="323">
        <v>25699</v>
      </c>
      <c r="L8" s="323">
        <v>25699</v>
      </c>
      <c r="M8" s="323">
        <v>25699</v>
      </c>
      <c r="N8" s="323">
        <v>25699</v>
      </c>
      <c r="O8" s="323">
        <v>39288</v>
      </c>
      <c r="P8" s="323">
        <v>25699</v>
      </c>
      <c r="Q8" s="320">
        <f>C8+D8+E8+F8+G8+H8+J8+K8+L8+M8+N8+P8</f>
        <v>308395</v>
      </c>
      <c r="R8" s="320">
        <f>C8+D8+E8+F8+G8+I8+J8+K8+L8+M8+N8+P8</f>
        <v>424998</v>
      </c>
      <c r="S8" s="320">
        <f t="shared" ref="S8:S35" si="0">C8+D8+E8+F8+G8+I8+J8+K8+L8+M8+O8+P8</f>
        <v>438587</v>
      </c>
    </row>
    <row r="9" spans="1:19" x14ac:dyDescent="0.2">
      <c r="A9" s="321" t="s">
        <v>10</v>
      </c>
      <c r="B9" s="322" t="s">
        <v>13</v>
      </c>
      <c r="C9" s="323"/>
      <c r="D9" s="323"/>
      <c r="E9" s="323">
        <v>35500</v>
      </c>
      <c r="F9" s="323"/>
      <c r="G9" s="323"/>
      <c r="H9" s="323"/>
      <c r="I9" s="323">
        <v>-4000</v>
      </c>
      <c r="J9" s="323"/>
      <c r="K9" s="323"/>
      <c r="L9" s="323">
        <v>35500</v>
      </c>
      <c r="M9" s="323"/>
      <c r="N9" s="323"/>
      <c r="O9" s="323"/>
      <c r="P9" s="323"/>
      <c r="Q9" s="320">
        <f>C9+D9+E9+F9+G9+H9+J9+K9+L9+M9+N9+P9</f>
        <v>71000</v>
      </c>
      <c r="R9" s="320">
        <f>C9+D9+E9+F9+G9+I9+J9+K9+L9+M9+N9+P9</f>
        <v>67000</v>
      </c>
      <c r="S9" s="320">
        <f t="shared" si="0"/>
        <v>67000</v>
      </c>
    </row>
    <row r="10" spans="1:19" x14ac:dyDescent="0.2">
      <c r="A10" s="321" t="s">
        <v>12</v>
      </c>
      <c r="B10" s="322" t="s">
        <v>15</v>
      </c>
      <c r="C10" s="323">
        <v>1024</v>
      </c>
      <c r="D10" s="323">
        <v>1024</v>
      </c>
      <c r="E10" s="323">
        <v>1024</v>
      </c>
      <c r="F10" s="323">
        <v>1024</v>
      </c>
      <c r="G10" s="323">
        <v>1024</v>
      </c>
      <c r="H10" s="323">
        <v>1024</v>
      </c>
      <c r="I10" s="323">
        <v>14888</v>
      </c>
      <c r="J10" s="323">
        <v>1024</v>
      </c>
      <c r="K10" s="323">
        <v>1024</v>
      </c>
      <c r="L10" s="323">
        <v>1024</v>
      </c>
      <c r="M10" s="323">
        <v>1024</v>
      </c>
      <c r="N10" s="323">
        <v>1024</v>
      </c>
      <c r="O10" s="323">
        <v>3476</v>
      </c>
      <c r="P10" s="323">
        <v>1025</v>
      </c>
      <c r="Q10" s="320">
        <f>C10+D10+E10+F10+G10+H10+J10+K10+L10+M10+N10+P10</f>
        <v>12289</v>
      </c>
      <c r="R10" s="320">
        <f>C10+D10+E10+F10+G10+I10+J10+K10+L10+M10+N10+P10</f>
        <v>26153</v>
      </c>
      <c r="S10" s="320">
        <f t="shared" si="0"/>
        <v>28605</v>
      </c>
    </row>
    <row r="11" spans="1:19" x14ac:dyDescent="0.2">
      <c r="A11" s="321" t="s">
        <v>14</v>
      </c>
      <c r="B11" s="322" t="s">
        <v>82</v>
      </c>
      <c r="C11" s="323">
        <v>35</v>
      </c>
      <c r="D11" s="323">
        <v>35</v>
      </c>
      <c r="E11" s="323">
        <v>35</v>
      </c>
      <c r="F11" s="323">
        <v>35</v>
      </c>
      <c r="G11" s="323">
        <v>35</v>
      </c>
      <c r="H11" s="323">
        <v>35</v>
      </c>
      <c r="I11" s="323">
        <v>443</v>
      </c>
      <c r="J11" s="323">
        <v>35</v>
      </c>
      <c r="K11" s="323">
        <v>36</v>
      </c>
      <c r="L11" s="323">
        <v>36</v>
      </c>
      <c r="M11" s="323">
        <v>36</v>
      </c>
      <c r="N11" s="323">
        <v>36</v>
      </c>
      <c r="O11" s="323">
        <v>378</v>
      </c>
      <c r="P11" s="323">
        <v>36</v>
      </c>
      <c r="Q11" s="320">
        <f>C11+D11+E11+F11+G11+H11+J11+K11+L11+M11+N11+P11</f>
        <v>425</v>
      </c>
      <c r="R11" s="320">
        <f>C11+D11+E11+F11+G11+I11+J11+K11+L11+M11+N11+P11</f>
        <v>833</v>
      </c>
      <c r="S11" s="320">
        <f t="shared" si="0"/>
        <v>1175</v>
      </c>
    </row>
    <row r="12" spans="1:19" x14ac:dyDescent="0.2">
      <c r="A12" s="321"/>
      <c r="B12" s="324" t="s">
        <v>386</v>
      </c>
      <c r="C12" s="325">
        <f>SUM(C8:C11)</f>
        <v>26759</v>
      </c>
      <c r="D12" s="325">
        <f t="shared" ref="D12:P12" si="1">SUM(D8:D11)</f>
        <v>26759</v>
      </c>
      <c r="E12" s="325">
        <f t="shared" si="1"/>
        <v>62259</v>
      </c>
      <c r="F12" s="325">
        <f t="shared" si="1"/>
        <v>26759</v>
      </c>
      <c r="G12" s="325">
        <f t="shared" si="1"/>
        <v>26759</v>
      </c>
      <c r="H12" s="325">
        <f t="shared" si="1"/>
        <v>26759</v>
      </c>
      <c r="I12" s="325">
        <f t="shared" si="1"/>
        <v>153634</v>
      </c>
      <c r="J12" s="325">
        <f t="shared" si="1"/>
        <v>26759</v>
      </c>
      <c r="K12" s="325">
        <f t="shared" si="1"/>
        <v>26759</v>
      </c>
      <c r="L12" s="325">
        <f t="shared" si="1"/>
        <v>62259</v>
      </c>
      <c r="M12" s="325">
        <f t="shared" si="1"/>
        <v>26759</v>
      </c>
      <c r="N12" s="325">
        <f t="shared" si="1"/>
        <v>26759</v>
      </c>
      <c r="O12" s="325">
        <f t="shared" si="1"/>
        <v>43142</v>
      </c>
      <c r="P12" s="325">
        <f t="shared" si="1"/>
        <v>26760</v>
      </c>
      <c r="Q12" s="363">
        <f>C12+D12+E12+F12+G12+H12+J12+K12+L12+M12+N12+P12</f>
        <v>392109</v>
      </c>
      <c r="R12" s="363">
        <f>C12+D12+E12+F12+G12+I12+J12+K12+L12+M12+N12+P12</f>
        <v>518984</v>
      </c>
      <c r="S12" s="363">
        <f t="shared" si="0"/>
        <v>535367</v>
      </c>
    </row>
    <row r="13" spans="1:19" x14ac:dyDescent="0.2">
      <c r="A13" s="317" t="s">
        <v>23</v>
      </c>
      <c r="B13" s="318" t="s">
        <v>387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20"/>
      <c r="R13" s="320"/>
      <c r="S13" s="320">
        <f t="shared" si="0"/>
        <v>0</v>
      </c>
    </row>
    <row r="14" spans="1:19" x14ac:dyDescent="0.2">
      <c r="A14" s="321" t="s">
        <v>8</v>
      </c>
      <c r="B14" s="322" t="s">
        <v>11</v>
      </c>
      <c r="C14" s="319"/>
      <c r="D14" s="319"/>
      <c r="E14" s="319"/>
      <c r="F14" s="319"/>
      <c r="G14" s="319"/>
      <c r="H14" s="319"/>
      <c r="I14" s="319">
        <v>11826</v>
      </c>
      <c r="J14" s="319"/>
      <c r="K14" s="319"/>
      <c r="L14" s="319"/>
      <c r="M14" s="319"/>
      <c r="N14" s="319"/>
      <c r="O14" s="319">
        <v>4308</v>
      </c>
      <c r="P14" s="319"/>
      <c r="Q14" s="320">
        <f t="shared" ref="Q14:Q20" si="2">C14+D14+E14+F14+G14+H14+J14+K14+L14+M14+N14+P14</f>
        <v>0</v>
      </c>
      <c r="R14" s="320">
        <f t="shared" ref="R14:R20" si="3">C14+D14+E14+F14+G14+I14+J14+K14+L14+M14+N14+P14</f>
        <v>11826</v>
      </c>
      <c r="S14" s="320">
        <f t="shared" si="0"/>
        <v>16134</v>
      </c>
    </row>
    <row r="15" spans="1:19" x14ac:dyDescent="0.2">
      <c r="A15" s="321" t="s">
        <v>10</v>
      </c>
      <c r="B15" s="326" t="s">
        <v>17</v>
      </c>
      <c r="C15" s="327">
        <v>30</v>
      </c>
      <c r="D15" s="323">
        <v>30</v>
      </c>
      <c r="E15" s="327">
        <v>30</v>
      </c>
      <c r="F15" s="323">
        <v>30</v>
      </c>
      <c r="G15" s="327">
        <v>30</v>
      </c>
      <c r="H15" s="323">
        <v>30</v>
      </c>
      <c r="I15" s="323">
        <v>30</v>
      </c>
      <c r="J15" s="327">
        <v>30</v>
      </c>
      <c r="K15" s="323">
        <v>30</v>
      </c>
      <c r="L15" s="323"/>
      <c r="M15" s="323"/>
      <c r="N15" s="323"/>
      <c r="O15" s="323"/>
      <c r="P15" s="323"/>
      <c r="Q15" s="320">
        <f t="shared" si="2"/>
        <v>240</v>
      </c>
      <c r="R15" s="320">
        <f t="shared" si="3"/>
        <v>240</v>
      </c>
      <c r="S15" s="320">
        <f t="shared" si="0"/>
        <v>240</v>
      </c>
    </row>
    <row r="16" spans="1:19" x14ac:dyDescent="0.2">
      <c r="A16" s="321" t="s">
        <v>12</v>
      </c>
      <c r="B16" s="322" t="s">
        <v>87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20">
        <f t="shared" si="2"/>
        <v>0</v>
      </c>
      <c r="R16" s="320">
        <f t="shared" si="3"/>
        <v>0</v>
      </c>
      <c r="S16" s="320">
        <f t="shared" si="0"/>
        <v>0</v>
      </c>
    </row>
    <row r="17" spans="1:19" x14ac:dyDescent="0.2">
      <c r="A17" s="321"/>
      <c r="B17" s="318" t="s">
        <v>388</v>
      </c>
      <c r="C17" s="325">
        <f>SUM(C14:C16)</f>
        <v>30</v>
      </c>
      <c r="D17" s="325">
        <f t="shared" ref="D17:P17" si="4">SUM(D14:D16)</f>
        <v>30</v>
      </c>
      <c r="E17" s="325">
        <f t="shared" si="4"/>
        <v>30</v>
      </c>
      <c r="F17" s="325">
        <f t="shared" si="4"/>
        <v>30</v>
      </c>
      <c r="G17" s="325">
        <f t="shared" si="4"/>
        <v>30</v>
      </c>
      <c r="H17" s="325">
        <f t="shared" si="4"/>
        <v>30</v>
      </c>
      <c r="I17" s="325">
        <f t="shared" si="4"/>
        <v>11856</v>
      </c>
      <c r="J17" s="325">
        <f t="shared" si="4"/>
        <v>30</v>
      </c>
      <c r="K17" s="325">
        <f t="shared" si="4"/>
        <v>30</v>
      </c>
      <c r="L17" s="325">
        <f t="shared" si="4"/>
        <v>0</v>
      </c>
      <c r="M17" s="325">
        <f t="shared" si="4"/>
        <v>0</v>
      </c>
      <c r="N17" s="325">
        <f t="shared" si="4"/>
        <v>0</v>
      </c>
      <c r="O17" s="325">
        <f t="shared" si="4"/>
        <v>4308</v>
      </c>
      <c r="P17" s="325">
        <f t="shared" si="4"/>
        <v>0</v>
      </c>
      <c r="Q17" s="363">
        <f t="shared" si="2"/>
        <v>240</v>
      </c>
      <c r="R17" s="363">
        <f t="shared" si="3"/>
        <v>12066</v>
      </c>
      <c r="S17" s="363">
        <f t="shared" si="0"/>
        <v>16374</v>
      </c>
    </row>
    <row r="18" spans="1:19" x14ac:dyDescent="0.2">
      <c r="A18" s="321"/>
      <c r="B18" s="324" t="s">
        <v>389</v>
      </c>
      <c r="C18" s="325">
        <f>C12+C17</f>
        <v>26789</v>
      </c>
      <c r="D18" s="325">
        <f t="shared" ref="D18:P18" si="5">D12+D17</f>
        <v>26789</v>
      </c>
      <c r="E18" s="325">
        <f t="shared" si="5"/>
        <v>62289</v>
      </c>
      <c r="F18" s="325">
        <f t="shared" si="5"/>
        <v>26789</v>
      </c>
      <c r="G18" s="325">
        <f t="shared" si="5"/>
        <v>26789</v>
      </c>
      <c r="H18" s="325">
        <f t="shared" si="5"/>
        <v>26789</v>
      </c>
      <c r="I18" s="325">
        <f t="shared" si="5"/>
        <v>165490</v>
      </c>
      <c r="J18" s="325">
        <f t="shared" si="5"/>
        <v>26789</v>
      </c>
      <c r="K18" s="325">
        <f t="shared" si="5"/>
        <v>26789</v>
      </c>
      <c r="L18" s="325">
        <f t="shared" si="5"/>
        <v>62259</v>
      </c>
      <c r="M18" s="325">
        <f t="shared" si="5"/>
        <v>26759</v>
      </c>
      <c r="N18" s="325">
        <f t="shared" si="5"/>
        <v>26759</v>
      </c>
      <c r="O18" s="325">
        <f t="shared" si="5"/>
        <v>47450</v>
      </c>
      <c r="P18" s="325">
        <f t="shared" si="5"/>
        <v>26760</v>
      </c>
      <c r="Q18" s="363">
        <f t="shared" si="2"/>
        <v>392349</v>
      </c>
      <c r="R18" s="363">
        <f t="shared" si="3"/>
        <v>531050</v>
      </c>
      <c r="S18" s="363">
        <f t="shared" si="0"/>
        <v>551741</v>
      </c>
    </row>
    <row r="19" spans="1:19" x14ac:dyDescent="0.2">
      <c r="A19" s="317" t="s">
        <v>53</v>
      </c>
      <c r="B19" s="318" t="s">
        <v>92</v>
      </c>
      <c r="C19" s="319">
        <v>62906</v>
      </c>
      <c r="D19" s="319"/>
      <c r="E19" s="319"/>
      <c r="F19" s="319"/>
      <c r="G19" s="319"/>
      <c r="H19" s="319"/>
      <c r="I19" s="319">
        <v>1211</v>
      </c>
      <c r="J19" s="319"/>
      <c r="K19" s="319"/>
      <c r="L19" s="319"/>
      <c r="M19" s="319"/>
      <c r="N19" s="319"/>
      <c r="O19" s="319">
        <v>2152</v>
      </c>
      <c r="P19" s="319"/>
      <c r="Q19" s="320">
        <f t="shared" si="2"/>
        <v>62906</v>
      </c>
      <c r="R19" s="320">
        <f t="shared" si="3"/>
        <v>64117</v>
      </c>
      <c r="S19" s="320">
        <f t="shared" si="0"/>
        <v>66269</v>
      </c>
    </row>
    <row r="20" spans="1:19" x14ac:dyDescent="0.2">
      <c r="A20" s="321"/>
      <c r="B20" s="324" t="s">
        <v>170</v>
      </c>
      <c r="C20" s="325">
        <f>C18+C19</f>
        <v>89695</v>
      </c>
      <c r="D20" s="325">
        <f t="shared" ref="D20:P20" si="6">D18+D19</f>
        <v>26789</v>
      </c>
      <c r="E20" s="325">
        <f t="shared" si="6"/>
        <v>62289</v>
      </c>
      <c r="F20" s="325">
        <f t="shared" si="6"/>
        <v>26789</v>
      </c>
      <c r="G20" s="325">
        <f t="shared" si="6"/>
        <v>26789</v>
      </c>
      <c r="H20" s="325">
        <f t="shared" si="6"/>
        <v>26789</v>
      </c>
      <c r="I20" s="325">
        <f t="shared" si="6"/>
        <v>166701</v>
      </c>
      <c r="J20" s="325">
        <f t="shared" si="6"/>
        <v>26789</v>
      </c>
      <c r="K20" s="325">
        <f t="shared" si="6"/>
        <v>26789</v>
      </c>
      <c r="L20" s="325">
        <f t="shared" si="6"/>
        <v>62259</v>
      </c>
      <c r="M20" s="325">
        <f t="shared" si="6"/>
        <v>26759</v>
      </c>
      <c r="N20" s="325">
        <f t="shared" si="6"/>
        <v>26759</v>
      </c>
      <c r="O20" s="325">
        <f t="shared" si="6"/>
        <v>49602</v>
      </c>
      <c r="P20" s="325">
        <f t="shared" si="6"/>
        <v>26760</v>
      </c>
      <c r="Q20" s="363">
        <f t="shared" si="2"/>
        <v>455255</v>
      </c>
      <c r="R20" s="363">
        <f t="shared" si="3"/>
        <v>595167</v>
      </c>
      <c r="S20" s="363">
        <f t="shared" si="0"/>
        <v>618010</v>
      </c>
    </row>
    <row r="21" spans="1:19" x14ac:dyDescent="0.2">
      <c r="A21" s="321"/>
      <c r="B21" s="328" t="s">
        <v>26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63"/>
      <c r="R21" s="363"/>
      <c r="S21" s="320">
        <f t="shared" si="0"/>
        <v>0</v>
      </c>
    </row>
    <row r="22" spans="1:19" x14ac:dyDescent="0.2">
      <c r="A22" s="317" t="s">
        <v>6</v>
      </c>
      <c r="B22" s="328" t="s">
        <v>171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63"/>
      <c r="R22" s="363"/>
      <c r="S22" s="320">
        <f t="shared" si="0"/>
        <v>0</v>
      </c>
    </row>
    <row r="23" spans="1:19" x14ac:dyDescent="0.2">
      <c r="A23" s="321" t="s">
        <v>8</v>
      </c>
      <c r="B23" s="330" t="s">
        <v>390</v>
      </c>
      <c r="C23" s="329">
        <v>8053</v>
      </c>
      <c r="D23" s="329">
        <v>8053</v>
      </c>
      <c r="E23" s="329">
        <v>8053</v>
      </c>
      <c r="F23" s="329">
        <v>8053</v>
      </c>
      <c r="G23" s="329">
        <v>8053</v>
      </c>
      <c r="H23" s="329">
        <v>8053</v>
      </c>
      <c r="I23" s="329">
        <v>77267</v>
      </c>
      <c r="J23" s="329">
        <v>8054</v>
      </c>
      <c r="K23" s="329">
        <v>8054</v>
      </c>
      <c r="L23" s="329">
        <v>8054</v>
      </c>
      <c r="M23" s="329">
        <v>8054</v>
      </c>
      <c r="N23" s="329">
        <v>8054</v>
      </c>
      <c r="O23" s="329">
        <v>12393</v>
      </c>
      <c r="P23" s="329">
        <v>8054</v>
      </c>
      <c r="Q23" s="320">
        <f t="shared" ref="Q23:Q28" si="7">C23+D23+E23+F23+G23+H23+J23+K23+L23+M23+N23+P23</f>
        <v>96642</v>
      </c>
      <c r="R23" s="320">
        <f t="shared" ref="R23:R28" si="8">C23+D23+E23+F23+G23+I23+J23+K23+L23+M23+N23+P23</f>
        <v>165856</v>
      </c>
      <c r="S23" s="320">
        <f t="shared" si="0"/>
        <v>170195</v>
      </c>
    </row>
    <row r="24" spans="1:19" x14ac:dyDescent="0.2">
      <c r="A24" s="321" t="s">
        <v>10</v>
      </c>
      <c r="B24" s="330" t="s">
        <v>391</v>
      </c>
      <c r="C24" s="329">
        <v>1405</v>
      </c>
      <c r="D24" s="329">
        <v>1405</v>
      </c>
      <c r="E24" s="329">
        <v>1405</v>
      </c>
      <c r="F24" s="329">
        <v>1405</v>
      </c>
      <c r="G24" s="329">
        <v>1405</v>
      </c>
      <c r="H24" s="329">
        <v>1405</v>
      </c>
      <c r="I24" s="329">
        <v>8145</v>
      </c>
      <c r="J24" s="329">
        <v>1406</v>
      </c>
      <c r="K24" s="329">
        <v>1406</v>
      </c>
      <c r="L24" s="329">
        <v>1406</v>
      </c>
      <c r="M24" s="329">
        <v>1406</v>
      </c>
      <c r="N24" s="329">
        <v>1406</v>
      </c>
      <c r="O24" s="329">
        <v>1542</v>
      </c>
      <c r="P24" s="329">
        <v>1406</v>
      </c>
      <c r="Q24" s="320">
        <f t="shared" si="7"/>
        <v>16866</v>
      </c>
      <c r="R24" s="320">
        <f t="shared" si="8"/>
        <v>23606</v>
      </c>
      <c r="S24" s="320">
        <f t="shared" si="0"/>
        <v>23742</v>
      </c>
    </row>
    <row r="25" spans="1:19" x14ac:dyDescent="0.2">
      <c r="A25" s="321" t="s">
        <v>12</v>
      </c>
      <c r="B25" s="330" t="s">
        <v>30</v>
      </c>
      <c r="C25" s="329">
        <v>10010</v>
      </c>
      <c r="D25" s="329">
        <v>10010</v>
      </c>
      <c r="E25" s="329">
        <v>10010</v>
      </c>
      <c r="F25" s="329">
        <v>10010</v>
      </c>
      <c r="G25" s="329">
        <v>10010</v>
      </c>
      <c r="H25" s="329">
        <v>10010</v>
      </c>
      <c r="I25" s="329">
        <v>25634</v>
      </c>
      <c r="J25" s="329">
        <v>10010</v>
      </c>
      <c r="K25" s="329">
        <v>10010</v>
      </c>
      <c r="L25" s="329">
        <v>10010</v>
      </c>
      <c r="M25" s="329">
        <v>10010</v>
      </c>
      <c r="N25" s="329">
        <v>10010</v>
      </c>
      <c r="O25" s="329">
        <v>23265</v>
      </c>
      <c r="P25" s="329">
        <v>10009</v>
      </c>
      <c r="Q25" s="320">
        <f t="shared" si="7"/>
        <v>120119</v>
      </c>
      <c r="R25" s="320">
        <f t="shared" si="8"/>
        <v>135743</v>
      </c>
      <c r="S25" s="320">
        <f t="shared" si="0"/>
        <v>148998</v>
      </c>
    </row>
    <row r="26" spans="1:19" x14ac:dyDescent="0.2">
      <c r="A26" s="321" t="s">
        <v>14</v>
      </c>
      <c r="B26" s="330" t="s">
        <v>31</v>
      </c>
      <c r="C26" s="329"/>
      <c r="D26" s="329"/>
      <c r="E26" s="329"/>
      <c r="F26" s="329">
        <v>5775</v>
      </c>
      <c r="G26" s="329">
        <v>5776</v>
      </c>
      <c r="H26" s="329">
        <v>5776</v>
      </c>
      <c r="I26" s="329">
        <v>3778</v>
      </c>
      <c r="J26" s="329">
        <v>5776</v>
      </c>
      <c r="K26" s="329">
        <v>5776</v>
      </c>
      <c r="L26" s="329">
        <v>5776</v>
      </c>
      <c r="M26" s="329">
        <v>5776</v>
      </c>
      <c r="N26" s="329">
        <v>5776</v>
      </c>
      <c r="O26" s="329">
        <v>561</v>
      </c>
      <c r="P26" s="329">
        <v>5776</v>
      </c>
      <c r="Q26" s="320">
        <f t="shared" si="7"/>
        <v>51983</v>
      </c>
      <c r="R26" s="320">
        <f t="shared" si="8"/>
        <v>49985</v>
      </c>
      <c r="S26" s="320">
        <f t="shared" si="0"/>
        <v>44770</v>
      </c>
    </row>
    <row r="27" spans="1:19" x14ac:dyDescent="0.2">
      <c r="A27" s="321" t="s">
        <v>16</v>
      </c>
      <c r="B27" s="330" t="s">
        <v>32</v>
      </c>
      <c r="C27" s="329">
        <v>11996</v>
      </c>
      <c r="D27" s="329">
        <v>11996</v>
      </c>
      <c r="E27" s="329">
        <v>11996</v>
      </c>
      <c r="F27" s="329">
        <v>11996</v>
      </c>
      <c r="G27" s="329">
        <v>11996</v>
      </c>
      <c r="H27" s="329">
        <v>11996</v>
      </c>
      <c r="I27" s="329">
        <v>31378</v>
      </c>
      <c r="J27" s="329">
        <v>11996</v>
      </c>
      <c r="K27" s="329">
        <v>11997</v>
      </c>
      <c r="L27" s="329">
        <v>11997</v>
      </c>
      <c r="M27" s="329">
        <v>11997</v>
      </c>
      <c r="N27" s="329">
        <v>11997</v>
      </c>
      <c r="O27" s="329">
        <v>13293</v>
      </c>
      <c r="P27" s="329">
        <v>11997</v>
      </c>
      <c r="Q27" s="320">
        <f t="shared" si="7"/>
        <v>143957</v>
      </c>
      <c r="R27" s="320">
        <f t="shared" si="8"/>
        <v>163339</v>
      </c>
      <c r="S27" s="320">
        <f t="shared" si="0"/>
        <v>164635</v>
      </c>
    </row>
    <row r="28" spans="1:19" x14ac:dyDescent="0.2">
      <c r="A28" s="321"/>
      <c r="B28" s="328" t="s">
        <v>152</v>
      </c>
      <c r="C28" s="331">
        <f>C23+C24+C25+C26+C27</f>
        <v>31464</v>
      </c>
      <c r="D28" s="331">
        <f t="shared" ref="D28:P28" si="9">D23+D24+D25+D26+D27</f>
        <v>31464</v>
      </c>
      <c r="E28" s="331">
        <f t="shared" si="9"/>
        <v>31464</v>
      </c>
      <c r="F28" s="331">
        <f t="shared" si="9"/>
        <v>37239</v>
      </c>
      <c r="G28" s="331">
        <f t="shared" si="9"/>
        <v>37240</v>
      </c>
      <c r="H28" s="331">
        <f t="shared" si="9"/>
        <v>37240</v>
      </c>
      <c r="I28" s="331">
        <f t="shared" si="9"/>
        <v>146202</v>
      </c>
      <c r="J28" s="331">
        <f t="shared" si="9"/>
        <v>37242</v>
      </c>
      <c r="K28" s="331">
        <f t="shared" si="9"/>
        <v>37243</v>
      </c>
      <c r="L28" s="331">
        <f t="shared" si="9"/>
        <v>37243</v>
      </c>
      <c r="M28" s="331">
        <f t="shared" si="9"/>
        <v>37243</v>
      </c>
      <c r="N28" s="331">
        <f t="shared" si="9"/>
        <v>37243</v>
      </c>
      <c r="O28" s="331">
        <f t="shared" si="9"/>
        <v>51054</v>
      </c>
      <c r="P28" s="331">
        <f t="shared" si="9"/>
        <v>37242</v>
      </c>
      <c r="Q28" s="363">
        <f t="shared" si="7"/>
        <v>429567</v>
      </c>
      <c r="R28" s="363">
        <f t="shared" si="8"/>
        <v>538529</v>
      </c>
      <c r="S28" s="363">
        <f t="shared" si="0"/>
        <v>552340</v>
      </c>
    </row>
    <row r="29" spans="1:19" x14ac:dyDescent="0.2">
      <c r="A29" s="317" t="s">
        <v>23</v>
      </c>
      <c r="B29" s="328" t="s">
        <v>175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63"/>
      <c r="R29" s="363"/>
      <c r="S29" s="320">
        <f t="shared" si="0"/>
        <v>0</v>
      </c>
    </row>
    <row r="30" spans="1:19" x14ac:dyDescent="0.2">
      <c r="A30" s="332" t="s">
        <v>8</v>
      </c>
      <c r="B30" s="330" t="s">
        <v>34</v>
      </c>
      <c r="C30" s="329"/>
      <c r="D30" s="329"/>
      <c r="E30" s="329"/>
      <c r="F30" s="329">
        <v>420</v>
      </c>
      <c r="G30" s="329"/>
      <c r="H30" s="329">
        <v>6000</v>
      </c>
      <c r="I30" s="329">
        <v>7218</v>
      </c>
      <c r="J30" s="329">
        <v>1000</v>
      </c>
      <c r="K30" s="329"/>
      <c r="L30" s="329"/>
      <c r="M30" s="329"/>
      <c r="N30" s="329"/>
      <c r="O30" s="329">
        <v>3364</v>
      </c>
      <c r="P30" s="329"/>
      <c r="Q30" s="320">
        <f t="shared" ref="Q30:Q35" si="10">C30+D30+E30+F30+G30+H30+J30+K30+L30+M30+N30+P30</f>
        <v>7420</v>
      </c>
      <c r="R30" s="320">
        <f t="shared" ref="R30:R35" si="11">C30+D30+E30+F30+G30+I30+J30+K30+L30+M30+N30+P30</f>
        <v>8638</v>
      </c>
      <c r="S30" s="320">
        <f t="shared" si="0"/>
        <v>12002</v>
      </c>
    </row>
    <row r="31" spans="1:19" x14ac:dyDescent="0.2">
      <c r="A31" s="332" t="s">
        <v>10</v>
      </c>
      <c r="B31" s="330" t="s">
        <v>35</v>
      </c>
      <c r="C31" s="329"/>
      <c r="D31" s="329"/>
      <c r="E31" s="329">
        <v>6877</v>
      </c>
      <c r="F31" s="329"/>
      <c r="G31" s="329"/>
      <c r="H31" s="329"/>
      <c r="I31" s="329">
        <v>28521</v>
      </c>
      <c r="J31" s="329"/>
      <c r="K31" s="329"/>
      <c r="L31" s="329"/>
      <c r="M31" s="329"/>
      <c r="N31" s="329"/>
      <c r="O31" s="329">
        <v>5668</v>
      </c>
      <c r="P31" s="329"/>
      <c r="Q31" s="320">
        <f t="shared" si="10"/>
        <v>6877</v>
      </c>
      <c r="R31" s="320">
        <f t="shared" si="11"/>
        <v>35398</v>
      </c>
      <c r="S31" s="320">
        <f t="shared" si="0"/>
        <v>41066</v>
      </c>
    </row>
    <row r="32" spans="1:19" x14ac:dyDescent="0.2">
      <c r="A32" s="332" t="s">
        <v>12</v>
      </c>
      <c r="B32" s="330" t="s">
        <v>37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0">
        <f t="shared" si="10"/>
        <v>0</v>
      </c>
      <c r="R32" s="320">
        <f t="shared" si="11"/>
        <v>0</v>
      </c>
      <c r="S32" s="320">
        <f t="shared" si="0"/>
        <v>0</v>
      </c>
    </row>
    <row r="33" spans="1:19" x14ac:dyDescent="0.2">
      <c r="A33" s="321"/>
      <c r="B33" s="328" t="s">
        <v>392</v>
      </c>
      <c r="C33" s="331">
        <f>C31+C32+C30</f>
        <v>0</v>
      </c>
      <c r="D33" s="331">
        <f t="shared" ref="D33:P33" si="12">D31+D32+D30</f>
        <v>0</v>
      </c>
      <c r="E33" s="331">
        <f t="shared" si="12"/>
        <v>6877</v>
      </c>
      <c r="F33" s="331">
        <f t="shared" si="12"/>
        <v>420</v>
      </c>
      <c r="G33" s="331">
        <f t="shared" si="12"/>
        <v>0</v>
      </c>
      <c r="H33" s="331">
        <f t="shared" si="12"/>
        <v>6000</v>
      </c>
      <c r="I33" s="331">
        <f t="shared" si="12"/>
        <v>35739</v>
      </c>
      <c r="J33" s="331">
        <f t="shared" si="12"/>
        <v>1000</v>
      </c>
      <c r="K33" s="331">
        <f t="shared" si="12"/>
        <v>0</v>
      </c>
      <c r="L33" s="331">
        <f t="shared" si="12"/>
        <v>0</v>
      </c>
      <c r="M33" s="331">
        <f t="shared" si="12"/>
        <v>0</v>
      </c>
      <c r="N33" s="331">
        <f t="shared" si="12"/>
        <v>0</v>
      </c>
      <c r="O33" s="331">
        <f t="shared" si="12"/>
        <v>9032</v>
      </c>
      <c r="P33" s="331">
        <f t="shared" si="12"/>
        <v>0</v>
      </c>
      <c r="Q33" s="363">
        <f t="shared" si="10"/>
        <v>14297</v>
      </c>
      <c r="R33" s="363">
        <f t="shared" si="11"/>
        <v>44036</v>
      </c>
      <c r="S33" s="363">
        <f t="shared" si="0"/>
        <v>53068</v>
      </c>
    </row>
    <row r="34" spans="1:19" x14ac:dyDescent="0.2">
      <c r="A34" s="317" t="s">
        <v>53</v>
      </c>
      <c r="B34" s="328" t="s">
        <v>39</v>
      </c>
      <c r="C34" s="329">
        <v>11391</v>
      </c>
      <c r="D34" s="329"/>
      <c r="E34" s="329"/>
      <c r="F34" s="329"/>
      <c r="G34" s="329"/>
      <c r="H34" s="329"/>
      <c r="I34" s="329">
        <v>1211</v>
      </c>
      <c r="J34" s="329"/>
      <c r="K34" s="329"/>
      <c r="L34" s="329"/>
      <c r="M34" s="329"/>
      <c r="N34" s="329"/>
      <c r="O34" s="329"/>
      <c r="P34" s="329"/>
      <c r="Q34" s="320">
        <f t="shared" si="10"/>
        <v>11391</v>
      </c>
      <c r="R34" s="320">
        <f t="shared" si="11"/>
        <v>12602</v>
      </c>
      <c r="S34" s="320">
        <f t="shared" si="0"/>
        <v>12602</v>
      </c>
    </row>
    <row r="35" spans="1:19" ht="15.75" x14ac:dyDescent="0.25">
      <c r="A35" s="333"/>
      <c r="B35" s="328" t="s">
        <v>393</v>
      </c>
      <c r="C35" s="331">
        <f>C28+C33+C34</f>
        <v>42855</v>
      </c>
      <c r="D35" s="331">
        <f t="shared" ref="D35:P35" si="13">D28+D33+D34</f>
        <v>31464</v>
      </c>
      <c r="E35" s="331">
        <f t="shared" si="13"/>
        <v>38341</v>
      </c>
      <c r="F35" s="331">
        <f t="shared" si="13"/>
        <v>37659</v>
      </c>
      <c r="G35" s="331">
        <f t="shared" si="13"/>
        <v>37240</v>
      </c>
      <c r="H35" s="331">
        <f t="shared" si="13"/>
        <v>43240</v>
      </c>
      <c r="I35" s="331">
        <f t="shared" si="13"/>
        <v>183152</v>
      </c>
      <c r="J35" s="331">
        <f t="shared" si="13"/>
        <v>38242</v>
      </c>
      <c r="K35" s="331">
        <f t="shared" si="13"/>
        <v>37243</v>
      </c>
      <c r="L35" s="331">
        <f t="shared" si="13"/>
        <v>37243</v>
      </c>
      <c r="M35" s="331">
        <f t="shared" si="13"/>
        <v>37243</v>
      </c>
      <c r="N35" s="331">
        <f t="shared" si="13"/>
        <v>37243</v>
      </c>
      <c r="O35" s="331">
        <f t="shared" si="13"/>
        <v>60086</v>
      </c>
      <c r="P35" s="331">
        <f t="shared" si="13"/>
        <v>37242</v>
      </c>
      <c r="Q35" s="363">
        <f t="shared" si="10"/>
        <v>455255</v>
      </c>
      <c r="R35" s="363">
        <f t="shared" si="11"/>
        <v>595167</v>
      </c>
      <c r="S35" s="363">
        <f t="shared" si="0"/>
        <v>618010</v>
      </c>
    </row>
  </sheetData>
  <mergeCells count="1">
    <mergeCell ref="A3:S3"/>
  </mergeCells>
  <phoneticPr fontId="60" type="noConversion"/>
  <pageMargins left="0.15748031496062992" right="0.15748031496062992" top="0.15748031496062992" bottom="0.15748031496062992" header="0.15748031496062992" footer="0.1968503937007874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90"/>
  <sheetViews>
    <sheetView tabSelected="1" zoomScaleNormal="100" workbookViewId="0">
      <selection activeCell="L7" sqref="L7"/>
    </sheetView>
  </sheetViews>
  <sheetFormatPr defaultColWidth="7.85546875" defaultRowHeight="15.75" x14ac:dyDescent="0.3"/>
  <cols>
    <col min="1" max="1" width="4.140625" style="44" customWidth="1"/>
    <col min="2" max="2" width="44.7109375" style="45" bestFit="1" customWidth="1"/>
    <col min="3" max="3" width="9.7109375" style="46" customWidth="1"/>
    <col min="4" max="4" width="10.28515625" style="46" customWidth="1"/>
    <col min="5" max="5" width="9.7109375" style="46" customWidth="1"/>
    <col min="6" max="6" width="9.42578125" style="3" customWidth="1"/>
    <col min="7" max="8" width="9.5703125" style="47" customWidth="1"/>
    <col min="9" max="246" width="7.85546875" style="47"/>
  </cols>
  <sheetData>
    <row r="2" spans="1:254" x14ac:dyDescent="0.3">
      <c r="B2" s="48"/>
      <c r="E2" s="49"/>
      <c r="F2" s="49"/>
    </row>
    <row r="3" spans="1:254" ht="12" customHeight="1" x14ac:dyDescent="0.3">
      <c r="B3" s="48"/>
      <c r="E3" s="7"/>
      <c r="F3" s="7"/>
    </row>
    <row r="4" spans="1:254" ht="39" customHeight="1" x14ac:dyDescent="0.3">
      <c r="A4" s="509" t="s">
        <v>450</v>
      </c>
      <c r="B4" s="509"/>
      <c r="C4" s="509"/>
      <c r="D4" s="509"/>
      <c r="E4" s="509"/>
      <c r="F4" s="509"/>
      <c r="G4" s="507"/>
      <c r="H4" s="508"/>
    </row>
    <row r="5" spans="1:254" ht="21.75" customHeight="1" x14ac:dyDescent="0.3">
      <c r="B5" s="51"/>
    </row>
    <row r="6" spans="1:254" ht="12.75" customHeight="1" x14ac:dyDescent="0.3">
      <c r="B6" s="52"/>
      <c r="E6" s="7"/>
      <c r="F6" s="7"/>
      <c r="G6" s="7"/>
      <c r="H6" s="7" t="s">
        <v>2</v>
      </c>
    </row>
    <row r="7" spans="1:254" s="54" customFormat="1" ht="47.25" customHeight="1" x14ac:dyDescent="0.25">
      <c r="A7" s="13" t="s">
        <v>3</v>
      </c>
      <c r="B7" s="53" t="s">
        <v>4</v>
      </c>
      <c r="C7" s="338" t="s">
        <v>415</v>
      </c>
      <c r="D7" s="338" t="s">
        <v>448</v>
      </c>
      <c r="E7" s="338" t="s">
        <v>449</v>
      </c>
      <c r="F7" s="338" t="s">
        <v>433</v>
      </c>
      <c r="G7" s="338" t="s">
        <v>494</v>
      </c>
      <c r="H7" s="338" t="s">
        <v>515</v>
      </c>
      <c r="IM7" s="55"/>
      <c r="IN7" s="55"/>
      <c r="IO7" s="55"/>
      <c r="IP7" s="55"/>
      <c r="IQ7" s="55"/>
      <c r="IR7" s="55"/>
      <c r="IS7" s="55"/>
      <c r="IT7" s="55"/>
    </row>
    <row r="8" spans="1:254" ht="17.850000000000001" customHeight="1" x14ac:dyDescent="0.3">
      <c r="A8" s="40" t="s">
        <v>6</v>
      </c>
      <c r="B8" s="56" t="s">
        <v>9</v>
      </c>
      <c r="C8" s="344"/>
      <c r="D8" s="403"/>
      <c r="E8" s="344"/>
      <c r="F8" s="344"/>
      <c r="G8" s="344"/>
      <c r="H8" s="341"/>
    </row>
    <row r="9" spans="1:254" ht="17.850000000000001" customHeight="1" x14ac:dyDescent="0.3">
      <c r="A9" s="36" t="s">
        <v>8</v>
      </c>
      <c r="B9" s="57" t="s">
        <v>42</v>
      </c>
      <c r="C9" s="344"/>
      <c r="D9" s="403"/>
      <c r="E9" s="344"/>
      <c r="F9" s="344"/>
      <c r="G9" s="344"/>
      <c r="H9" s="341"/>
    </row>
    <row r="10" spans="1:254" ht="17.850000000000001" customHeight="1" x14ac:dyDescent="0.3">
      <c r="A10" s="36"/>
      <c r="B10" s="58" t="s">
        <v>43</v>
      </c>
      <c r="C10" s="344">
        <v>97657</v>
      </c>
      <c r="D10" s="403">
        <v>100146</v>
      </c>
      <c r="E10" s="344">
        <v>100146</v>
      </c>
      <c r="F10" s="344">
        <v>81968</v>
      </c>
      <c r="G10" s="344">
        <v>91904</v>
      </c>
      <c r="H10" s="341">
        <v>91943</v>
      </c>
    </row>
    <row r="11" spans="1:254" ht="17.850000000000001" customHeight="1" x14ac:dyDescent="0.3">
      <c r="A11" s="36"/>
      <c r="B11" s="58" t="s">
        <v>44</v>
      </c>
      <c r="C11" s="344">
        <v>103838</v>
      </c>
      <c r="D11" s="403">
        <v>98248</v>
      </c>
      <c r="E11" s="344">
        <v>98248</v>
      </c>
      <c r="F11" s="344">
        <v>93415</v>
      </c>
      <c r="G11" s="344">
        <v>100681</v>
      </c>
      <c r="H11" s="341">
        <v>101245</v>
      </c>
    </row>
    <row r="12" spans="1:254" ht="17.850000000000001" customHeight="1" x14ac:dyDescent="0.3">
      <c r="A12" s="36"/>
      <c r="B12" s="58" t="s">
        <v>45</v>
      </c>
      <c r="C12" s="344">
        <v>102282</v>
      </c>
      <c r="D12" s="344">
        <v>102343</v>
      </c>
      <c r="E12" s="344">
        <v>102343</v>
      </c>
      <c r="F12" s="344">
        <v>105699</v>
      </c>
      <c r="G12" s="344">
        <v>108851</v>
      </c>
      <c r="H12" s="341">
        <v>116174</v>
      </c>
    </row>
    <row r="13" spans="1:254" ht="17.850000000000001" customHeight="1" x14ac:dyDescent="0.3">
      <c r="A13" s="36"/>
      <c r="B13" s="58" t="s">
        <v>46</v>
      </c>
      <c r="C13" s="344">
        <v>3618</v>
      </c>
      <c r="D13" s="403">
        <v>4336</v>
      </c>
      <c r="E13" s="344">
        <v>4336</v>
      </c>
      <c r="F13" s="344">
        <v>3693</v>
      </c>
      <c r="G13" s="344">
        <v>5289</v>
      </c>
      <c r="H13" s="341">
        <v>5565</v>
      </c>
    </row>
    <row r="14" spans="1:254" ht="17.850000000000001" customHeight="1" x14ac:dyDescent="0.3">
      <c r="A14" s="36"/>
      <c r="B14" s="58" t="s">
        <v>329</v>
      </c>
      <c r="C14" s="344">
        <v>0</v>
      </c>
      <c r="D14" s="403">
        <v>20000</v>
      </c>
      <c r="E14" s="344">
        <v>20000</v>
      </c>
      <c r="F14" s="344">
        <v>0</v>
      </c>
      <c r="G14" s="344">
        <v>4858</v>
      </c>
      <c r="H14" s="341">
        <v>12392</v>
      </c>
    </row>
    <row r="15" spans="1:254" ht="17.850000000000001" customHeight="1" x14ac:dyDescent="0.3">
      <c r="A15" s="36"/>
      <c r="B15" s="58" t="s">
        <v>509</v>
      </c>
      <c r="C15" s="344"/>
      <c r="D15" s="403"/>
      <c r="E15" s="344"/>
      <c r="F15" s="344"/>
      <c r="G15" s="344">
        <v>1095</v>
      </c>
      <c r="H15" s="341">
        <v>1095</v>
      </c>
    </row>
    <row r="16" spans="1:254" ht="17.850000000000001" customHeight="1" x14ac:dyDescent="0.3">
      <c r="A16" s="59" t="s">
        <v>10</v>
      </c>
      <c r="B16" s="58" t="s">
        <v>47</v>
      </c>
      <c r="C16" s="344">
        <v>24824</v>
      </c>
      <c r="D16" s="403">
        <v>101571</v>
      </c>
      <c r="E16" s="344">
        <v>100571</v>
      </c>
      <c r="F16" s="344">
        <v>23620</v>
      </c>
      <c r="G16" s="344">
        <v>112320</v>
      </c>
      <c r="H16" s="341">
        <v>110173</v>
      </c>
    </row>
    <row r="17" spans="1:254" s="61" customFormat="1" ht="17.850000000000001" customHeight="1" x14ac:dyDescent="0.25">
      <c r="A17" s="60"/>
      <c r="B17" s="56" t="s">
        <v>48</v>
      </c>
      <c r="C17" s="345">
        <f>C10+C11+C12+C13+C14+C16</f>
        <v>332219</v>
      </c>
      <c r="D17" s="345">
        <f>D10+D11+D12+D13+D14+D16</f>
        <v>426644</v>
      </c>
      <c r="E17" s="345">
        <f>E10+E11+E12+E13+E14+E16</f>
        <v>425644</v>
      </c>
      <c r="F17" s="345">
        <f>F10+F11+F12+F13+F14+F16</f>
        <v>308395</v>
      </c>
      <c r="G17" s="345">
        <f>G10+G11+G12+G13+G14+G16+G15</f>
        <v>424998</v>
      </c>
      <c r="H17" s="345">
        <f>H10+H11+H12+H13+H14+H16+H15</f>
        <v>438587</v>
      </c>
      <c r="IM17" s="62"/>
      <c r="IN17" s="62"/>
      <c r="IO17" s="62"/>
      <c r="IP17" s="62"/>
      <c r="IQ17" s="62"/>
      <c r="IR17" s="62"/>
      <c r="IS17" s="62"/>
      <c r="IT17" s="62"/>
    </row>
    <row r="18" spans="1:254" s="63" customFormat="1" ht="17.850000000000001" customHeight="1" x14ac:dyDescent="0.25">
      <c r="A18" s="40" t="s">
        <v>23</v>
      </c>
      <c r="B18" s="56" t="s">
        <v>49</v>
      </c>
      <c r="C18" s="345"/>
      <c r="D18" s="380"/>
      <c r="E18" s="345"/>
      <c r="F18" s="345"/>
      <c r="G18" s="345"/>
      <c r="H18" s="366"/>
      <c r="IM18" s="32"/>
      <c r="IN18" s="32"/>
      <c r="IO18" s="32"/>
      <c r="IP18" s="32"/>
      <c r="IQ18" s="32"/>
      <c r="IR18" s="32"/>
      <c r="IS18" s="32"/>
      <c r="IT18" s="32"/>
    </row>
    <row r="19" spans="1:254" ht="17.850000000000001" customHeight="1" x14ac:dyDescent="0.3">
      <c r="A19" s="36" t="s">
        <v>8</v>
      </c>
      <c r="B19" s="58" t="s">
        <v>50</v>
      </c>
      <c r="C19" s="404"/>
      <c r="D19" s="404">
        <v>13311</v>
      </c>
      <c r="E19" s="404">
        <v>13311</v>
      </c>
      <c r="F19" s="404">
        <v>0</v>
      </c>
      <c r="G19" s="404">
        <v>0</v>
      </c>
      <c r="H19" s="341">
        <v>1299</v>
      </c>
    </row>
    <row r="20" spans="1:254" ht="17.850000000000001" customHeight="1" x14ac:dyDescent="0.3">
      <c r="A20" s="36" t="s">
        <v>10</v>
      </c>
      <c r="B20" s="58" t="s">
        <v>51</v>
      </c>
      <c r="C20" s="404"/>
      <c r="D20" s="404">
        <v>22055</v>
      </c>
      <c r="E20" s="404">
        <v>29035</v>
      </c>
      <c r="F20" s="404">
        <v>0</v>
      </c>
      <c r="G20" s="404">
        <v>11826</v>
      </c>
      <c r="H20" s="341">
        <v>14835</v>
      </c>
    </row>
    <row r="21" spans="1:254" s="63" customFormat="1" ht="17.850000000000001" customHeight="1" x14ac:dyDescent="0.25">
      <c r="A21" s="40"/>
      <c r="B21" s="56" t="s">
        <v>52</v>
      </c>
      <c r="C21" s="386">
        <f t="shared" ref="C21:H21" si="0">SUM(C19:C20)</f>
        <v>0</v>
      </c>
      <c r="D21" s="386">
        <f t="shared" si="0"/>
        <v>35366</v>
      </c>
      <c r="E21" s="386">
        <f t="shared" si="0"/>
        <v>42346</v>
      </c>
      <c r="F21" s="386">
        <f t="shared" si="0"/>
        <v>0</v>
      </c>
      <c r="G21" s="386">
        <f t="shared" si="0"/>
        <v>11826</v>
      </c>
      <c r="H21" s="386">
        <f t="shared" si="0"/>
        <v>16134</v>
      </c>
      <c r="IM21" s="32"/>
      <c r="IN21" s="32"/>
      <c r="IO21" s="32"/>
      <c r="IP21" s="32"/>
      <c r="IQ21" s="32"/>
      <c r="IR21" s="32"/>
      <c r="IS21" s="32"/>
      <c r="IT21" s="32"/>
    </row>
    <row r="22" spans="1:254" ht="17.850000000000001" customHeight="1" x14ac:dyDescent="0.3">
      <c r="A22" s="40" t="s">
        <v>53</v>
      </c>
      <c r="B22" s="56" t="s">
        <v>13</v>
      </c>
      <c r="C22" s="344"/>
      <c r="D22" s="403"/>
      <c r="E22" s="344"/>
      <c r="F22" s="344"/>
      <c r="G22" s="344"/>
      <c r="H22" s="341"/>
    </row>
    <row r="23" spans="1:254" ht="17.850000000000001" customHeight="1" x14ac:dyDescent="0.3">
      <c r="A23" s="36" t="s">
        <v>8</v>
      </c>
      <c r="B23" s="58" t="s">
        <v>54</v>
      </c>
      <c r="C23" s="344"/>
      <c r="D23" s="403"/>
      <c r="E23" s="344"/>
      <c r="F23" s="344"/>
      <c r="G23" s="344"/>
      <c r="H23" s="341"/>
    </row>
    <row r="24" spans="1:254" ht="17.850000000000001" customHeight="1" x14ac:dyDescent="0.3">
      <c r="A24" s="36" t="s">
        <v>10</v>
      </c>
      <c r="B24" s="58" t="s">
        <v>55</v>
      </c>
      <c r="C24" s="405"/>
      <c r="D24" s="403"/>
      <c r="E24" s="403"/>
      <c r="F24" s="405"/>
      <c r="G24" s="405"/>
      <c r="H24" s="341"/>
    </row>
    <row r="25" spans="1:254" ht="17.850000000000001" customHeight="1" x14ac:dyDescent="0.3">
      <c r="A25" s="36" t="s">
        <v>12</v>
      </c>
      <c r="B25" s="58" t="s">
        <v>56</v>
      </c>
      <c r="C25" s="405"/>
      <c r="D25" s="403"/>
      <c r="E25" s="403"/>
      <c r="F25" s="405"/>
      <c r="G25" s="405"/>
      <c r="H25" s="341"/>
    </row>
    <row r="26" spans="1:254" ht="17.850000000000001" customHeight="1" x14ac:dyDescent="0.3">
      <c r="A26" s="36" t="s">
        <v>14</v>
      </c>
      <c r="B26" s="58" t="s">
        <v>57</v>
      </c>
      <c r="C26" s="344">
        <v>21900</v>
      </c>
      <c r="D26" s="344">
        <v>21900</v>
      </c>
      <c r="E26" s="344">
        <v>23608</v>
      </c>
      <c r="F26" s="344">
        <v>23000</v>
      </c>
      <c r="G26" s="344">
        <v>23000</v>
      </c>
      <c r="H26" s="344">
        <v>23000</v>
      </c>
    </row>
    <row r="27" spans="1:254" ht="17.850000000000001" customHeight="1" x14ac:dyDescent="0.3">
      <c r="A27" s="36"/>
      <c r="B27" s="58" t="s">
        <v>58</v>
      </c>
      <c r="C27" s="344">
        <v>4900</v>
      </c>
      <c r="D27" s="403">
        <v>4900</v>
      </c>
      <c r="E27" s="403">
        <v>5162</v>
      </c>
      <c r="F27" s="344">
        <v>5000</v>
      </c>
      <c r="G27" s="344">
        <v>5000</v>
      </c>
      <c r="H27" s="344">
        <v>5000</v>
      </c>
    </row>
    <row r="28" spans="1:254" ht="17.850000000000001" customHeight="1" x14ac:dyDescent="0.3">
      <c r="A28" s="36"/>
      <c r="B28" s="58" t="s">
        <v>59</v>
      </c>
      <c r="C28" s="344">
        <v>17000</v>
      </c>
      <c r="D28" s="403">
        <v>17000</v>
      </c>
      <c r="E28" s="403">
        <v>18446</v>
      </c>
      <c r="F28" s="344">
        <v>18000</v>
      </c>
      <c r="G28" s="344">
        <v>18000</v>
      </c>
      <c r="H28" s="344">
        <v>18000</v>
      </c>
    </row>
    <row r="29" spans="1:254" ht="17.850000000000001" customHeight="1" x14ac:dyDescent="0.3">
      <c r="A29" s="36" t="s">
        <v>16</v>
      </c>
      <c r="B29" s="64" t="s">
        <v>60</v>
      </c>
      <c r="C29" s="344">
        <v>42000</v>
      </c>
      <c r="D29" s="344">
        <f>D30+D31</f>
        <v>54000</v>
      </c>
      <c r="E29" s="344">
        <f>E30+E31</f>
        <v>57404</v>
      </c>
      <c r="F29" s="344">
        <v>44000</v>
      </c>
      <c r="G29" s="344">
        <v>40000</v>
      </c>
      <c r="H29" s="344">
        <v>40000</v>
      </c>
    </row>
    <row r="30" spans="1:254" ht="17.850000000000001" customHeight="1" x14ac:dyDescent="0.3">
      <c r="A30" s="36"/>
      <c r="B30" s="64" t="s">
        <v>61</v>
      </c>
      <c r="C30" s="344">
        <v>38000</v>
      </c>
      <c r="D30" s="403">
        <v>50000</v>
      </c>
      <c r="E30" s="403">
        <v>52454</v>
      </c>
      <c r="F30" s="344">
        <v>40000</v>
      </c>
      <c r="G30" s="344">
        <v>40000</v>
      </c>
      <c r="H30" s="344">
        <v>40000</v>
      </c>
    </row>
    <row r="31" spans="1:254" ht="17.850000000000001" customHeight="1" x14ac:dyDescent="0.3">
      <c r="A31" s="36"/>
      <c r="B31" s="64" t="s">
        <v>62</v>
      </c>
      <c r="C31" s="344">
        <v>4000</v>
      </c>
      <c r="D31" s="403">
        <v>4000</v>
      </c>
      <c r="E31" s="403">
        <v>4950</v>
      </c>
      <c r="F31" s="344">
        <v>4000</v>
      </c>
      <c r="G31" s="344">
        <v>0</v>
      </c>
      <c r="H31" s="344">
        <v>0</v>
      </c>
    </row>
    <row r="32" spans="1:254" ht="17.850000000000001" customHeight="1" x14ac:dyDescent="0.3">
      <c r="A32" s="36" t="s">
        <v>18</v>
      </c>
      <c r="B32" s="64" t="s">
        <v>296</v>
      </c>
      <c r="C32" s="344"/>
      <c r="D32" s="403"/>
      <c r="E32" s="403"/>
      <c r="F32" s="344"/>
      <c r="G32" s="344"/>
      <c r="H32" s="344"/>
    </row>
    <row r="33" spans="1:254" ht="17.850000000000001" customHeight="1" x14ac:dyDescent="0.3">
      <c r="A33" s="36" t="s">
        <v>20</v>
      </c>
      <c r="B33" s="64" t="s">
        <v>63</v>
      </c>
      <c r="C33" s="344">
        <v>3000</v>
      </c>
      <c r="D33" s="403">
        <v>3000</v>
      </c>
      <c r="E33" s="403">
        <v>5208</v>
      </c>
      <c r="F33" s="344">
        <v>4000</v>
      </c>
      <c r="G33" s="344">
        <v>4000</v>
      </c>
      <c r="H33" s="344">
        <v>4000</v>
      </c>
    </row>
    <row r="34" spans="1:254" s="61" customFormat="1" ht="17.850000000000001" customHeight="1" x14ac:dyDescent="0.25">
      <c r="A34" s="65"/>
      <c r="B34" s="66" t="s">
        <v>64</v>
      </c>
      <c r="C34" s="345">
        <f t="shared" ref="C34:H34" si="1">C23+C24+C25+C26+C29+C33+C32</f>
        <v>66900</v>
      </c>
      <c r="D34" s="345">
        <f t="shared" si="1"/>
        <v>78900</v>
      </c>
      <c r="E34" s="345">
        <f t="shared" si="1"/>
        <v>86220</v>
      </c>
      <c r="F34" s="345">
        <f t="shared" si="1"/>
        <v>71000</v>
      </c>
      <c r="G34" s="345">
        <f t="shared" si="1"/>
        <v>67000</v>
      </c>
      <c r="H34" s="345">
        <f t="shared" si="1"/>
        <v>67000</v>
      </c>
      <c r="IM34" s="62"/>
      <c r="IN34" s="62"/>
      <c r="IO34" s="62"/>
      <c r="IP34" s="62"/>
      <c r="IQ34" s="62"/>
      <c r="IR34" s="62"/>
      <c r="IS34" s="62"/>
      <c r="IT34" s="62"/>
    </row>
    <row r="35" spans="1:254" s="61" customFormat="1" ht="17.850000000000001" customHeight="1" x14ac:dyDescent="0.25">
      <c r="A35" s="65" t="s">
        <v>65</v>
      </c>
      <c r="B35" s="66" t="s">
        <v>15</v>
      </c>
      <c r="C35" s="345"/>
      <c r="D35" s="380"/>
      <c r="E35" s="380"/>
      <c r="F35" s="345"/>
      <c r="G35" s="345"/>
      <c r="H35" s="366"/>
      <c r="IM35" s="62"/>
      <c r="IN35" s="62"/>
      <c r="IO35" s="62"/>
      <c r="IP35" s="62"/>
      <c r="IQ35" s="62"/>
      <c r="IR35" s="62"/>
      <c r="IS35" s="62"/>
      <c r="IT35" s="62"/>
    </row>
    <row r="36" spans="1:254" ht="17.850000000000001" customHeight="1" x14ac:dyDescent="0.3">
      <c r="A36" s="36" t="s">
        <v>8</v>
      </c>
      <c r="B36" s="64" t="s">
        <v>66</v>
      </c>
      <c r="C36" s="344">
        <v>0</v>
      </c>
      <c r="D36" s="351">
        <v>238</v>
      </c>
      <c r="E36" s="352">
        <v>2030</v>
      </c>
      <c r="F36" s="339"/>
      <c r="G36" s="339"/>
      <c r="H36" s="341">
        <v>2452</v>
      </c>
    </row>
    <row r="37" spans="1:254" ht="17.850000000000001" customHeight="1" x14ac:dyDescent="0.3">
      <c r="A37" s="36" t="s">
        <v>67</v>
      </c>
      <c r="B37" s="58" t="s">
        <v>68</v>
      </c>
      <c r="C37" s="344">
        <v>8034</v>
      </c>
      <c r="D37" s="351">
        <v>8033</v>
      </c>
      <c r="E37" s="352">
        <v>7254</v>
      </c>
      <c r="F37" s="339">
        <v>7167</v>
      </c>
      <c r="G37" s="339">
        <v>7167</v>
      </c>
      <c r="H37" s="341">
        <v>7167</v>
      </c>
      <c r="IM37" s="27"/>
      <c r="IN37" s="27"/>
      <c r="IO37" s="27"/>
      <c r="IP37" s="27"/>
      <c r="IQ37" s="27"/>
      <c r="IR37" s="27"/>
      <c r="IS37" s="27"/>
      <c r="IT37" s="27"/>
    </row>
    <row r="38" spans="1:254" ht="17.850000000000001" customHeight="1" x14ac:dyDescent="0.3">
      <c r="A38" s="36" t="s">
        <v>12</v>
      </c>
      <c r="B38" s="58" t="s">
        <v>69</v>
      </c>
      <c r="C38" s="344">
        <v>857</v>
      </c>
      <c r="D38" s="351">
        <v>857</v>
      </c>
      <c r="E38" s="352">
        <v>1897</v>
      </c>
      <c r="F38" s="339">
        <v>1876</v>
      </c>
      <c r="G38" s="339">
        <v>1876</v>
      </c>
      <c r="H38" s="341">
        <v>1876</v>
      </c>
      <c r="IM38" s="27"/>
      <c r="IN38" s="27"/>
      <c r="IO38" s="27"/>
      <c r="IP38" s="27"/>
      <c r="IQ38" s="27"/>
      <c r="IR38" s="27"/>
      <c r="IS38" s="27"/>
      <c r="IT38" s="27"/>
    </row>
    <row r="39" spans="1:254" s="47" customFormat="1" ht="18" customHeight="1" x14ac:dyDescent="0.3">
      <c r="A39" s="36" t="s">
        <v>14</v>
      </c>
      <c r="B39" s="58" t="s">
        <v>70</v>
      </c>
      <c r="C39" s="344"/>
      <c r="D39" s="351">
        <v>2014</v>
      </c>
      <c r="E39" s="352"/>
      <c r="F39" s="339"/>
      <c r="G39" s="339">
        <v>13864</v>
      </c>
      <c r="H39" s="341">
        <v>13864</v>
      </c>
    </row>
    <row r="40" spans="1:254" s="47" customFormat="1" ht="18" customHeight="1" x14ac:dyDescent="0.3">
      <c r="A40" s="36" t="s">
        <v>16</v>
      </c>
      <c r="B40" s="58" t="s">
        <v>71</v>
      </c>
      <c r="C40" s="344">
        <v>2453</v>
      </c>
      <c r="D40" s="351">
        <v>2453</v>
      </c>
      <c r="E40" s="352">
        <v>2348</v>
      </c>
      <c r="F40" s="339">
        <v>2127</v>
      </c>
      <c r="G40" s="339">
        <v>2127</v>
      </c>
      <c r="H40" s="341">
        <v>2127</v>
      </c>
    </row>
    <row r="41" spans="1:254" s="47" customFormat="1" ht="20.100000000000001" customHeight="1" x14ac:dyDescent="0.3">
      <c r="A41" s="36" t="s">
        <v>18</v>
      </c>
      <c r="B41" s="69" t="s">
        <v>72</v>
      </c>
      <c r="C41" s="344">
        <v>1562</v>
      </c>
      <c r="D41" s="351">
        <v>2106</v>
      </c>
      <c r="E41" s="352">
        <v>1607</v>
      </c>
      <c r="F41" s="339">
        <v>1119</v>
      </c>
      <c r="G41" s="339">
        <v>1119</v>
      </c>
      <c r="H41" s="341">
        <v>1119</v>
      </c>
    </row>
    <row r="42" spans="1:254" ht="17.850000000000001" customHeight="1" x14ac:dyDescent="0.3">
      <c r="A42" s="36" t="s">
        <v>20</v>
      </c>
      <c r="B42" s="58" t="s">
        <v>73</v>
      </c>
      <c r="C42" s="344"/>
      <c r="D42" s="351"/>
      <c r="E42" s="352">
        <v>28</v>
      </c>
      <c r="F42" s="339"/>
      <c r="G42" s="339"/>
      <c r="H42" s="341"/>
      <c r="IM42" s="27"/>
      <c r="IN42" s="27"/>
      <c r="IO42" s="27"/>
      <c r="IP42" s="27"/>
      <c r="IQ42" s="27"/>
      <c r="IR42" s="27"/>
      <c r="IS42" s="27"/>
      <c r="IT42" s="27"/>
    </row>
    <row r="43" spans="1:254" ht="17.850000000000001" customHeight="1" x14ac:dyDescent="0.3">
      <c r="A43" s="36" t="s">
        <v>36</v>
      </c>
      <c r="B43" s="58" t="s">
        <v>74</v>
      </c>
      <c r="C43" s="344"/>
      <c r="D43" s="351">
        <v>0</v>
      </c>
      <c r="E43" s="352">
        <v>769</v>
      </c>
      <c r="F43" s="339"/>
      <c r="G43" s="339"/>
      <c r="H43" s="341"/>
      <c r="IM43" s="27"/>
      <c r="IN43" s="27"/>
      <c r="IO43" s="27"/>
      <c r="IP43" s="27"/>
      <c r="IQ43" s="27"/>
      <c r="IR43" s="27"/>
      <c r="IS43" s="27"/>
      <c r="IT43" s="27"/>
    </row>
    <row r="44" spans="1:254" s="61" customFormat="1" ht="17.100000000000001" customHeight="1" x14ac:dyDescent="0.25">
      <c r="A44" s="65"/>
      <c r="B44" s="56" t="s">
        <v>75</v>
      </c>
      <c r="C44" s="345">
        <f t="shared" ref="C44:H44" si="2">SUM(C36:C43)</f>
        <v>12906</v>
      </c>
      <c r="D44" s="345">
        <f t="shared" si="2"/>
        <v>15701</v>
      </c>
      <c r="E44" s="345">
        <f t="shared" si="2"/>
        <v>15933</v>
      </c>
      <c r="F44" s="345">
        <f t="shared" si="2"/>
        <v>12289</v>
      </c>
      <c r="G44" s="345">
        <f t="shared" si="2"/>
        <v>26153</v>
      </c>
      <c r="H44" s="345">
        <f t="shared" si="2"/>
        <v>28605</v>
      </c>
      <c r="IM44" s="62"/>
      <c r="IN44" s="62"/>
      <c r="IO44" s="62"/>
      <c r="IP44" s="62"/>
      <c r="IQ44" s="62"/>
      <c r="IR44" s="62"/>
      <c r="IS44" s="62"/>
      <c r="IT44" s="62"/>
    </row>
    <row r="45" spans="1:254" s="61" customFormat="1" ht="17.850000000000001" customHeight="1" x14ac:dyDescent="0.25">
      <c r="A45" s="65" t="s">
        <v>76</v>
      </c>
      <c r="B45" s="56" t="s">
        <v>17</v>
      </c>
      <c r="C45" s="345"/>
      <c r="D45" s="380"/>
      <c r="E45" s="345"/>
      <c r="F45" s="345"/>
      <c r="G45" s="345"/>
      <c r="H45" s="366"/>
      <c r="IM45" s="62"/>
      <c r="IN45" s="62"/>
      <c r="IO45" s="62"/>
      <c r="IP45" s="62"/>
      <c r="IQ45" s="62"/>
      <c r="IR45" s="62"/>
      <c r="IS45" s="62"/>
      <c r="IT45" s="62"/>
    </row>
    <row r="46" spans="1:254" ht="17.850000000000001" customHeight="1" x14ac:dyDescent="0.3">
      <c r="A46" s="36" t="s">
        <v>8</v>
      </c>
      <c r="B46" s="58" t="s">
        <v>77</v>
      </c>
      <c r="C46" s="403"/>
      <c r="D46" s="403"/>
      <c r="E46" s="403"/>
      <c r="F46" s="403"/>
      <c r="G46" s="403"/>
      <c r="H46" s="341"/>
      <c r="IM46" s="27"/>
      <c r="IN46" s="27"/>
      <c r="IO46" s="27"/>
      <c r="IP46" s="27"/>
      <c r="IQ46" s="27"/>
      <c r="IR46" s="27"/>
      <c r="IS46" s="27"/>
      <c r="IT46" s="27"/>
    </row>
    <row r="47" spans="1:254" ht="17.850000000000001" customHeight="1" x14ac:dyDescent="0.3">
      <c r="A47" s="36" t="s">
        <v>67</v>
      </c>
      <c r="B47" s="58" t="s">
        <v>78</v>
      </c>
      <c r="C47" s="344">
        <v>360</v>
      </c>
      <c r="D47" s="403">
        <v>360</v>
      </c>
      <c r="E47" s="344">
        <v>612</v>
      </c>
      <c r="F47" s="344">
        <v>240</v>
      </c>
      <c r="G47" s="344">
        <v>240</v>
      </c>
      <c r="H47" s="341">
        <v>240</v>
      </c>
      <c r="IM47" s="27"/>
      <c r="IN47" s="27"/>
      <c r="IO47" s="27"/>
      <c r="IP47" s="27"/>
      <c r="IQ47" s="27"/>
      <c r="IR47" s="27"/>
      <c r="IS47" s="27"/>
      <c r="IT47" s="27"/>
    </row>
    <row r="48" spans="1:254" ht="17.100000000000001" customHeight="1" x14ac:dyDescent="0.3">
      <c r="A48" s="36" t="s">
        <v>12</v>
      </c>
      <c r="B48" s="58" t="s">
        <v>79</v>
      </c>
      <c r="C48" s="344"/>
      <c r="D48" s="403"/>
      <c r="E48" s="344"/>
      <c r="F48" s="344"/>
      <c r="G48" s="344"/>
      <c r="H48" s="341"/>
      <c r="IM48" s="27"/>
      <c r="IN48" s="27"/>
      <c r="IO48" s="27"/>
      <c r="IP48" s="27"/>
      <c r="IQ48" s="27"/>
      <c r="IR48" s="27"/>
      <c r="IS48" s="27"/>
      <c r="IT48" s="27"/>
    </row>
    <row r="49" spans="1:254" s="61" customFormat="1" ht="17.850000000000001" customHeight="1" x14ac:dyDescent="0.25">
      <c r="A49" s="65"/>
      <c r="B49" s="56" t="s">
        <v>80</v>
      </c>
      <c r="C49" s="345">
        <v>360</v>
      </c>
      <c r="D49" s="345">
        <v>360</v>
      </c>
      <c r="E49" s="345">
        <v>612</v>
      </c>
      <c r="F49" s="345">
        <v>240</v>
      </c>
      <c r="G49" s="345">
        <v>240</v>
      </c>
      <c r="H49" s="366">
        <v>240</v>
      </c>
      <c r="IM49" s="62"/>
      <c r="IN49" s="62"/>
      <c r="IO49" s="62"/>
      <c r="IP49" s="62"/>
      <c r="IQ49" s="62"/>
      <c r="IR49" s="62"/>
      <c r="IS49" s="62"/>
      <c r="IT49" s="62"/>
    </row>
    <row r="50" spans="1:254" s="61" customFormat="1" ht="17.850000000000001" customHeight="1" x14ac:dyDescent="0.25">
      <c r="A50" s="65" t="s">
        <v>81</v>
      </c>
      <c r="B50" s="56" t="s">
        <v>82</v>
      </c>
      <c r="C50" s="345"/>
      <c r="D50" s="380"/>
      <c r="E50" s="345"/>
      <c r="F50" s="345"/>
      <c r="G50" s="345"/>
      <c r="H50" s="366"/>
      <c r="IM50" s="62"/>
      <c r="IN50" s="62"/>
      <c r="IO50" s="62"/>
      <c r="IP50" s="62"/>
      <c r="IQ50" s="62"/>
      <c r="IR50" s="62"/>
      <c r="IS50" s="62"/>
      <c r="IT50" s="62"/>
    </row>
    <row r="51" spans="1:254" s="47" customFormat="1" ht="17.850000000000001" customHeight="1" x14ac:dyDescent="0.3">
      <c r="A51" s="36" t="s">
        <v>8</v>
      </c>
      <c r="B51" s="58" t="s">
        <v>83</v>
      </c>
      <c r="C51" s="344">
        <v>200</v>
      </c>
      <c r="D51" s="403">
        <v>400</v>
      </c>
      <c r="E51" s="344">
        <v>282</v>
      </c>
      <c r="F51" s="344">
        <v>425</v>
      </c>
      <c r="G51" s="344">
        <v>833</v>
      </c>
      <c r="H51" s="341">
        <v>1175</v>
      </c>
      <c r="IM51" s="27"/>
      <c r="IN51" s="27"/>
      <c r="IO51" s="27"/>
      <c r="IP51" s="27"/>
      <c r="IQ51" s="27"/>
    </row>
    <row r="52" spans="1:254" s="47" customFormat="1" ht="17.850000000000001" customHeight="1" x14ac:dyDescent="0.3">
      <c r="A52" s="70" t="s">
        <v>67</v>
      </c>
      <c r="B52" s="71" t="s">
        <v>84</v>
      </c>
      <c r="C52" s="344">
        <v>1000</v>
      </c>
      <c r="D52" s="403">
        <v>100</v>
      </c>
      <c r="E52" s="344">
        <v>145</v>
      </c>
      <c r="F52" s="344"/>
      <c r="G52" s="344"/>
      <c r="H52" s="341"/>
      <c r="IM52" s="27"/>
      <c r="IN52" s="27"/>
      <c r="IO52" s="27"/>
      <c r="IP52" s="27"/>
      <c r="IQ52" s="27"/>
    </row>
    <row r="53" spans="1:254" s="61" customFormat="1" ht="18.600000000000001" customHeight="1" x14ac:dyDescent="0.25">
      <c r="A53" s="36"/>
      <c r="B53" s="72" t="s">
        <v>85</v>
      </c>
      <c r="C53" s="345">
        <v>1200</v>
      </c>
      <c r="D53" s="345">
        <v>1400</v>
      </c>
      <c r="E53" s="345">
        <v>427</v>
      </c>
      <c r="F53" s="345">
        <v>425</v>
      </c>
      <c r="G53" s="345">
        <v>833</v>
      </c>
      <c r="H53" s="366">
        <v>1175</v>
      </c>
      <c r="IM53" s="62"/>
      <c r="IN53" s="62"/>
      <c r="IO53" s="62"/>
      <c r="IP53" s="62"/>
      <c r="IQ53" s="62"/>
      <c r="IR53" s="62"/>
      <c r="IS53" s="62"/>
      <c r="IT53" s="62"/>
    </row>
    <row r="54" spans="1:254" s="61" customFormat="1" ht="17.100000000000001" customHeight="1" x14ac:dyDescent="0.25">
      <c r="A54" s="40" t="s">
        <v>86</v>
      </c>
      <c r="B54" s="23" t="s">
        <v>87</v>
      </c>
      <c r="C54" s="345"/>
      <c r="D54" s="345"/>
      <c r="E54" s="345"/>
      <c r="F54" s="345"/>
      <c r="G54" s="345"/>
      <c r="H54" s="366"/>
      <c r="IM54" s="62"/>
      <c r="IN54" s="62"/>
      <c r="IO54" s="62"/>
      <c r="IP54" s="62"/>
      <c r="IQ54" s="62"/>
      <c r="IR54" s="62"/>
      <c r="IS54" s="62"/>
      <c r="IT54" s="62"/>
    </row>
    <row r="55" spans="1:254" ht="17.100000000000001" customHeight="1" x14ac:dyDescent="0.3">
      <c r="A55" s="36" t="s">
        <v>8</v>
      </c>
      <c r="B55" s="73" t="s">
        <v>88</v>
      </c>
      <c r="C55" s="344"/>
      <c r="D55" s="344"/>
      <c r="E55" s="344"/>
      <c r="F55" s="344"/>
      <c r="G55" s="344"/>
      <c r="H55" s="341"/>
    </row>
    <row r="56" spans="1:254" ht="16.5" x14ac:dyDescent="0.3">
      <c r="A56" s="36" t="s">
        <v>67</v>
      </c>
      <c r="B56" s="75" t="s">
        <v>89</v>
      </c>
      <c r="C56" s="344"/>
      <c r="D56" s="344">
        <v>500</v>
      </c>
      <c r="E56" s="344">
        <v>500</v>
      </c>
      <c r="F56" s="344"/>
      <c r="G56" s="344"/>
      <c r="H56" s="341"/>
    </row>
    <row r="57" spans="1:254" ht="16.5" x14ac:dyDescent="0.3">
      <c r="A57" s="36"/>
      <c r="B57" s="76" t="s">
        <v>90</v>
      </c>
      <c r="C57" s="294">
        <v>0</v>
      </c>
      <c r="D57" s="294">
        <v>500</v>
      </c>
      <c r="E57" s="294">
        <v>500</v>
      </c>
      <c r="F57" s="294">
        <v>0</v>
      </c>
      <c r="G57" s="294">
        <v>0</v>
      </c>
      <c r="H57" s="366">
        <v>0</v>
      </c>
    </row>
    <row r="58" spans="1:254" s="61" customFormat="1" ht="17.100000000000001" customHeight="1" x14ac:dyDescent="0.25">
      <c r="A58" s="60" t="s">
        <v>91</v>
      </c>
      <c r="B58" s="23" t="s">
        <v>92</v>
      </c>
      <c r="C58" s="380"/>
      <c r="D58" s="345"/>
      <c r="E58" s="345"/>
      <c r="F58" s="380"/>
      <c r="G58" s="380"/>
      <c r="H58" s="366"/>
      <c r="IM58" s="62"/>
      <c r="IN58" s="62"/>
      <c r="IO58" s="62"/>
      <c r="IP58" s="62"/>
      <c r="IQ58" s="62"/>
      <c r="IR58" s="62"/>
      <c r="IS58" s="62"/>
      <c r="IT58" s="62"/>
    </row>
    <row r="59" spans="1:254" ht="17.100000000000001" customHeight="1" x14ac:dyDescent="0.3">
      <c r="A59" s="36" t="s">
        <v>93</v>
      </c>
      <c r="B59" s="77" t="s">
        <v>94</v>
      </c>
      <c r="C59" s="403"/>
      <c r="D59" s="403"/>
      <c r="E59" s="403"/>
      <c r="F59" s="403"/>
      <c r="G59" s="403"/>
      <c r="H59" s="341"/>
    </row>
    <row r="60" spans="1:254" ht="17.100000000000001" customHeight="1" x14ac:dyDescent="0.3">
      <c r="A60" s="78"/>
      <c r="B60" s="77" t="s">
        <v>404</v>
      </c>
      <c r="C60" s="403"/>
      <c r="D60" s="403"/>
      <c r="E60" s="403"/>
      <c r="F60" s="403"/>
      <c r="G60" s="403"/>
      <c r="H60" s="341"/>
    </row>
    <row r="61" spans="1:254" ht="17.100000000000001" customHeight="1" x14ac:dyDescent="0.3">
      <c r="A61" s="78"/>
      <c r="B61" s="77" t="s">
        <v>95</v>
      </c>
      <c r="C61" s="403">
        <v>74602</v>
      </c>
      <c r="D61" s="403"/>
      <c r="E61" s="403"/>
      <c r="F61" s="403"/>
      <c r="G61" s="403"/>
      <c r="H61" s="341"/>
    </row>
    <row r="62" spans="1:254" s="61" customFormat="1" ht="17.100000000000001" customHeight="1" x14ac:dyDescent="0.25">
      <c r="A62" s="60"/>
      <c r="B62" s="23" t="s">
        <v>96</v>
      </c>
      <c r="C62" s="380">
        <v>74602</v>
      </c>
      <c r="D62" s="380">
        <v>74682</v>
      </c>
      <c r="E62" s="380">
        <v>74682</v>
      </c>
      <c r="F62" s="380">
        <v>62906</v>
      </c>
      <c r="G62" s="380">
        <v>64117</v>
      </c>
      <c r="H62" s="366">
        <v>66269</v>
      </c>
      <c r="IM62" s="62"/>
      <c r="IN62" s="62"/>
      <c r="IO62" s="62"/>
      <c r="IP62" s="62"/>
      <c r="IQ62" s="62"/>
      <c r="IR62" s="62"/>
      <c r="IS62" s="62"/>
      <c r="IT62" s="62"/>
    </row>
    <row r="63" spans="1:254" s="61" customFormat="1" ht="17.100000000000001" customHeight="1" x14ac:dyDescent="0.25">
      <c r="A63" s="60"/>
      <c r="B63" s="23" t="s">
        <v>97</v>
      </c>
      <c r="C63" s="380">
        <f t="shared" ref="C63:H63" si="3">C62+C57+C53+C49+C44+C34+C21+C17</f>
        <v>488187</v>
      </c>
      <c r="D63" s="380">
        <f t="shared" si="3"/>
        <v>633553</v>
      </c>
      <c r="E63" s="380">
        <f t="shared" si="3"/>
        <v>646364</v>
      </c>
      <c r="F63" s="380">
        <f t="shared" si="3"/>
        <v>455255</v>
      </c>
      <c r="G63" s="380">
        <f t="shared" si="3"/>
        <v>595167</v>
      </c>
      <c r="H63" s="380">
        <f t="shared" si="3"/>
        <v>618010</v>
      </c>
      <c r="IM63" s="62"/>
      <c r="IN63" s="62"/>
      <c r="IO63" s="62"/>
      <c r="IP63" s="62"/>
      <c r="IQ63" s="62"/>
      <c r="IR63" s="62"/>
      <c r="IS63" s="62"/>
      <c r="IT63" s="62"/>
    </row>
    <row r="64" spans="1:254" ht="16.5" x14ac:dyDescent="0.3">
      <c r="A64" s="79"/>
      <c r="B64" s="48"/>
      <c r="C64" s="80"/>
      <c r="D64" s="80"/>
      <c r="E64" s="68"/>
      <c r="F64" s="68"/>
    </row>
    <row r="65" spans="1:6" ht="16.5" x14ac:dyDescent="0.3">
      <c r="A65" s="79"/>
      <c r="B65" s="48"/>
      <c r="C65" s="80"/>
      <c r="D65" s="80"/>
      <c r="E65" s="68"/>
      <c r="F65" s="68"/>
    </row>
    <row r="66" spans="1:6" ht="16.5" x14ac:dyDescent="0.3">
      <c r="A66" s="79"/>
      <c r="B66" s="48"/>
      <c r="C66" s="80"/>
      <c r="D66" s="80"/>
      <c r="E66" s="68"/>
      <c r="F66" s="68"/>
    </row>
    <row r="67" spans="1:6" ht="16.5" x14ac:dyDescent="0.3">
      <c r="A67" s="79"/>
      <c r="B67" s="48"/>
      <c r="C67" s="80"/>
      <c r="D67" s="80"/>
      <c r="E67" s="68"/>
      <c r="F67" s="68"/>
    </row>
    <row r="68" spans="1:6" ht="16.5" x14ac:dyDescent="0.3">
      <c r="E68" s="81"/>
      <c r="F68" s="81"/>
    </row>
    <row r="69" spans="1:6" ht="16.5" x14ac:dyDescent="0.3">
      <c r="E69" s="81"/>
      <c r="F69" s="81"/>
    </row>
    <row r="70" spans="1:6" ht="16.5" x14ac:dyDescent="0.3">
      <c r="E70" s="81"/>
      <c r="F70" s="81"/>
    </row>
    <row r="71" spans="1:6" ht="16.5" x14ac:dyDescent="0.3">
      <c r="E71" s="81"/>
      <c r="F71" s="81"/>
    </row>
    <row r="72" spans="1:6" ht="16.5" x14ac:dyDescent="0.3">
      <c r="E72" s="81"/>
      <c r="F72" s="81"/>
    </row>
    <row r="73" spans="1:6" ht="16.5" x14ac:dyDescent="0.3">
      <c r="E73" s="81"/>
      <c r="F73" s="81"/>
    </row>
    <row r="74" spans="1:6" ht="16.5" x14ac:dyDescent="0.3">
      <c r="E74" s="81"/>
      <c r="F74" s="81"/>
    </row>
    <row r="75" spans="1:6" ht="16.5" x14ac:dyDescent="0.3">
      <c r="E75" s="81"/>
      <c r="F75" s="81"/>
    </row>
    <row r="76" spans="1:6" ht="16.5" x14ac:dyDescent="0.3">
      <c r="E76" s="81"/>
      <c r="F76" s="81"/>
    </row>
    <row r="77" spans="1:6" ht="16.5" x14ac:dyDescent="0.3">
      <c r="E77" s="81"/>
      <c r="F77" s="81"/>
    </row>
    <row r="78" spans="1:6" ht="16.5" x14ac:dyDescent="0.3">
      <c r="E78" s="81"/>
      <c r="F78" s="81"/>
    </row>
    <row r="79" spans="1:6" ht="16.5" x14ac:dyDescent="0.3">
      <c r="E79" s="81"/>
      <c r="F79" s="81"/>
    </row>
    <row r="80" spans="1:6" ht="16.5" x14ac:dyDescent="0.3">
      <c r="E80" s="81"/>
      <c r="F80" s="81"/>
    </row>
    <row r="81" spans="5:6" ht="16.5" x14ac:dyDescent="0.3">
      <c r="E81" s="81"/>
      <c r="F81" s="81"/>
    </row>
    <row r="82" spans="5:6" ht="16.5" x14ac:dyDescent="0.3">
      <c r="E82" s="81"/>
      <c r="F82" s="81"/>
    </row>
    <row r="83" spans="5:6" ht="16.5" x14ac:dyDescent="0.3">
      <c r="E83" s="81"/>
      <c r="F83" s="81"/>
    </row>
    <row r="84" spans="5:6" ht="16.5" x14ac:dyDescent="0.3">
      <c r="E84" s="81"/>
      <c r="F84" s="81"/>
    </row>
    <row r="85" spans="5:6" ht="16.5" x14ac:dyDescent="0.3">
      <c r="E85" s="81"/>
      <c r="F85" s="81"/>
    </row>
    <row r="86" spans="5:6" ht="16.5" x14ac:dyDescent="0.3">
      <c r="E86" s="81"/>
      <c r="F86" s="81"/>
    </row>
    <row r="87" spans="5:6" ht="16.5" x14ac:dyDescent="0.3">
      <c r="E87" s="81"/>
      <c r="F87" s="81"/>
    </row>
    <row r="88" spans="5:6" ht="16.5" x14ac:dyDescent="0.3">
      <c r="E88" s="81"/>
      <c r="F88" s="81"/>
    </row>
    <row r="89" spans="5:6" ht="16.5" x14ac:dyDescent="0.3">
      <c r="E89" s="81"/>
      <c r="F89" s="81"/>
    </row>
    <row r="90" spans="5:6" ht="16.5" x14ac:dyDescent="0.3">
      <c r="E90" s="81"/>
      <c r="F90" s="81"/>
    </row>
  </sheetData>
  <sheetProtection selectLockedCells="1" selectUnlockedCells="1"/>
  <mergeCells count="1">
    <mergeCell ref="A4:H4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G9" sqref="G9"/>
    </sheetView>
  </sheetViews>
  <sheetFormatPr defaultRowHeight="15.75" x14ac:dyDescent="0.25"/>
  <cols>
    <col min="1" max="1" width="5.140625" customWidth="1"/>
    <col min="2" max="2" width="34.5703125" bestFit="1" customWidth="1"/>
    <col min="3" max="3" width="10.28515625" customWidth="1"/>
    <col min="4" max="5" width="9.85546875" customWidth="1"/>
    <col min="6" max="6" width="10" customWidth="1"/>
    <col min="7" max="7" width="10.28515625" customWidth="1"/>
    <col min="8" max="8" width="10.5703125" style="81" customWidth="1"/>
  </cols>
  <sheetData>
    <row r="2" spans="1:8" x14ac:dyDescent="0.25">
      <c r="A2" s="1"/>
      <c r="B2" s="2"/>
      <c r="C2" s="3"/>
      <c r="D2" s="3"/>
      <c r="E2" s="3"/>
      <c r="F2" s="4"/>
      <c r="G2" s="3"/>
    </row>
    <row r="3" spans="1:8" x14ac:dyDescent="0.25">
      <c r="A3" s="1"/>
      <c r="B3" s="2"/>
      <c r="C3" s="3"/>
      <c r="D3" s="3"/>
      <c r="E3" s="3"/>
      <c r="F3" s="5"/>
      <c r="G3" s="5"/>
      <c r="H3" s="12" t="s">
        <v>414</v>
      </c>
    </row>
    <row r="4" spans="1:8" x14ac:dyDescent="0.25">
      <c r="A4" s="1"/>
      <c r="B4" s="2"/>
      <c r="C4" s="6"/>
      <c r="D4" s="6"/>
      <c r="E4" s="6"/>
      <c r="F4" s="7"/>
      <c r="G4" s="7"/>
      <c r="H4" s="6" t="s">
        <v>1</v>
      </c>
    </row>
    <row r="5" spans="1:8" x14ac:dyDescent="0.25">
      <c r="A5" s="1"/>
      <c r="B5" s="2"/>
      <c r="C5" s="8"/>
      <c r="D5" s="8"/>
      <c r="E5" s="8"/>
      <c r="F5" s="9"/>
      <c r="G5" s="3"/>
    </row>
    <row r="6" spans="1:8" ht="39" customHeight="1" x14ac:dyDescent="0.2">
      <c r="A6" s="506" t="s">
        <v>462</v>
      </c>
      <c r="B6" s="554"/>
      <c r="C6" s="554"/>
      <c r="D6" s="554"/>
      <c r="E6" s="554"/>
      <c r="F6" s="554"/>
      <c r="G6" s="554"/>
      <c r="H6" s="508"/>
    </row>
    <row r="7" spans="1:8" x14ac:dyDescent="0.25">
      <c r="A7" s="1"/>
      <c r="B7" s="10"/>
      <c r="C7" s="3"/>
      <c r="D7" s="3"/>
      <c r="E7" s="3"/>
      <c r="F7" s="4"/>
      <c r="G7" s="3"/>
    </row>
    <row r="8" spans="1:8" x14ac:dyDescent="0.25">
      <c r="A8" s="1"/>
      <c r="B8" s="11"/>
      <c r="C8" s="12"/>
      <c r="D8" s="12"/>
      <c r="E8" s="12"/>
      <c r="F8" s="5"/>
      <c r="G8" s="5"/>
      <c r="H8" s="12" t="s">
        <v>2</v>
      </c>
    </row>
    <row r="9" spans="1:8" ht="45.75" customHeight="1" x14ac:dyDescent="0.2">
      <c r="A9" s="13" t="s">
        <v>3</v>
      </c>
      <c r="B9" s="14" t="s">
        <v>4</v>
      </c>
      <c r="C9" s="17" t="s">
        <v>433</v>
      </c>
      <c r="D9" s="212" t="s">
        <v>494</v>
      </c>
      <c r="E9" s="212" t="s">
        <v>516</v>
      </c>
      <c r="F9" s="212" t="s">
        <v>463</v>
      </c>
      <c r="G9" s="338" t="s">
        <v>434</v>
      </c>
      <c r="H9" s="346" t="s">
        <v>464</v>
      </c>
    </row>
    <row r="10" spans="1:8" x14ac:dyDescent="0.25">
      <c r="A10" s="18"/>
      <c r="B10" s="19" t="s">
        <v>5</v>
      </c>
      <c r="C10" s="21"/>
      <c r="D10" s="21"/>
      <c r="E10" s="344"/>
      <c r="F10" s="483"/>
      <c r="G10" s="339"/>
      <c r="H10" s="344"/>
    </row>
    <row r="11" spans="1:8" x14ac:dyDescent="0.25">
      <c r="A11" s="22" t="s">
        <v>6</v>
      </c>
      <c r="B11" s="23" t="s">
        <v>7</v>
      </c>
      <c r="C11" s="21"/>
      <c r="D11" s="21"/>
      <c r="E11" s="344"/>
      <c r="F11" s="484"/>
      <c r="G11" s="339"/>
      <c r="H11" s="344"/>
    </row>
    <row r="12" spans="1:8" x14ac:dyDescent="0.25">
      <c r="A12" s="24" t="s">
        <v>8</v>
      </c>
      <c r="B12" s="25" t="s">
        <v>9</v>
      </c>
      <c r="C12" s="21">
        <v>308395</v>
      </c>
      <c r="D12" s="21">
        <v>424998</v>
      </c>
      <c r="E12" s="344">
        <v>438587</v>
      </c>
      <c r="F12" s="484">
        <v>310000</v>
      </c>
      <c r="G12" s="339">
        <v>310000</v>
      </c>
      <c r="H12" s="344">
        <v>310000</v>
      </c>
    </row>
    <row r="13" spans="1:8" x14ac:dyDescent="0.25">
      <c r="A13" s="24" t="s">
        <v>10</v>
      </c>
      <c r="B13" s="25" t="s">
        <v>11</v>
      </c>
      <c r="C13" s="21"/>
      <c r="D13" s="21">
        <v>11826</v>
      </c>
      <c r="E13" s="344">
        <v>16134</v>
      </c>
      <c r="F13" s="484"/>
      <c r="G13" s="340"/>
      <c r="H13" s="344"/>
    </row>
    <row r="14" spans="1:8" x14ac:dyDescent="0.25">
      <c r="A14" s="24" t="s">
        <v>12</v>
      </c>
      <c r="B14" s="25" t="s">
        <v>13</v>
      </c>
      <c r="C14" s="21">
        <v>71000</v>
      </c>
      <c r="D14" s="21">
        <v>67000</v>
      </c>
      <c r="E14" s="344">
        <v>67000</v>
      </c>
      <c r="F14" s="484">
        <v>71000</v>
      </c>
      <c r="G14" s="339">
        <v>71000</v>
      </c>
      <c r="H14" s="344">
        <v>71000</v>
      </c>
    </row>
    <row r="15" spans="1:8" x14ac:dyDescent="0.25">
      <c r="A15" s="24" t="s">
        <v>14</v>
      </c>
      <c r="B15" s="26" t="s">
        <v>15</v>
      </c>
      <c r="C15" s="21">
        <v>12289</v>
      </c>
      <c r="D15" s="21">
        <v>26153</v>
      </c>
      <c r="E15" s="344">
        <v>28605</v>
      </c>
      <c r="F15" s="484">
        <v>12500</v>
      </c>
      <c r="G15" s="339">
        <v>12500</v>
      </c>
      <c r="H15" s="344">
        <v>12500</v>
      </c>
    </row>
    <row r="16" spans="1:8" x14ac:dyDescent="0.25">
      <c r="A16" s="24" t="s">
        <v>16</v>
      </c>
      <c r="B16" s="25" t="s">
        <v>17</v>
      </c>
      <c r="C16" s="21">
        <v>240</v>
      </c>
      <c r="D16" s="21">
        <v>240</v>
      </c>
      <c r="E16" s="344">
        <v>240</v>
      </c>
      <c r="F16" s="484"/>
      <c r="G16" s="339"/>
      <c r="H16" s="344"/>
    </row>
    <row r="17" spans="1:8" x14ac:dyDescent="0.25">
      <c r="A17" s="24" t="s">
        <v>18</v>
      </c>
      <c r="B17" s="25" t="s">
        <v>19</v>
      </c>
      <c r="C17" s="497">
        <v>425</v>
      </c>
      <c r="D17" s="497">
        <v>833</v>
      </c>
      <c r="E17" s="498">
        <v>1175</v>
      </c>
      <c r="F17" s="488">
        <v>200</v>
      </c>
      <c r="G17" s="339">
        <v>200</v>
      </c>
      <c r="H17" s="344">
        <v>200</v>
      </c>
    </row>
    <row r="18" spans="1:8" x14ac:dyDescent="0.25">
      <c r="A18" s="24" t="s">
        <v>20</v>
      </c>
      <c r="B18" s="493" t="s">
        <v>21</v>
      </c>
      <c r="C18" s="344"/>
      <c r="D18" s="344"/>
      <c r="E18" s="344"/>
      <c r="F18" s="340"/>
      <c r="G18" s="495"/>
      <c r="H18" s="344"/>
    </row>
    <row r="19" spans="1:8" x14ac:dyDescent="0.25">
      <c r="A19" s="18"/>
      <c r="B19" s="494" t="s">
        <v>22</v>
      </c>
      <c r="C19" s="366">
        <f t="shared" ref="C19:H19" si="0">C12+C13+C14+C15+C16+C17+C18</f>
        <v>392349</v>
      </c>
      <c r="D19" s="366">
        <f t="shared" si="0"/>
        <v>531050</v>
      </c>
      <c r="E19" s="366">
        <f t="shared" si="0"/>
        <v>551741</v>
      </c>
      <c r="F19" s="366">
        <f t="shared" si="0"/>
        <v>393700</v>
      </c>
      <c r="G19" s="485">
        <f t="shared" si="0"/>
        <v>393700</v>
      </c>
      <c r="H19" s="28">
        <f t="shared" si="0"/>
        <v>393700</v>
      </c>
    </row>
    <row r="20" spans="1:8" x14ac:dyDescent="0.25">
      <c r="A20" s="22" t="s">
        <v>23</v>
      </c>
      <c r="B20" s="494" t="s">
        <v>24</v>
      </c>
      <c r="C20" s="345">
        <v>62906</v>
      </c>
      <c r="D20" s="345">
        <v>64117</v>
      </c>
      <c r="E20" s="345">
        <v>66269</v>
      </c>
      <c r="F20" s="400">
        <v>58000</v>
      </c>
      <c r="G20" s="496">
        <v>58000</v>
      </c>
      <c r="H20" s="345">
        <v>60000</v>
      </c>
    </row>
    <row r="21" spans="1:8" x14ac:dyDescent="0.25">
      <c r="A21" s="18"/>
      <c r="B21" s="494" t="s">
        <v>25</v>
      </c>
      <c r="C21" s="367">
        <f t="shared" ref="C21:H21" si="1">C20+C19</f>
        <v>455255</v>
      </c>
      <c r="D21" s="367">
        <f t="shared" si="1"/>
        <v>595167</v>
      </c>
      <c r="E21" s="367">
        <f t="shared" si="1"/>
        <v>618010</v>
      </c>
      <c r="F21" s="367">
        <f t="shared" si="1"/>
        <v>451700</v>
      </c>
      <c r="G21" s="486">
        <f t="shared" si="1"/>
        <v>451700</v>
      </c>
      <c r="H21" s="31">
        <f t="shared" si="1"/>
        <v>453700</v>
      </c>
    </row>
    <row r="22" spans="1:8" x14ac:dyDescent="0.25">
      <c r="A22" s="18"/>
      <c r="B22" s="19" t="s">
        <v>26</v>
      </c>
      <c r="C22" s="499"/>
      <c r="D22" s="499"/>
      <c r="E22" s="476"/>
      <c r="F22" s="500"/>
      <c r="G22" s="339"/>
      <c r="H22" s="344"/>
    </row>
    <row r="23" spans="1:8" x14ac:dyDescent="0.25">
      <c r="A23" s="22" t="s">
        <v>6</v>
      </c>
      <c r="B23" s="23" t="s">
        <v>27</v>
      </c>
      <c r="C23" s="29"/>
      <c r="D23" s="29"/>
      <c r="E23" s="345"/>
      <c r="F23" s="484"/>
      <c r="G23" s="301"/>
      <c r="H23" s="344"/>
    </row>
    <row r="24" spans="1:8" x14ac:dyDescent="0.25">
      <c r="A24" s="24" t="s">
        <v>8</v>
      </c>
      <c r="B24" s="25" t="s">
        <v>28</v>
      </c>
      <c r="C24" s="117">
        <v>96642</v>
      </c>
      <c r="D24" s="117">
        <v>165856</v>
      </c>
      <c r="E24" s="341">
        <v>170195</v>
      </c>
      <c r="F24" s="484">
        <v>99200</v>
      </c>
      <c r="G24" s="339">
        <v>100530</v>
      </c>
      <c r="H24" s="344">
        <v>101200</v>
      </c>
    </row>
    <row r="25" spans="1:8" ht="24.75" x14ac:dyDescent="0.25">
      <c r="A25" s="24" t="s">
        <v>10</v>
      </c>
      <c r="B25" s="33" t="s">
        <v>29</v>
      </c>
      <c r="C25" s="117">
        <v>16866</v>
      </c>
      <c r="D25" s="117">
        <v>23606</v>
      </c>
      <c r="E25" s="341">
        <v>23742</v>
      </c>
      <c r="F25" s="484">
        <v>17500</v>
      </c>
      <c r="G25" s="339">
        <v>17800</v>
      </c>
      <c r="H25" s="344">
        <v>17500</v>
      </c>
    </row>
    <row r="26" spans="1:8" x14ac:dyDescent="0.25">
      <c r="A26" s="24" t="s">
        <v>12</v>
      </c>
      <c r="B26" s="25" t="s">
        <v>30</v>
      </c>
      <c r="C26" s="117">
        <v>120119</v>
      </c>
      <c r="D26" s="117">
        <v>135743</v>
      </c>
      <c r="E26" s="341">
        <v>148998</v>
      </c>
      <c r="F26" s="487">
        <v>122000</v>
      </c>
      <c r="G26" s="341">
        <v>121370</v>
      </c>
      <c r="H26" s="344">
        <v>123000</v>
      </c>
    </row>
    <row r="27" spans="1:8" x14ac:dyDescent="0.25">
      <c r="A27" s="34" t="s">
        <v>14</v>
      </c>
      <c r="B27" s="35" t="s">
        <v>31</v>
      </c>
      <c r="C27" s="244">
        <v>51983</v>
      </c>
      <c r="D27" s="244">
        <v>49985</v>
      </c>
      <c r="E27" s="341">
        <v>44770</v>
      </c>
      <c r="F27" s="488">
        <v>50000</v>
      </c>
      <c r="G27" s="339">
        <v>50000</v>
      </c>
      <c r="H27" s="344">
        <v>50000</v>
      </c>
    </row>
    <row r="28" spans="1:8" x14ac:dyDescent="0.25">
      <c r="A28" s="36" t="s">
        <v>16</v>
      </c>
      <c r="B28" s="37" t="s">
        <v>32</v>
      </c>
      <c r="C28" s="503">
        <v>143957</v>
      </c>
      <c r="D28" s="503">
        <v>163339</v>
      </c>
      <c r="E28" s="504">
        <v>164635</v>
      </c>
      <c r="F28" s="505">
        <v>144000</v>
      </c>
      <c r="G28" s="504">
        <v>144000</v>
      </c>
      <c r="H28" s="498">
        <v>144000</v>
      </c>
    </row>
    <row r="29" spans="1:8" x14ac:dyDescent="0.25">
      <c r="A29" s="36" t="s">
        <v>33</v>
      </c>
      <c r="B29" s="501" t="s">
        <v>34</v>
      </c>
      <c r="C29" s="341">
        <v>7420</v>
      </c>
      <c r="D29" s="341">
        <v>8638</v>
      </c>
      <c r="E29" s="341">
        <v>12002</v>
      </c>
      <c r="F29" s="403">
        <v>6000</v>
      </c>
      <c r="G29" s="342">
        <v>5000</v>
      </c>
      <c r="H29" s="344">
        <v>5000</v>
      </c>
    </row>
    <row r="30" spans="1:8" x14ac:dyDescent="0.25">
      <c r="A30" s="36" t="s">
        <v>20</v>
      </c>
      <c r="B30" s="501" t="s">
        <v>35</v>
      </c>
      <c r="C30" s="341">
        <v>6877</v>
      </c>
      <c r="D30" s="341">
        <v>35398</v>
      </c>
      <c r="E30" s="341">
        <v>41066</v>
      </c>
      <c r="F30" s="403">
        <v>3000</v>
      </c>
      <c r="G30" s="342">
        <v>3000</v>
      </c>
      <c r="H30" s="344">
        <v>3000</v>
      </c>
    </row>
    <row r="31" spans="1:8" x14ac:dyDescent="0.25">
      <c r="A31" s="36" t="s">
        <v>36</v>
      </c>
      <c r="B31" s="501" t="s">
        <v>37</v>
      </c>
      <c r="C31" s="341"/>
      <c r="D31" s="341"/>
      <c r="E31" s="341"/>
      <c r="F31" s="341"/>
      <c r="G31" s="342"/>
      <c r="H31" s="344"/>
    </row>
    <row r="32" spans="1:8" x14ac:dyDescent="0.25">
      <c r="A32" s="40"/>
      <c r="B32" s="502" t="s">
        <v>38</v>
      </c>
      <c r="C32" s="366">
        <f t="shared" ref="C32:H32" si="2">C24+C25+C26+C27+C28+C29+C30+C31</f>
        <v>443864</v>
      </c>
      <c r="D32" s="366">
        <f t="shared" si="2"/>
        <v>582565</v>
      </c>
      <c r="E32" s="366">
        <f t="shared" si="2"/>
        <v>605408</v>
      </c>
      <c r="F32" s="366">
        <f t="shared" si="2"/>
        <v>441700</v>
      </c>
      <c r="G32" s="366">
        <f t="shared" si="2"/>
        <v>441700</v>
      </c>
      <c r="H32" s="366">
        <f t="shared" si="2"/>
        <v>443700</v>
      </c>
    </row>
    <row r="33" spans="1:8" x14ac:dyDescent="0.25">
      <c r="A33" s="40" t="s">
        <v>23</v>
      </c>
      <c r="B33" s="502" t="s">
        <v>39</v>
      </c>
      <c r="C33" s="366">
        <v>11391</v>
      </c>
      <c r="D33" s="366">
        <v>12602</v>
      </c>
      <c r="E33" s="366">
        <v>12602</v>
      </c>
      <c r="F33" s="345">
        <v>10000</v>
      </c>
      <c r="G33" s="343">
        <v>10000</v>
      </c>
      <c r="H33" s="345">
        <v>10000</v>
      </c>
    </row>
    <row r="34" spans="1:8" x14ac:dyDescent="0.25">
      <c r="A34" s="42"/>
      <c r="B34" s="502" t="s">
        <v>40</v>
      </c>
      <c r="C34" s="366">
        <f t="shared" ref="C34:H34" si="3">C32+C33</f>
        <v>455255</v>
      </c>
      <c r="D34" s="366">
        <f t="shared" si="3"/>
        <v>595167</v>
      </c>
      <c r="E34" s="366">
        <f t="shared" si="3"/>
        <v>618010</v>
      </c>
      <c r="F34" s="366">
        <f t="shared" si="3"/>
        <v>451700</v>
      </c>
      <c r="G34" s="366">
        <f t="shared" si="3"/>
        <v>451700</v>
      </c>
      <c r="H34" s="366">
        <f t="shared" si="3"/>
        <v>453700</v>
      </c>
    </row>
    <row r="35" spans="1:8" x14ac:dyDescent="0.25">
      <c r="A35" s="1"/>
      <c r="B35" s="2"/>
      <c r="C35" s="3"/>
      <c r="D35" s="3"/>
      <c r="E35" s="3"/>
      <c r="F35" s="4"/>
      <c r="G35" s="3"/>
    </row>
    <row r="36" spans="1:8" x14ac:dyDescent="0.25">
      <c r="A36" s="1"/>
      <c r="B36" s="2"/>
      <c r="C36" s="43"/>
      <c r="D36" s="43"/>
      <c r="E36" s="43"/>
      <c r="F36" s="4"/>
      <c r="G36" s="3"/>
    </row>
    <row r="37" spans="1:8" x14ac:dyDescent="0.25">
      <c r="A37" s="1"/>
      <c r="B37" s="2"/>
      <c r="C37" s="3"/>
      <c r="D37" s="3"/>
      <c r="E37" s="3"/>
      <c r="F37" s="4"/>
      <c r="G37" s="3"/>
    </row>
  </sheetData>
  <mergeCells count="1">
    <mergeCell ref="A6:H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"/>
  <sheetViews>
    <sheetView zoomScaleNormal="100" zoomScaleSheetLayoutView="100" workbookViewId="0">
      <selection activeCell="J5" sqref="J5"/>
    </sheetView>
  </sheetViews>
  <sheetFormatPr defaultColWidth="7.85546875" defaultRowHeight="16.5" x14ac:dyDescent="0.3"/>
  <cols>
    <col min="1" max="1" width="4" style="46" customWidth="1"/>
    <col min="2" max="2" width="46.7109375" style="82" bestFit="1" customWidth="1"/>
    <col min="3" max="3" width="9.28515625" style="83" customWidth="1"/>
    <col min="4" max="4" width="10" style="83" customWidth="1"/>
    <col min="5" max="5" width="9.140625" style="47" customWidth="1"/>
    <col min="6" max="7" width="9.5703125" style="47" customWidth="1"/>
    <col min="8" max="8" width="9.85546875" style="47" customWidth="1"/>
    <col min="9" max="246" width="7.85546875" style="47"/>
  </cols>
  <sheetData>
    <row r="1" spans="1:8" x14ac:dyDescent="0.3">
      <c r="D1" s="84"/>
      <c r="F1" s="84"/>
      <c r="G1" s="84"/>
      <c r="H1" s="84" t="s">
        <v>98</v>
      </c>
    </row>
    <row r="2" spans="1:8" ht="10.5" customHeight="1" x14ac:dyDescent="0.3">
      <c r="A2" s="80"/>
      <c r="B2" s="85"/>
      <c r="C2" s="86"/>
      <c r="D2" s="84"/>
      <c r="F2" s="84"/>
      <c r="G2" s="84"/>
      <c r="H2" s="84" t="s">
        <v>1</v>
      </c>
    </row>
    <row r="3" spans="1:8" ht="39" customHeight="1" x14ac:dyDescent="0.3">
      <c r="A3" s="510" t="s">
        <v>467</v>
      </c>
      <c r="B3" s="510"/>
      <c r="C3" s="510"/>
      <c r="D3" s="510"/>
      <c r="E3" s="510"/>
      <c r="F3" s="510"/>
      <c r="G3" s="507"/>
      <c r="H3" s="508"/>
    </row>
    <row r="4" spans="1:8" ht="15.6" customHeight="1" x14ac:dyDescent="0.3">
      <c r="A4" s="80"/>
      <c r="B4" s="85"/>
      <c r="C4" s="87"/>
      <c r="D4" s="87"/>
      <c r="F4" s="87"/>
      <c r="G4" s="87"/>
      <c r="H4" s="87" t="s">
        <v>2</v>
      </c>
    </row>
    <row r="5" spans="1:8" ht="48.75" customHeight="1" x14ac:dyDescent="0.3">
      <c r="A5" s="88" t="s">
        <v>3</v>
      </c>
      <c r="B5" s="89" t="s">
        <v>4</v>
      </c>
      <c r="C5" s="338" t="s">
        <v>415</v>
      </c>
      <c r="D5" s="15" t="s">
        <v>448</v>
      </c>
      <c r="E5" s="16" t="s">
        <v>449</v>
      </c>
      <c r="F5" s="338" t="s">
        <v>433</v>
      </c>
      <c r="G5" s="338" t="s">
        <v>494</v>
      </c>
      <c r="H5" s="338" t="s">
        <v>516</v>
      </c>
    </row>
    <row r="6" spans="1:8" s="93" customFormat="1" ht="20.25" customHeight="1" x14ac:dyDescent="0.2">
      <c r="A6" s="90" t="s">
        <v>6</v>
      </c>
      <c r="B6" s="91" t="s">
        <v>28</v>
      </c>
      <c r="C6" s="377"/>
      <c r="D6" s="92"/>
      <c r="E6" s="368"/>
      <c r="F6" s="377"/>
      <c r="G6" s="377"/>
      <c r="H6" s="377"/>
    </row>
    <row r="7" spans="1:8" s="97" customFormat="1" ht="20.25" customHeight="1" x14ac:dyDescent="0.2">
      <c r="A7" s="94" t="s">
        <v>8</v>
      </c>
      <c r="B7" s="95" t="s">
        <v>99</v>
      </c>
      <c r="C7" s="378">
        <v>93821</v>
      </c>
      <c r="D7" s="96">
        <v>151596</v>
      </c>
      <c r="E7" s="369">
        <v>147815</v>
      </c>
      <c r="F7" s="378">
        <v>88799</v>
      </c>
      <c r="G7" s="378">
        <v>158013</v>
      </c>
      <c r="H7" s="378">
        <v>159258</v>
      </c>
    </row>
    <row r="8" spans="1:8" s="99" customFormat="1" ht="20.25" customHeight="1" x14ac:dyDescent="0.2">
      <c r="A8" s="94" t="s">
        <v>67</v>
      </c>
      <c r="B8" s="95" t="s">
        <v>100</v>
      </c>
      <c r="C8" s="378">
        <v>544</v>
      </c>
      <c r="D8" s="96">
        <v>17709</v>
      </c>
      <c r="E8" s="369">
        <v>18772</v>
      </c>
      <c r="F8" s="378">
        <v>7843</v>
      </c>
      <c r="G8" s="378">
        <v>7843</v>
      </c>
      <c r="H8" s="378">
        <v>10937</v>
      </c>
    </row>
    <row r="9" spans="1:8" s="93" customFormat="1" ht="20.25" customHeight="1" x14ac:dyDescent="0.2">
      <c r="A9" s="90"/>
      <c r="B9" s="91" t="s">
        <v>101</v>
      </c>
      <c r="C9" s="377">
        <v>105135</v>
      </c>
      <c r="D9" s="368">
        <f>D7+D8</f>
        <v>169305</v>
      </c>
      <c r="E9" s="368">
        <f>E7+E8</f>
        <v>166587</v>
      </c>
      <c r="F9" s="377">
        <f>F7+F8</f>
        <v>96642</v>
      </c>
      <c r="G9" s="377">
        <f>G7+G8</f>
        <v>165856</v>
      </c>
      <c r="H9" s="377">
        <f>H7+H8</f>
        <v>170195</v>
      </c>
    </row>
    <row r="10" spans="1:8" s="93" customFormat="1" ht="29.1" customHeight="1" x14ac:dyDescent="0.2">
      <c r="A10" s="90" t="s">
        <v>23</v>
      </c>
      <c r="B10" s="98" t="s">
        <v>29</v>
      </c>
      <c r="C10" s="377">
        <v>19745</v>
      </c>
      <c r="D10" s="92">
        <v>26180</v>
      </c>
      <c r="E10" s="368">
        <v>26081</v>
      </c>
      <c r="F10" s="377">
        <v>16866</v>
      </c>
      <c r="G10" s="377">
        <v>23606</v>
      </c>
      <c r="H10" s="377">
        <v>23742</v>
      </c>
    </row>
    <row r="11" spans="1:8" s="93" customFormat="1" ht="20.25" customHeight="1" x14ac:dyDescent="0.2">
      <c r="A11" s="90" t="s">
        <v>53</v>
      </c>
      <c r="B11" s="91" t="s">
        <v>30</v>
      </c>
      <c r="C11" s="377"/>
      <c r="D11" s="92"/>
      <c r="E11" s="368"/>
      <c r="F11" s="377"/>
      <c r="G11" s="377"/>
      <c r="H11" s="377"/>
    </row>
    <row r="12" spans="1:8" s="99" customFormat="1" ht="20.25" customHeight="1" x14ac:dyDescent="0.2">
      <c r="A12" s="94" t="s">
        <v>93</v>
      </c>
      <c r="B12" s="95" t="s">
        <v>102</v>
      </c>
      <c r="C12" s="378">
        <v>20636</v>
      </c>
      <c r="D12" s="96">
        <v>23026</v>
      </c>
      <c r="E12" s="369">
        <v>22472</v>
      </c>
      <c r="F12" s="378">
        <v>19268</v>
      </c>
      <c r="G12" s="378">
        <v>28863</v>
      </c>
      <c r="H12" s="378">
        <v>18907</v>
      </c>
    </row>
    <row r="13" spans="1:8" s="99" customFormat="1" ht="20.25" customHeight="1" x14ac:dyDescent="0.2">
      <c r="A13" s="94" t="s">
        <v>67</v>
      </c>
      <c r="B13" s="100" t="s">
        <v>103</v>
      </c>
      <c r="C13" s="378">
        <v>4301</v>
      </c>
      <c r="D13" s="101">
        <v>4325</v>
      </c>
      <c r="E13" s="406">
        <v>3194</v>
      </c>
      <c r="F13" s="378">
        <v>3754</v>
      </c>
      <c r="G13" s="378">
        <v>3754</v>
      </c>
      <c r="H13" s="378">
        <v>2251</v>
      </c>
    </row>
    <row r="14" spans="1:8" s="99" customFormat="1" ht="20.25" customHeight="1" x14ac:dyDescent="0.2">
      <c r="A14" s="102" t="s">
        <v>12</v>
      </c>
      <c r="B14" s="95" t="s">
        <v>104</v>
      </c>
      <c r="C14" s="378">
        <v>83146</v>
      </c>
      <c r="D14" s="96">
        <v>103472</v>
      </c>
      <c r="E14" s="369">
        <v>97419</v>
      </c>
      <c r="F14" s="378">
        <v>73285</v>
      </c>
      <c r="G14" s="378">
        <v>74599</v>
      </c>
      <c r="H14" s="378">
        <v>97057</v>
      </c>
    </row>
    <row r="15" spans="1:8" s="99" customFormat="1" ht="20.25" customHeight="1" x14ac:dyDescent="0.2">
      <c r="A15" s="102" t="s">
        <v>14</v>
      </c>
      <c r="B15" s="95" t="s">
        <v>105</v>
      </c>
      <c r="C15" s="378">
        <v>1473</v>
      </c>
      <c r="D15" s="96">
        <v>1407</v>
      </c>
      <c r="E15" s="369">
        <v>1244</v>
      </c>
      <c r="F15" s="378">
        <v>1060</v>
      </c>
      <c r="G15" s="378">
        <v>1060</v>
      </c>
      <c r="H15" s="378">
        <v>1139</v>
      </c>
    </row>
    <row r="16" spans="1:8" s="99" customFormat="1" ht="20.25" customHeight="1" x14ac:dyDescent="0.2">
      <c r="A16" s="102" t="s">
        <v>106</v>
      </c>
      <c r="B16" s="95" t="s">
        <v>107</v>
      </c>
      <c r="C16" s="378">
        <v>27576</v>
      </c>
      <c r="D16" s="96">
        <v>32259</v>
      </c>
      <c r="E16" s="369">
        <v>29348</v>
      </c>
      <c r="F16" s="378">
        <v>22752</v>
      </c>
      <c r="G16" s="378">
        <v>27467</v>
      </c>
      <c r="H16" s="378">
        <v>29644</v>
      </c>
    </row>
    <row r="17" spans="1:254" s="93" customFormat="1" ht="20.25" customHeight="1" x14ac:dyDescent="0.2">
      <c r="A17" s="103"/>
      <c r="B17" s="91" t="s">
        <v>108</v>
      </c>
      <c r="C17" s="377">
        <f t="shared" ref="C17:H17" si="0">SUM(C12:C16)</f>
        <v>137132</v>
      </c>
      <c r="D17" s="377">
        <f t="shared" si="0"/>
        <v>164489</v>
      </c>
      <c r="E17" s="377">
        <f t="shared" si="0"/>
        <v>153677</v>
      </c>
      <c r="F17" s="377">
        <f t="shared" si="0"/>
        <v>120119</v>
      </c>
      <c r="G17" s="377">
        <f t="shared" si="0"/>
        <v>135743</v>
      </c>
      <c r="H17" s="377">
        <f t="shared" si="0"/>
        <v>148998</v>
      </c>
    </row>
    <row r="18" spans="1:254" s="104" customFormat="1" ht="20.25" customHeight="1" x14ac:dyDescent="0.2">
      <c r="A18" s="103" t="s">
        <v>109</v>
      </c>
      <c r="B18" s="91" t="s">
        <v>31</v>
      </c>
      <c r="C18" s="377">
        <v>46174</v>
      </c>
      <c r="D18" s="92">
        <v>44797</v>
      </c>
      <c r="E18" s="368">
        <v>36052</v>
      </c>
      <c r="F18" s="377">
        <v>51983</v>
      </c>
      <c r="G18" s="377">
        <v>49985</v>
      </c>
      <c r="H18" s="377">
        <v>44770</v>
      </c>
    </row>
    <row r="19" spans="1:254" s="106" customFormat="1" ht="20.25" customHeight="1" x14ac:dyDescent="0.2">
      <c r="A19" s="103" t="s">
        <v>76</v>
      </c>
      <c r="B19" s="105" t="s">
        <v>32</v>
      </c>
      <c r="C19" s="379"/>
      <c r="D19" s="92"/>
      <c r="E19" s="370"/>
      <c r="F19" s="379"/>
      <c r="G19" s="379"/>
      <c r="H19" s="379"/>
    </row>
    <row r="20" spans="1:254" s="97" customFormat="1" ht="20.25" customHeight="1" x14ac:dyDescent="0.2">
      <c r="A20" s="107" t="s">
        <v>93</v>
      </c>
      <c r="B20" s="108" t="s">
        <v>110</v>
      </c>
      <c r="C20" s="378"/>
      <c r="D20" s="109">
        <v>1522</v>
      </c>
      <c r="E20" s="371">
        <v>1522</v>
      </c>
      <c r="F20" s="378"/>
      <c r="G20" s="378">
        <v>7003</v>
      </c>
      <c r="H20" s="378">
        <v>7003</v>
      </c>
    </row>
    <row r="21" spans="1:254" s="97" customFormat="1" ht="20.25" customHeight="1" x14ac:dyDescent="0.2">
      <c r="A21" s="107" t="s">
        <v>10</v>
      </c>
      <c r="B21" s="110" t="s">
        <v>111</v>
      </c>
      <c r="C21" s="407"/>
      <c r="D21" s="109"/>
      <c r="E21" s="371"/>
      <c r="F21" s="407"/>
      <c r="G21" s="407"/>
      <c r="H21" s="378"/>
    </row>
    <row r="22" spans="1:254" s="99" customFormat="1" ht="20.25" customHeight="1" x14ac:dyDescent="0.2">
      <c r="A22" s="102" t="s">
        <v>12</v>
      </c>
      <c r="B22" s="95" t="s">
        <v>112</v>
      </c>
      <c r="C22" s="378">
        <v>153313</v>
      </c>
      <c r="D22" s="96">
        <v>143501</v>
      </c>
      <c r="E22" s="369">
        <v>142709</v>
      </c>
      <c r="F22" s="378">
        <v>130647</v>
      </c>
      <c r="G22" s="378">
        <v>131818</v>
      </c>
      <c r="H22" s="378">
        <v>131663</v>
      </c>
    </row>
    <row r="23" spans="1:254" ht="20.25" customHeight="1" x14ac:dyDescent="0.3">
      <c r="A23" s="111" t="s">
        <v>14</v>
      </c>
      <c r="B23" s="110" t="s">
        <v>113</v>
      </c>
      <c r="C23" s="408"/>
      <c r="D23" s="112">
        <v>400</v>
      </c>
      <c r="E23" s="372">
        <v>349</v>
      </c>
      <c r="F23" s="408"/>
      <c r="G23" s="408">
        <v>408</v>
      </c>
      <c r="H23" s="344">
        <v>861</v>
      </c>
    </row>
    <row r="24" spans="1:254" ht="18.600000000000001" customHeight="1" x14ac:dyDescent="0.3">
      <c r="A24" s="111" t="s">
        <v>106</v>
      </c>
      <c r="B24" s="95" t="s">
        <v>114</v>
      </c>
      <c r="C24" s="344">
        <v>3230</v>
      </c>
      <c r="D24" s="96">
        <v>3230</v>
      </c>
      <c r="E24" s="364">
        <v>2645</v>
      </c>
      <c r="F24" s="344">
        <v>13310</v>
      </c>
      <c r="G24" s="344">
        <v>24110</v>
      </c>
      <c r="H24" s="344">
        <v>25108</v>
      </c>
    </row>
    <row r="25" spans="1:254" s="104" customFormat="1" ht="20.25" customHeight="1" x14ac:dyDescent="0.2">
      <c r="A25" s="103"/>
      <c r="B25" s="91" t="s">
        <v>115</v>
      </c>
      <c r="C25" s="377">
        <f>C20+C21+C22+C23+C24</f>
        <v>156543</v>
      </c>
      <c r="D25" s="368">
        <v>148653</v>
      </c>
      <c r="E25" s="368">
        <v>147226</v>
      </c>
      <c r="F25" s="377">
        <f>F22+F24</f>
        <v>143957</v>
      </c>
      <c r="G25" s="377">
        <f>G22+G24+G20+G23</f>
        <v>163339</v>
      </c>
      <c r="H25" s="377">
        <f>H22+H24+H20+H23</f>
        <v>164635</v>
      </c>
    </row>
    <row r="26" spans="1:254" s="93" customFormat="1" ht="20.25" customHeight="1" x14ac:dyDescent="0.2">
      <c r="A26" s="103" t="s">
        <v>81</v>
      </c>
      <c r="B26" s="91" t="s">
        <v>34</v>
      </c>
      <c r="C26" s="377">
        <v>3910</v>
      </c>
      <c r="D26" s="92">
        <v>20220</v>
      </c>
      <c r="E26" s="368">
        <v>19537</v>
      </c>
      <c r="F26" s="377">
        <v>7420</v>
      </c>
      <c r="G26" s="377">
        <v>8638</v>
      </c>
      <c r="H26" s="377">
        <v>12002</v>
      </c>
    </row>
    <row r="27" spans="1:254" s="93" customFormat="1" ht="20.25" customHeight="1" x14ac:dyDescent="0.2">
      <c r="A27" s="103" t="s">
        <v>81</v>
      </c>
      <c r="B27" s="91" t="s">
        <v>35</v>
      </c>
      <c r="C27" s="377">
        <v>8700</v>
      </c>
      <c r="D27" s="92">
        <v>49061</v>
      </c>
      <c r="E27" s="368">
        <v>34843</v>
      </c>
      <c r="F27" s="377">
        <v>6877</v>
      </c>
      <c r="G27" s="377">
        <v>35398</v>
      </c>
      <c r="H27" s="377">
        <v>41066</v>
      </c>
    </row>
    <row r="28" spans="1:254" s="93" customFormat="1" ht="20.25" customHeight="1" x14ac:dyDescent="0.2">
      <c r="A28" s="103" t="s">
        <v>91</v>
      </c>
      <c r="B28" s="91" t="s">
        <v>37</v>
      </c>
      <c r="C28" s="377"/>
      <c r="D28" s="92"/>
      <c r="E28" s="368"/>
      <c r="F28" s="377"/>
      <c r="G28" s="377"/>
      <c r="H28" s="377"/>
    </row>
    <row r="29" spans="1:254" ht="20.25" customHeight="1" x14ac:dyDescent="0.3">
      <c r="A29" s="111" t="s">
        <v>93</v>
      </c>
      <c r="B29" s="113" t="s">
        <v>116</v>
      </c>
      <c r="C29" s="409"/>
      <c r="D29" s="96"/>
      <c r="E29" s="373"/>
      <c r="F29" s="409"/>
      <c r="G29" s="409"/>
      <c r="H29" s="344"/>
    </row>
    <row r="30" spans="1:254" ht="20.25" customHeight="1" x14ac:dyDescent="0.3">
      <c r="A30" s="114" t="s">
        <v>10</v>
      </c>
      <c r="B30" s="100" t="s">
        <v>117</v>
      </c>
      <c r="C30" s="410"/>
      <c r="D30" s="115"/>
      <c r="E30" s="374"/>
      <c r="F30" s="410"/>
      <c r="G30" s="410"/>
      <c r="H30" s="344"/>
    </row>
    <row r="31" spans="1:254" ht="20.25" customHeight="1" x14ac:dyDescent="0.3">
      <c r="A31" s="116" t="s">
        <v>118</v>
      </c>
      <c r="B31" s="113" t="s">
        <v>119</v>
      </c>
      <c r="C31" s="341"/>
      <c r="D31" s="118"/>
      <c r="E31" s="335"/>
      <c r="F31" s="341"/>
      <c r="G31" s="341"/>
      <c r="H31" s="344"/>
      <c r="IM31" s="27"/>
      <c r="IN31" s="27"/>
      <c r="IO31" s="27"/>
      <c r="IP31" s="27"/>
      <c r="IQ31" s="27"/>
      <c r="IR31" s="27"/>
      <c r="IS31" s="27"/>
      <c r="IT31" s="27"/>
    </row>
    <row r="32" spans="1:254" s="63" customFormat="1" ht="20.85" customHeight="1" x14ac:dyDescent="0.25">
      <c r="A32" s="116" t="s">
        <v>14</v>
      </c>
      <c r="B32" s="95" t="s">
        <v>120</v>
      </c>
      <c r="C32" s="411"/>
      <c r="D32" s="38"/>
      <c r="E32" s="375"/>
      <c r="F32" s="411"/>
      <c r="G32" s="411"/>
      <c r="H32" s="345"/>
    </row>
    <row r="33" spans="1:254" s="63" customFormat="1" ht="20.100000000000001" customHeight="1" x14ac:dyDescent="0.25">
      <c r="A33" s="65"/>
      <c r="B33" s="23" t="s">
        <v>121</v>
      </c>
      <c r="C33" s="345"/>
      <c r="D33" s="29"/>
      <c r="E33" s="337"/>
      <c r="F33" s="345"/>
      <c r="G33" s="345"/>
      <c r="H33" s="345"/>
      <c r="IM33" s="32"/>
      <c r="IN33" s="32"/>
      <c r="IO33" s="32"/>
      <c r="IP33" s="32"/>
      <c r="IQ33" s="32"/>
      <c r="IR33" s="32"/>
      <c r="IS33" s="32"/>
      <c r="IT33" s="32"/>
    </row>
    <row r="34" spans="1:254" s="63" customFormat="1" ht="20.100000000000001" customHeight="1" x14ac:dyDescent="0.25">
      <c r="A34" s="65" t="s">
        <v>122</v>
      </c>
      <c r="B34" s="23" t="s">
        <v>39</v>
      </c>
      <c r="C34" s="345">
        <v>10848</v>
      </c>
      <c r="D34" s="29">
        <v>10848</v>
      </c>
      <c r="E34" s="337">
        <v>10848</v>
      </c>
      <c r="F34" s="345">
        <v>11391</v>
      </c>
      <c r="G34" s="345">
        <v>12602</v>
      </c>
      <c r="H34" s="345">
        <v>12602</v>
      </c>
      <c r="IM34" s="32"/>
      <c r="IN34" s="32"/>
      <c r="IO34" s="32"/>
      <c r="IP34" s="32"/>
      <c r="IQ34" s="32"/>
      <c r="IR34" s="32"/>
      <c r="IS34" s="32"/>
      <c r="IT34" s="32"/>
    </row>
    <row r="35" spans="1:254" s="63" customFormat="1" ht="20.100000000000001" customHeight="1" x14ac:dyDescent="0.25">
      <c r="A35" s="119"/>
      <c r="B35" s="23" t="s">
        <v>123</v>
      </c>
      <c r="C35" s="380">
        <f t="shared" ref="C35:H35" si="1">C27+C26+C25+C18+C17+C10+C9+C33+C34</f>
        <v>488187</v>
      </c>
      <c r="D35" s="380">
        <f t="shared" si="1"/>
        <v>633553</v>
      </c>
      <c r="E35" s="380">
        <f t="shared" si="1"/>
        <v>594851</v>
      </c>
      <c r="F35" s="380">
        <f t="shared" si="1"/>
        <v>455255</v>
      </c>
      <c r="G35" s="380">
        <f t="shared" si="1"/>
        <v>595167</v>
      </c>
      <c r="H35" s="380">
        <f t="shared" si="1"/>
        <v>618010</v>
      </c>
      <c r="IM35" s="32"/>
      <c r="IN35" s="32"/>
      <c r="IO35" s="32"/>
      <c r="IP35" s="32"/>
      <c r="IQ35" s="32"/>
      <c r="IR35" s="32"/>
      <c r="IS35" s="32"/>
      <c r="IT35" s="32"/>
    </row>
    <row r="36" spans="1:254" ht="18" customHeight="1" x14ac:dyDescent="0.3">
      <c r="A36" s="151"/>
      <c r="B36" s="181" t="s">
        <v>180</v>
      </c>
      <c r="C36" s="358">
        <v>475577</v>
      </c>
      <c r="D36" s="182">
        <v>564272</v>
      </c>
      <c r="E36" s="355">
        <v>540471</v>
      </c>
      <c r="F36" s="358">
        <v>440958</v>
      </c>
      <c r="G36" s="358">
        <v>551131</v>
      </c>
      <c r="H36" s="344">
        <v>564943</v>
      </c>
    </row>
    <row r="37" spans="1:254" ht="18" customHeight="1" x14ac:dyDescent="0.3">
      <c r="A37" s="185"/>
      <c r="B37" s="186" t="s">
        <v>181</v>
      </c>
      <c r="C37" s="358">
        <v>12610</v>
      </c>
      <c r="D37" s="187">
        <v>69281</v>
      </c>
      <c r="E37" s="376">
        <v>54380</v>
      </c>
      <c r="F37" s="358">
        <v>14297</v>
      </c>
      <c r="G37" s="358">
        <v>44036</v>
      </c>
      <c r="H37" s="344">
        <v>53067</v>
      </c>
    </row>
    <row r="38" spans="1:254" ht="17.25" customHeight="1" x14ac:dyDescent="0.3">
      <c r="A38" s="188"/>
      <c r="B38" s="189" t="s">
        <v>182</v>
      </c>
      <c r="C38" s="298">
        <v>30</v>
      </c>
      <c r="D38" s="190">
        <v>87</v>
      </c>
      <c r="E38" s="359">
        <v>90</v>
      </c>
      <c r="F38" s="298">
        <v>30</v>
      </c>
      <c r="G38" s="298">
        <v>30</v>
      </c>
      <c r="H38" s="345">
        <v>91</v>
      </c>
    </row>
  </sheetData>
  <sheetProtection selectLockedCells="1" selectUnlockedCells="1"/>
  <mergeCells count="1">
    <mergeCell ref="A3:H3"/>
  </mergeCells>
  <phoneticPr fontId="0" type="noConversion"/>
  <printOptions horizontalCentered="1"/>
  <pageMargins left="0.23622047244094491" right="0.23622047244094491" top="0.35433070866141736" bottom="0.55118110236220474" header="0.31496062992125984" footer="0.31496062992125984"/>
  <pageSetup paperSize="9" scale="9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K8" sqref="K8"/>
    </sheetView>
  </sheetViews>
  <sheetFormatPr defaultRowHeight="12.75" x14ac:dyDescent="0.2"/>
  <cols>
    <col min="1" max="1" width="5.85546875" customWidth="1"/>
    <col min="2" max="2" width="34.42578125" customWidth="1"/>
    <col min="3" max="3" width="10.28515625" customWidth="1"/>
    <col min="4" max="4" width="10.140625" customWidth="1"/>
    <col min="5" max="5" width="9.85546875" customWidth="1"/>
    <col min="6" max="6" width="10.28515625" customWidth="1"/>
    <col min="7" max="7" width="9" customWidth="1"/>
    <col min="8" max="8" width="10.5703125" customWidth="1"/>
  </cols>
  <sheetData>
    <row r="1" spans="1:8" ht="15.75" x14ac:dyDescent="0.25">
      <c r="A1" s="83"/>
      <c r="B1" s="83"/>
      <c r="C1" s="83"/>
      <c r="D1" s="83"/>
      <c r="E1" s="83"/>
      <c r="F1" s="84"/>
      <c r="G1" s="84"/>
      <c r="H1" s="84" t="s">
        <v>160</v>
      </c>
    </row>
    <row r="2" spans="1:8" ht="11.1" customHeight="1" x14ac:dyDescent="0.25">
      <c r="A2" s="83"/>
      <c r="B2" s="83"/>
      <c r="C2" s="83"/>
      <c r="D2" s="83"/>
      <c r="E2" s="83"/>
      <c r="F2" s="84"/>
      <c r="G2" s="84"/>
      <c r="H2" s="84" t="s">
        <v>41</v>
      </c>
    </row>
    <row r="3" spans="1:8" ht="10.35" customHeight="1" x14ac:dyDescent="0.25">
      <c r="A3" s="122"/>
      <c r="B3" s="156"/>
      <c r="C3" s="156"/>
      <c r="D3" s="156"/>
      <c r="E3" s="156"/>
      <c r="F3" s="157"/>
    </row>
    <row r="4" spans="1:8" ht="18.75" customHeight="1" x14ac:dyDescent="0.3">
      <c r="A4" s="511" t="s">
        <v>161</v>
      </c>
      <c r="B4" s="511"/>
      <c r="C4" s="511"/>
      <c r="D4" s="511"/>
      <c r="E4" s="511"/>
      <c r="F4" s="511"/>
      <c r="G4" s="507"/>
      <c r="H4" s="508"/>
    </row>
    <row r="5" spans="1:8" ht="17.850000000000001" customHeight="1" x14ac:dyDescent="0.3">
      <c r="A5" s="512" t="s">
        <v>451</v>
      </c>
      <c r="B5" s="512"/>
      <c r="C5" s="512"/>
      <c r="D5" s="512"/>
      <c r="E5" s="512"/>
      <c r="F5" s="512"/>
      <c r="G5" s="507"/>
      <c r="H5" s="508"/>
    </row>
    <row r="6" spans="1:8" ht="18.75" customHeight="1" x14ac:dyDescent="0.25">
      <c r="A6" s="83"/>
      <c r="B6" s="83"/>
      <c r="C6" s="83"/>
      <c r="D6" s="83"/>
      <c r="E6" s="83"/>
      <c r="F6" s="83"/>
    </row>
    <row r="7" spans="1:8" s="55" customFormat="1" ht="49.35" customHeight="1" x14ac:dyDescent="0.25">
      <c r="A7" s="83"/>
      <c r="B7" s="83"/>
      <c r="C7" s="83"/>
      <c r="D7" s="83"/>
      <c r="E7" s="83"/>
      <c r="F7" s="84"/>
      <c r="G7" s="84"/>
      <c r="H7" s="84" t="s">
        <v>2</v>
      </c>
    </row>
    <row r="8" spans="1:8" ht="60" x14ac:dyDescent="0.2">
      <c r="A8" s="158" t="s">
        <v>3</v>
      </c>
      <c r="B8" s="159" t="s">
        <v>4</v>
      </c>
      <c r="C8" s="413" t="s">
        <v>415</v>
      </c>
      <c r="D8" s="160" t="s">
        <v>448</v>
      </c>
      <c r="E8" s="177" t="s">
        <v>449</v>
      </c>
      <c r="F8" s="413" t="s">
        <v>433</v>
      </c>
      <c r="G8" s="413" t="s">
        <v>494</v>
      </c>
      <c r="H8" s="413" t="s">
        <v>517</v>
      </c>
    </row>
    <row r="9" spans="1:8" ht="20.100000000000001" customHeight="1" x14ac:dyDescent="0.25">
      <c r="A9" s="40" t="s">
        <v>6</v>
      </c>
      <c r="B9" s="161" t="s">
        <v>9</v>
      </c>
      <c r="C9" s="339"/>
      <c r="D9" s="349"/>
      <c r="E9" s="350"/>
      <c r="F9" s="339"/>
      <c r="G9" s="339"/>
      <c r="H9" s="344"/>
    </row>
    <row r="10" spans="1:8" ht="19.350000000000001" customHeight="1" x14ac:dyDescent="0.25">
      <c r="A10" s="36" t="s">
        <v>8</v>
      </c>
      <c r="B10" s="163" t="s">
        <v>162</v>
      </c>
      <c r="C10" s="339">
        <v>307395</v>
      </c>
      <c r="D10" s="351">
        <v>325073</v>
      </c>
      <c r="E10" s="352">
        <v>325073</v>
      </c>
      <c r="F10" s="339">
        <v>284775</v>
      </c>
      <c r="G10" s="339">
        <v>312678</v>
      </c>
      <c r="H10" s="344">
        <v>328414</v>
      </c>
    </row>
    <row r="11" spans="1:8" ht="19.350000000000001" customHeight="1" x14ac:dyDescent="0.25">
      <c r="A11" s="36" t="s">
        <v>10</v>
      </c>
      <c r="B11" s="163" t="s">
        <v>163</v>
      </c>
      <c r="C11" s="339">
        <v>23824</v>
      </c>
      <c r="D11" s="351">
        <v>95285</v>
      </c>
      <c r="E11" s="352">
        <v>95285</v>
      </c>
      <c r="F11" s="339">
        <v>23620</v>
      </c>
      <c r="G11" s="339">
        <v>112146</v>
      </c>
      <c r="H11" s="344">
        <v>109740</v>
      </c>
    </row>
    <row r="12" spans="1:8" ht="19.350000000000001" customHeight="1" x14ac:dyDescent="0.25">
      <c r="A12" s="36"/>
      <c r="B12" s="161" t="s">
        <v>164</v>
      </c>
      <c r="C12" s="383">
        <f t="shared" ref="C12:H12" si="0">C10+C11</f>
        <v>331219</v>
      </c>
      <c r="D12" s="381">
        <f t="shared" si="0"/>
        <v>420358</v>
      </c>
      <c r="E12" s="381">
        <f t="shared" si="0"/>
        <v>420358</v>
      </c>
      <c r="F12" s="383">
        <f t="shared" si="0"/>
        <v>308395</v>
      </c>
      <c r="G12" s="383">
        <f t="shared" si="0"/>
        <v>424824</v>
      </c>
      <c r="H12" s="383">
        <f t="shared" si="0"/>
        <v>438154</v>
      </c>
    </row>
    <row r="13" spans="1:8" ht="19.350000000000001" customHeight="1" x14ac:dyDescent="0.25">
      <c r="A13" s="40" t="s">
        <v>23</v>
      </c>
      <c r="B13" s="161" t="s">
        <v>165</v>
      </c>
      <c r="C13" s="339"/>
      <c r="D13" s="349"/>
      <c r="E13" s="350"/>
      <c r="F13" s="339"/>
      <c r="G13" s="339"/>
      <c r="H13" s="344"/>
    </row>
    <row r="14" spans="1:8" ht="19.350000000000001" customHeight="1" x14ac:dyDescent="0.25">
      <c r="A14" s="36" t="s">
        <v>8</v>
      </c>
      <c r="B14" s="163" t="s">
        <v>166</v>
      </c>
      <c r="C14" s="339"/>
      <c r="D14" s="351">
        <v>13311</v>
      </c>
      <c r="E14" s="352">
        <v>13311</v>
      </c>
      <c r="F14" s="339">
        <v>0</v>
      </c>
      <c r="G14" s="339">
        <v>0</v>
      </c>
      <c r="H14" s="344">
        <v>1299</v>
      </c>
    </row>
    <row r="15" spans="1:8" ht="19.350000000000001" customHeight="1" x14ac:dyDescent="0.25">
      <c r="A15" s="36" t="s">
        <v>10</v>
      </c>
      <c r="B15" s="163" t="s">
        <v>167</v>
      </c>
      <c r="C15" s="339"/>
      <c r="D15" s="351">
        <v>22055</v>
      </c>
      <c r="E15" s="352">
        <v>29035</v>
      </c>
      <c r="F15" s="339">
        <v>0</v>
      </c>
      <c r="G15" s="339">
        <v>11826</v>
      </c>
      <c r="H15" s="344">
        <v>14835</v>
      </c>
    </row>
    <row r="16" spans="1:8" ht="19.350000000000001" customHeight="1" x14ac:dyDescent="0.25">
      <c r="A16" s="36"/>
      <c r="B16" s="161" t="s">
        <v>49</v>
      </c>
      <c r="C16" s="383">
        <v>0</v>
      </c>
      <c r="D16" s="383">
        <f>D14+D15</f>
        <v>35366</v>
      </c>
      <c r="E16" s="383">
        <f>E14+E15</f>
        <v>42346</v>
      </c>
      <c r="F16" s="383">
        <v>0</v>
      </c>
      <c r="G16" s="383">
        <v>11826</v>
      </c>
      <c r="H16" s="345">
        <f>H14+H15</f>
        <v>16134</v>
      </c>
    </row>
    <row r="17" spans="1:8" ht="19.350000000000001" customHeight="1" x14ac:dyDescent="0.25">
      <c r="A17" s="40" t="s">
        <v>53</v>
      </c>
      <c r="B17" s="161" t="s">
        <v>13</v>
      </c>
      <c r="C17" s="301">
        <v>66900</v>
      </c>
      <c r="D17" s="349">
        <v>78900</v>
      </c>
      <c r="E17" s="350">
        <v>86220</v>
      </c>
      <c r="F17" s="301">
        <v>71000</v>
      </c>
      <c r="G17" s="301">
        <v>67000</v>
      </c>
      <c r="H17" s="345">
        <v>67000</v>
      </c>
    </row>
    <row r="18" spans="1:8" ht="19.350000000000001" customHeight="1" x14ac:dyDescent="0.25">
      <c r="A18" s="40" t="s">
        <v>65</v>
      </c>
      <c r="B18" s="161" t="s">
        <v>15</v>
      </c>
      <c r="C18" s="301"/>
      <c r="D18" s="349"/>
      <c r="E18" s="350"/>
      <c r="F18" s="301"/>
      <c r="G18" s="301"/>
      <c r="H18" s="344"/>
    </row>
    <row r="19" spans="1:8" ht="19.350000000000001" customHeight="1" x14ac:dyDescent="0.25">
      <c r="A19" s="36" t="s">
        <v>8</v>
      </c>
      <c r="B19" s="163" t="s">
        <v>168</v>
      </c>
      <c r="C19" s="339"/>
      <c r="D19" s="351">
        <v>238</v>
      </c>
      <c r="E19" s="352">
        <v>2030</v>
      </c>
      <c r="F19" s="339"/>
      <c r="G19" s="339"/>
      <c r="H19" s="344">
        <v>2452</v>
      </c>
    </row>
    <row r="20" spans="1:8" s="27" customFormat="1" ht="19.350000000000001" customHeight="1" x14ac:dyDescent="0.25">
      <c r="A20" s="36" t="s">
        <v>10</v>
      </c>
      <c r="B20" s="163" t="s">
        <v>68</v>
      </c>
      <c r="C20" s="339">
        <v>7934</v>
      </c>
      <c r="D20" s="351">
        <v>7934</v>
      </c>
      <c r="E20" s="352">
        <v>7016</v>
      </c>
      <c r="F20" s="339">
        <v>6167</v>
      </c>
      <c r="G20" s="339">
        <v>6167</v>
      </c>
      <c r="H20" s="344">
        <v>6167</v>
      </c>
    </row>
    <row r="21" spans="1:8" s="27" customFormat="1" ht="19.350000000000001" customHeight="1" x14ac:dyDescent="0.25">
      <c r="A21" s="36" t="s">
        <v>12</v>
      </c>
      <c r="B21" s="163" t="s">
        <v>69</v>
      </c>
      <c r="C21" s="339">
        <v>707</v>
      </c>
      <c r="D21" s="351">
        <v>707</v>
      </c>
      <c r="E21" s="352">
        <v>1774</v>
      </c>
      <c r="F21" s="339">
        <v>1776</v>
      </c>
      <c r="G21" s="339">
        <v>1776</v>
      </c>
      <c r="H21" s="344">
        <v>1776</v>
      </c>
    </row>
    <row r="22" spans="1:8" s="27" customFormat="1" ht="19.350000000000001" customHeight="1" x14ac:dyDescent="0.25">
      <c r="A22" s="36" t="s">
        <v>14</v>
      </c>
      <c r="B22" s="163" t="s">
        <v>70</v>
      </c>
      <c r="C22" s="339"/>
      <c r="D22" s="351">
        <v>2014</v>
      </c>
      <c r="E22" s="352"/>
      <c r="F22" s="339"/>
      <c r="G22" s="339">
        <v>13864</v>
      </c>
      <c r="H22" s="344">
        <v>13864</v>
      </c>
    </row>
    <row r="23" spans="1:8" s="27" customFormat="1" ht="19.350000000000001" customHeight="1" x14ac:dyDescent="0.25">
      <c r="A23" s="36" t="s">
        <v>16</v>
      </c>
      <c r="B23" s="163" t="s">
        <v>71</v>
      </c>
      <c r="C23" s="339">
        <v>2453</v>
      </c>
      <c r="D23" s="351">
        <v>2453</v>
      </c>
      <c r="E23" s="352">
        <v>2348</v>
      </c>
      <c r="F23" s="339">
        <v>2127</v>
      </c>
      <c r="G23" s="339">
        <v>2127</v>
      </c>
      <c r="H23" s="344">
        <v>2127</v>
      </c>
    </row>
    <row r="24" spans="1:8" s="27" customFormat="1" ht="19.350000000000001" customHeight="1" x14ac:dyDescent="0.25">
      <c r="A24" s="36" t="s">
        <v>18</v>
      </c>
      <c r="B24" s="163" t="s">
        <v>72</v>
      </c>
      <c r="C24" s="339">
        <v>1562</v>
      </c>
      <c r="D24" s="351">
        <v>2106</v>
      </c>
      <c r="E24" s="352">
        <v>1607</v>
      </c>
      <c r="F24" s="339">
        <v>1119</v>
      </c>
      <c r="G24" s="339">
        <v>1119</v>
      </c>
      <c r="H24" s="344">
        <v>1119</v>
      </c>
    </row>
    <row r="25" spans="1:8" s="27" customFormat="1" ht="19.350000000000001" customHeight="1" x14ac:dyDescent="0.25">
      <c r="A25" s="36" t="s">
        <v>20</v>
      </c>
      <c r="B25" s="163" t="s">
        <v>465</v>
      </c>
      <c r="C25" s="339"/>
      <c r="D25" s="351"/>
      <c r="E25" s="352">
        <v>28</v>
      </c>
      <c r="F25" s="339"/>
      <c r="G25" s="339"/>
      <c r="H25" s="344"/>
    </row>
    <row r="26" spans="1:8" s="27" customFormat="1" ht="19.350000000000001" customHeight="1" x14ac:dyDescent="0.25">
      <c r="A26" s="36" t="s">
        <v>36</v>
      </c>
      <c r="B26" s="163" t="s">
        <v>74</v>
      </c>
      <c r="C26" s="339">
        <v>0</v>
      </c>
      <c r="D26" s="351">
        <v>0</v>
      </c>
      <c r="E26" s="352">
        <v>769</v>
      </c>
      <c r="F26" s="339"/>
      <c r="G26" s="339"/>
      <c r="H26" s="344"/>
    </row>
    <row r="27" spans="1:8" ht="18.600000000000001" customHeight="1" x14ac:dyDescent="0.25">
      <c r="A27" s="36"/>
      <c r="B27" s="161" t="s">
        <v>75</v>
      </c>
      <c r="C27" s="349">
        <f>C19+C20+C21+C23+C24+C26+C22</f>
        <v>12656</v>
      </c>
      <c r="D27" s="349">
        <f>D19+D20+D21+D23+D24+D26+D22</f>
        <v>15452</v>
      </c>
      <c r="E27" s="349">
        <f>E19+E20+E21+E23+E24+E26+E22+E25</f>
        <v>15572</v>
      </c>
      <c r="F27" s="349">
        <v>11189</v>
      </c>
      <c r="G27" s="349">
        <f>SUM(G20:G25)</f>
        <v>25053</v>
      </c>
      <c r="H27" s="349">
        <f>SUM(H19:H25)</f>
        <v>27505</v>
      </c>
    </row>
    <row r="28" spans="1:8" ht="19.350000000000001" customHeight="1" x14ac:dyDescent="0.25">
      <c r="A28" s="40" t="s">
        <v>76</v>
      </c>
      <c r="B28" s="161" t="s">
        <v>17</v>
      </c>
      <c r="C28" s="301">
        <v>360</v>
      </c>
      <c r="D28" s="349">
        <v>360</v>
      </c>
      <c r="E28" s="350">
        <v>612</v>
      </c>
      <c r="F28" s="301">
        <v>240</v>
      </c>
      <c r="G28" s="301">
        <v>240</v>
      </c>
      <c r="H28" s="345">
        <v>240</v>
      </c>
    </row>
    <row r="29" spans="1:8" ht="19.350000000000001" customHeight="1" x14ac:dyDescent="0.25">
      <c r="A29" s="40" t="s">
        <v>81</v>
      </c>
      <c r="B29" s="161" t="s">
        <v>19</v>
      </c>
      <c r="C29" s="301">
        <v>1200</v>
      </c>
      <c r="D29" s="349">
        <v>1400</v>
      </c>
      <c r="E29" s="350">
        <v>427</v>
      </c>
      <c r="F29" s="301">
        <v>425</v>
      </c>
      <c r="G29" s="301">
        <v>833</v>
      </c>
      <c r="H29" s="345">
        <v>1175</v>
      </c>
    </row>
    <row r="30" spans="1:8" ht="19.350000000000001" customHeight="1" x14ac:dyDescent="0.25">
      <c r="A30" s="40" t="s">
        <v>86</v>
      </c>
      <c r="B30" s="161" t="s">
        <v>21</v>
      </c>
      <c r="C30" s="301">
        <v>0</v>
      </c>
      <c r="D30" s="349">
        <v>500</v>
      </c>
      <c r="E30" s="350">
        <v>500</v>
      </c>
      <c r="F30" s="301"/>
      <c r="G30" s="301"/>
      <c r="H30" s="344"/>
    </row>
    <row r="31" spans="1:8" ht="19.350000000000001" customHeight="1" x14ac:dyDescent="0.25">
      <c r="A31" s="40"/>
      <c r="B31" s="161" t="s">
        <v>169</v>
      </c>
      <c r="C31" s="383">
        <f t="shared" ref="C31:H31" si="1">C30+C29+C28+C17+C27+C16+C12</f>
        <v>412335</v>
      </c>
      <c r="D31" s="383">
        <f t="shared" si="1"/>
        <v>552336</v>
      </c>
      <c r="E31" s="383">
        <f t="shared" si="1"/>
        <v>566035</v>
      </c>
      <c r="F31" s="383">
        <f t="shared" si="1"/>
        <v>391249</v>
      </c>
      <c r="G31" s="383">
        <f t="shared" si="1"/>
        <v>529776</v>
      </c>
      <c r="H31" s="383">
        <f t="shared" si="1"/>
        <v>550208</v>
      </c>
    </row>
    <row r="32" spans="1:8" ht="19.350000000000001" customHeight="1" x14ac:dyDescent="0.25">
      <c r="A32" s="40" t="s">
        <v>91</v>
      </c>
      <c r="B32" s="165" t="s">
        <v>92</v>
      </c>
      <c r="C32" s="339"/>
      <c r="D32" s="412"/>
      <c r="E32" s="425"/>
      <c r="F32" s="339"/>
      <c r="G32" s="339"/>
      <c r="H32" s="344"/>
    </row>
    <row r="33" spans="1:8" ht="19.350000000000001" customHeight="1" x14ac:dyDescent="0.25">
      <c r="A33" s="36" t="s">
        <v>8</v>
      </c>
      <c r="B33" s="167" t="s">
        <v>297</v>
      </c>
      <c r="C33" s="339">
        <v>58008</v>
      </c>
      <c r="D33" s="353">
        <v>58087</v>
      </c>
      <c r="E33" s="424">
        <v>58087</v>
      </c>
      <c r="F33" s="339">
        <v>62550</v>
      </c>
      <c r="G33" s="339">
        <v>62550</v>
      </c>
      <c r="H33" s="344">
        <v>50961</v>
      </c>
    </row>
    <row r="34" spans="1:8" ht="19.350000000000001" customHeight="1" x14ac:dyDescent="0.25">
      <c r="A34" s="36" t="s">
        <v>10</v>
      </c>
      <c r="B34" s="167" t="s">
        <v>368</v>
      </c>
      <c r="C34" s="339"/>
      <c r="D34" s="353"/>
      <c r="E34" s="424">
        <v>11391</v>
      </c>
      <c r="F34" s="339"/>
      <c r="G34" s="339">
        <v>1211</v>
      </c>
      <c r="H34" s="344">
        <v>14953</v>
      </c>
    </row>
    <row r="35" spans="1:8" ht="19.350000000000001" customHeight="1" x14ac:dyDescent="0.25">
      <c r="A35" s="36"/>
      <c r="B35" s="169" t="s">
        <v>170</v>
      </c>
      <c r="C35" s="354">
        <f>C12+C16+C17+C27+C28+C29+C30+C33</f>
        <v>470343</v>
      </c>
      <c r="D35" s="354">
        <f>D12+D16+D17+D27+D28+D29+D30+D33</f>
        <v>610423</v>
      </c>
      <c r="E35" s="354">
        <f>E12+E16+E17+E27+E28+E29+E30+E33</f>
        <v>624122</v>
      </c>
      <c r="F35" s="354">
        <f>F12+F16+F17+F27+F28+F29+F30+F33</f>
        <v>453799</v>
      </c>
      <c r="G35" s="354">
        <f>G12+G16+G17+G27+G28+G29+G30+G33+G34</f>
        <v>593537</v>
      </c>
      <c r="H35" s="354">
        <f>H12+H16+H17+H27+H28+H29+H30+H33+H34</f>
        <v>616122</v>
      </c>
    </row>
    <row r="36" spans="1:8" ht="18.600000000000001" customHeight="1" x14ac:dyDescent="0.25">
      <c r="A36" s="154"/>
      <c r="B36" s="171"/>
      <c r="C36" s="171"/>
      <c r="D36" s="171"/>
      <c r="E36" s="171"/>
      <c r="F36" s="172"/>
    </row>
    <row r="37" spans="1:8" ht="19.350000000000001" customHeight="1" x14ac:dyDescent="0.25">
      <c r="A37" s="154"/>
      <c r="B37" s="171"/>
      <c r="C37" s="171"/>
      <c r="D37" s="171"/>
      <c r="E37" s="171"/>
      <c r="F37" s="172"/>
    </row>
    <row r="38" spans="1:8" ht="19.350000000000001" customHeight="1" x14ac:dyDescent="0.25">
      <c r="A38" s="154"/>
      <c r="B38" s="171"/>
      <c r="C38" s="171"/>
      <c r="D38" s="171"/>
      <c r="E38" s="171"/>
      <c r="F38" s="172"/>
    </row>
    <row r="39" spans="1:8" ht="19.350000000000001" customHeight="1" x14ac:dyDescent="0.25">
      <c r="A39" s="154"/>
      <c r="B39" s="171"/>
      <c r="C39" s="171"/>
      <c r="D39" s="171"/>
      <c r="E39" s="171"/>
      <c r="F39" s="172"/>
    </row>
    <row r="40" spans="1:8" ht="19.350000000000001" customHeight="1" x14ac:dyDescent="0.25">
      <c r="A40" s="154"/>
      <c r="B40" s="171"/>
      <c r="C40" s="171"/>
      <c r="D40" s="171"/>
      <c r="E40" s="171"/>
      <c r="F40" s="172"/>
    </row>
    <row r="41" spans="1:8" ht="19.350000000000001" customHeight="1" x14ac:dyDescent="0.25">
      <c r="A41" s="154"/>
      <c r="B41" s="171"/>
      <c r="C41" s="171"/>
      <c r="D41" s="171"/>
      <c r="E41" s="171"/>
      <c r="F41" s="172"/>
    </row>
    <row r="42" spans="1:8" ht="19.350000000000001" customHeight="1" x14ac:dyDescent="0.25">
      <c r="A42" s="154"/>
      <c r="B42" s="171"/>
      <c r="C42" s="171"/>
      <c r="D42" s="171"/>
      <c r="E42" s="171"/>
      <c r="F42" s="172"/>
    </row>
    <row r="43" spans="1:8" ht="19.350000000000001" customHeight="1" x14ac:dyDescent="0.25">
      <c r="A43" s="122"/>
      <c r="B43" s="174"/>
      <c r="C43" s="174"/>
      <c r="D43" s="174"/>
      <c r="E43" s="174"/>
      <c r="F43" s="84"/>
      <c r="G43" s="84"/>
      <c r="H43" s="84" t="s">
        <v>160</v>
      </c>
    </row>
    <row r="44" spans="1:8" ht="19.350000000000001" customHeight="1" x14ac:dyDescent="0.25">
      <c r="A44" s="122"/>
      <c r="B44" s="174"/>
      <c r="C44" s="174"/>
      <c r="D44" s="174"/>
      <c r="E44" s="174"/>
      <c r="F44" s="84"/>
      <c r="G44" s="84"/>
      <c r="H44" s="84" t="s">
        <v>41</v>
      </c>
    </row>
    <row r="45" spans="1:8" ht="19.350000000000001" customHeight="1" x14ac:dyDescent="0.25">
      <c r="A45" s="122"/>
      <c r="B45" s="156"/>
      <c r="C45" s="156"/>
      <c r="D45" s="156"/>
      <c r="E45" s="156"/>
      <c r="F45" s="157"/>
    </row>
    <row r="46" spans="1:8" ht="19.350000000000001" customHeight="1" x14ac:dyDescent="0.25">
      <c r="A46" s="122"/>
      <c r="B46" s="156"/>
      <c r="C46" s="156"/>
      <c r="D46" s="156"/>
      <c r="E46" s="156"/>
      <c r="F46" s="157"/>
    </row>
    <row r="47" spans="1:8" ht="18.600000000000001" customHeight="1" x14ac:dyDescent="0.3">
      <c r="A47" s="513" t="s">
        <v>161</v>
      </c>
      <c r="B47" s="513"/>
      <c r="C47" s="513"/>
      <c r="D47" s="513"/>
      <c r="E47" s="513"/>
      <c r="F47" s="513"/>
      <c r="G47" s="507"/>
      <c r="H47" s="508"/>
    </row>
    <row r="48" spans="1:8" ht="18.600000000000001" customHeight="1" x14ac:dyDescent="0.3">
      <c r="A48" s="512" t="s">
        <v>453</v>
      </c>
      <c r="B48" s="512"/>
      <c r="C48" s="512"/>
      <c r="D48" s="512"/>
      <c r="E48" s="512"/>
      <c r="F48" s="512"/>
      <c r="G48" s="507"/>
      <c r="H48" s="508"/>
    </row>
    <row r="49" spans="1:8" ht="23.25" customHeight="1" x14ac:dyDescent="0.3">
      <c r="A49" s="50"/>
      <c r="B49" s="50"/>
      <c r="C49" s="50"/>
      <c r="D49" s="50"/>
      <c r="E49" s="50"/>
      <c r="F49" s="175"/>
    </row>
    <row r="50" spans="1:8" ht="18.600000000000001" customHeight="1" x14ac:dyDescent="0.3">
      <c r="A50" s="50"/>
      <c r="B50" s="50"/>
      <c r="C50" s="50"/>
      <c r="D50" s="50"/>
      <c r="E50" s="50"/>
      <c r="F50" s="175"/>
    </row>
    <row r="51" spans="1:8" ht="8.25" customHeight="1" x14ac:dyDescent="0.3">
      <c r="A51" s="50"/>
      <c r="B51" s="50"/>
      <c r="C51" s="50"/>
      <c r="D51" s="50"/>
      <c r="E51" s="50"/>
      <c r="F51" s="175"/>
    </row>
    <row r="52" spans="1:8" ht="18.600000000000001" customHeight="1" x14ac:dyDescent="0.25">
      <c r="A52" s="122"/>
      <c r="B52" s="176"/>
      <c r="C52" s="176"/>
      <c r="D52" s="176"/>
      <c r="E52" s="176"/>
      <c r="F52" s="455"/>
      <c r="G52" s="456"/>
      <c r="H52" s="456" t="s">
        <v>2</v>
      </c>
    </row>
    <row r="53" spans="1:8" ht="48.75" customHeight="1" x14ac:dyDescent="0.2">
      <c r="A53" s="158" t="s">
        <v>3</v>
      </c>
      <c r="B53" s="159" t="s">
        <v>4</v>
      </c>
      <c r="C53" s="413" t="s">
        <v>415</v>
      </c>
      <c r="D53" s="160" t="s">
        <v>448</v>
      </c>
      <c r="E53" s="177" t="s">
        <v>460</v>
      </c>
      <c r="F53" s="413" t="s">
        <v>433</v>
      </c>
      <c r="G53" s="413" t="s">
        <v>495</v>
      </c>
      <c r="H53" s="413" t="s">
        <v>533</v>
      </c>
    </row>
    <row r="54" spans="1:8" ht="18.600000000000001" customHeight="1" x14ac:dyDescent="0.25">
      <c r="A54" s="178"/>
      <c r="B54" s="179" t="s">
        <v>171</v>
      </c>
      <c r="C54" s="415"/>
      <c r="D54" s="414"/>
      <c r="E54" s="414"/>
      <c r="F54" s="415"/>
      <c r="G54" s="415"/>
      <c r="H54" s="344"/>
    </row>
    <row r="55" spans="1:8" ht="18.600000000000001" customHeight="1" x14ac:dyDescent="0.25">
      <c r="A55" s="116" t="s">
        <v>6</v>
      </c>
      <c r="B55" s="181" t="s">
        <v>28</v>
      </c>
      <c r="C55" s="339">
        <v>47906</v>
      </c>
      <c r="D55" s="358">
        <v>102968</v>
      </c>
      <c r="E55" s="394">
        <v>101025</v>
      </c>
      <c r="F55" s="339">
        <v>50522</v>
      </c>
      <c r="G55" s="339">
        <v>111049</v>
      </c>
      <c r="H55" s="344">
        <v>112179</v>
      </c>
    </row>
    <row r="56" spans="1:8" ht="18.600000000000001" customHeight="1" x14ac:dyDescent="0.25">
      <c r="A56" s="116" t="s">
        <v>23</v>
      </c>
      <c r="B56" s="181" t="s">
        <v>172</v>
      </c>
      <c r="C56" s="339">
        <v>9348</v>
      </c>
      <c r="D56" s="358">
        <v>14733</v>
      </c>
      <c r="E56" s="394">
        <v>14721</v>
      </c>
      <c r="F56" s="339">
        <v>8799</v>
      </c>
      <c r="G56" s="339">
        <v>14018</v>
      </c>
      <c r="H56" s="344">
        <v>14182</v>
      </c>
    </row>
    <row r="57" spans="1:8" ht="18.600000000000001" customHeight="1" x14ac:dyDescent="0.25">
      <c r="A57" s="116" t="s">
        <v>53</v>
      </c>
      <c r="B57" s="181" t="s">
        <v>30</v>
      </c>
      <c r="C57" s="339">
        <v>110034</v>
      </c>
      <c r="D57" s="358">
        <v>139808</v>
      </c>
      <c r="E57" s="394">
        <v>131077</v>
      </c>
      <c r="F57" s="339">
        <v>109111</v>
      </c>
      <c r="G57" s="339">
        <v>125861</v>
      </c>
      <c r="H57" s="344">
        <v>140263</v>
      </c>
    </row>
    <row r="58" spans="1:8" ht="18.600000000000001" customHeight="1" x14ac:dyDescent="0.25">
      <c r="A58" s="116" t="s">
        <v>65</v>
      </c>
      <c r="B58" s="181" t="s">
        <v>31</v>
      </c>
      <c r="C58" s="339">
        <v>46174</v>
      </c>
      <c r="D58" s="358">
        <v>44797</v>
      </c>
      <c r="E58" s="394">
        <v>36052</v>
      </c>
      <c r="F58" s="339">
        <v>51983</v>
      </c>
      <c r="G58" s="339">
        <v>49985</v>
      </c>
      <c r="H58" s="344">
        <v>44770</v>
      </c>
    </row>
    <row r="59" spans="1:8" ht="18.600000000000001" customHeight="1" x14ac:dyDescent="0.25">
      <c r="A59" s="116" t="s">
        <v>76</v>
      </c>
      <c r="B59" s="181" t="s">
        <v>173</v>
      </c>
      <c r="C59" s="339">
        <v>156543</v>
      </c>
      <c r="D59" s="358">
        <v>148653</v>
      </c>
      <c r="E59" s="394">
        <v>147226</v>
      </c>
      <c r="F59" s="339">
        <v>143957</v>
      </c>
      <c r="G59" s="339">
        <v>163339</v>
      </c>
      <c r="H59" s="344">
        <v>164635</v>
      </c>
    </row>
    <row r="60" spans="1:8" ht="18.600000000000001" customHeight="1" x14ac:dyDescent="0.25">
      <c r="A60" s="116"/>
      <c r="B60" s="183" t="s">
        <v>174</v>
      </c>
      <c r="C60" s="354">
        <f t="shared" ref="C60:H60" si="2">C55+C56+C57+C58+C59</f>
        <v>370005</v>
      </c>
      <c r="D60" s="354">
        <f t="shared" si="2"/>
        <v>450959</v>
      </c>
      <c r="E60" s="354">
        <f t="shared" si="2"/>
        <v>430101</v>
      </c>
      <c r="F60" s="354">
        <f t="shared" si="2"/>
        <v>364372</v>
      </c>
      <c r="G60" s="354">
        <f t="shared" si="2"/>
        <v>464252</v>
      </c>
      <c r="H60" s="354">
        <f t="shared" si="2"/>
        <v>476029</v>
      </c>
    </row>
    <row r="61" spans="1:8" ht="18.600000000000001" customHeight="1" x14ac:dyDescent="0.25">
      <c r="A61" s="65"/>
      <c r="B61" s="184" t="s">
        <v>175</v>
      </c>
      <c r="C61" s="339"/>
      <c r="D61" s="301"/>
      <c r="E61" s="392"/>
      <c r="F61" s="339"/>
      <c r="G61" s="339"/>
      <c r="H61" s="344"/>
    </row>
    <row r="62" spans="1:8" ht="18.600000000000001" customHeight="1" x14ac:dyDescent="0.25">
      <c r="A62" s="116" t="s">
        <v>81</v>
      </c>
      <c r="B62" s="181" t="s">
        <v>176</v>
      </c>
      <c r="C62" s="339">
        <v>2350</v>
      </c>
      <c r="D62" s="358">
        <v>18660</v>
      </c>
      <c r="E62" s="394">
        <v>18656</v>
      </c>
      <c r="F62" s="339">
        <v>7000</v>
      </c>
      <c r="G62" s="339">
        <v>8218</v>
      </c>
      <c r="H62" s="344">
        <v>11582</v>
      </c>
    </row>
    <row r="63" spans="1:8" ht="18.600000000000001" customHeight="1" x14ac:dyDescent="0.25">
      <c r="A63" s="116" t="s">
        <v>86</v>
      </c>
      <c r="B63" s="181" t="s">
        <v>35</v>
      </c>
      <c r="C63" s="339">
        <v>8700</v>
      </c>
      <c r="D63" s="358">
        <v>49061</v>
      </c>
      <c r="E63" s="394">
        <v>34843</v>
      </c>
      <c r="F63" s="339">
        <v>6877</v>
      </c>
      <c r="G63" s="339">
        <v>35398</v>
      </c>
      <c r="H63" s="344">
        <v>41066</v>
      </c>
    </row>
    <row r="64" spans="1:8" ht="18.600000000000001" customHeight="1" x14ac:dyDescent="0.25">
      <c r="A64" s="116" t="s">
        <v>177</v>
      </c>
      <c r="B64" s="181" t="s">
        <v>37</v>
      </c>
      <c r="C64" s="339">
        <v>0</v>
      </c>
      <c r="D64" s="358">
        <v>0</v>
      </c>
      <c r="E64" s="394">
        <v>0</v>
      </c>
      <c r="F64" s="339">
        <v>0</v>
      </c>
      <c r="G64" s="339">
        <v>0</v>
      </c>
      <c r="H64" s="344">
        <v>0</v>
      </c>
    </row>
    <row r="65" spans="1:8" ht="18.600000000000001" customHeight="1" x14ac:dyDescent="0.25">
      <c r="A65" s="116"/>
      <c r="B65" s="183" t="s">
        <v>178</v>
      </c>
      <c r="C65" s="354">
        <f t="shared" ref="C65:H65" si="3">C62+C63+C64</f>
        <v>11050</v>
      </c>
      <c r="D65" s="354">
        <f t="shared" si="3"/>
        <v>67721</v>
      </c>
      <c r="E65" s="354">
        <f t="shared" si="3"/>
        <v>53499</v>
      </c>
      <c r="F65" s="354">
        <f t="shared" si="3"/>
        <v>13877</v>
      </c>
      <c r="G65" s="354">
        <f t="shared" si="3"/>
        <v>43616</v>
      </c>
      <c r="H65" s="354">
        <f t="shared" si="3"/>
        <v>52648</v>
      </c>
    </row>
    <row r="66" spans="1:8" ht="18.600000000000001" customHeight="1" x14ac:dyDescent="0.25">
      <c r="A66" s="116"/>
      <c r="B66" s="183" t="s">
        <v>27</v>
      </c>
      <c r="C66" s="354">
        <f t="shared" ref="C66:H66" si="4">C60+C65</f>
        <v>381055</v>
      </c>
      <c r="D66" s="354">
        <f t="shared" si="4"/>
        <v>518680</v>
      </c>
      <c r="E66" s="354">
        <f t="shared" si="4"/>
        <v>483600</v>
      </c>
      <c r="F66" s="354">
        <f t="shared" si="4"/>
        <v>378249</v>
      </c>
      <c r="G66" s="354">
        <f t="shared" si="4"/>
        <v>507868</v>
      </c>
      <c r="H66" s="354">
        <f t="shared" si="4"/>
        <v>528677</v>
      </c>
    </row>
    <row r="67" spans="1:8" ht="18.600000000000001" customHeight="1" x14ac:dyDescent="0.25">
      <c r="A67" s="116" t="s">
        <v>122</v>
      </c>
      <c r="B67" s="183" t="s">
        <v>39</v>
      </c>
      <c r="C67" s="339"/>
      <c r="D67" s="354"/>
      <c r="E67" s="393"/>
      <c r="F67" s="339"/>
      <c r="G67" s="339"/>
      <c r="H67" s="344"/>
    </row>
    <row r="68" spans="1:8" ht="15.75" x14ac:dyDescent="0.25">
      <c r="A68" s="116" t="s">
        <v>8</v>
      </c>
      <c r="B68" s="181" t="s">
        <v>466</v>
      </c>
      <c r="C68" s="339">
        <v>10848</v>
      </c>
      <c r="D68" s="358">
        <v>10848</v>
      </c>
      <c r="E68" s="394">
        <v>10848</v>
      </c>
      <c r="F68" s="339">
        <v>11391</v>
      </c>
      <c r="G68" s="339">
        <v>12602</v>
      </c>
      <c r="H68" s="344">
        <v>12602</v>
      </c>
    </row>
    <row r="69" spans="1:8" ht="15.75" x14ac:dyDescent="0.25">
      <c r="A69" s="116" t="s">
        <v>10</v>
      </c>
      <c r="B69" s="181" t="s">
        <v>179</v>
      </c>
      <c r="C69" s="339">
        <v>78440</v>
      </c>
      <c r="D69" s="358">
        <v>80895</v>
      </c>
      <c r="E69" s="394">
        <v>78517</v>
      </c>
      <c r="F69" s="339">
        <v>64159</v>
      </c>
      <c r="G69" s="339">
        <v>73067</v>
      </c>
      <c r="H69" s="344">
        <v>74843</v>
      </c>
    </row>
    <row r="70" spans="1:8" ht="18" customHeight="1" x14ac:dyDescent="0.25">
      <c r="A70" s="116"/>
      <c r="B70" s="183" t="s">
        <v>123</v>
      </c>
      <c r="C70" s="354">
        <f t="shared" ref="C70:H70" si="5">C66+C68+C69</f>
        <v>470343</v>
      </c>
      <c r="D70" s="354">
        <f t="shared" si="5"/>
        <v>610423</v>
      </c>
      <c r="E70" s="354">
        <f t="shared" si="5"/>
        <v>572965</v>
      </c>
      <c r="F70" s="354">
        <f t="shared" si="5"/>
        <v>453799</v>
      </c>
      <c r="G70" s="354">
        <f t="shared" si="5"/>
        <v>593537</v>
      </c>
      <c r="H70" s="354">
        <f t="shared" si="5"/>
        <v>616122</v>
      </c>
    </row>
    <row r="71" spans="1:8" ht="18.600000000000001" customHeight="1" x14ac:dyDescent="0.25">
      <c r="A71" s="151"/>
      <c r="B71" s="181" t="s">
        <v>180</v>
      </c>
      <c r="C71" s="358">
        <v>459293</v>
      </c>
      <c r="D71" s="358">
        <v>542703</v>
      </c>
      <c r="E71" s="394">
        <v>519466</v>
      </c>
      <c r="F71" s="358">
        <v>439922</v>
      </c>
      <c r="G71" s="358">
        <v>549921</v>
      </c>
      <c r="H71" s="344">
        <v>563474</v>
      </c>
    </row>
    <row r="72" spans="1:8" ht="15.75" x14ac:dyDescent="0.25">
      <c r="A72" s="185"/>
      <c r="B72" s="186" t="s">
        <v>181</v>
      </c>
      <c r="C72" s="358">
        <v>11050</v>
      </c>
      <c r="D72" s="358">
        <v>67721</v>
      </c>
      <c r="E72" s="394">
        <v>53499</v>
      </c>
      <c r="F72" s="358">
        <v>13877</v>
      </c>
      <c r="G72" s="358">
        <v>43616</v>
      </c>
      <c r="H72" s="344">
        <v>52648</v>
      </c>
    </row>
    <row r="73" spans="1:8" ht="15.75" x14ac:dyDescent="0.25">
      <c r="A73" s="188"/>
      <c r="B73" s="189" t="s">
        <v>182</v>
      </c>
      <c r="C73" s="301">
        <v>16</v>
      </c>
      <c r="D73" s="298">
        <v>71</v>
      </c>
      <c r="E73" s="395">
        <v>76</v>
      </c>
      <c r="F73" s="301">
        <v>16</v>
      </c>
      <c r="G73" s="301">
        <v>16</v>
      </c>
      <c r="H73" s="345">
        <v>75</v>
      </c>
    </row>
  </sheetData>
  <sheetProtection selectLockedCells="1" selectUnlockedCells="1"/>
  <mergeCells count="4">
    <mergeCell ref="A4:H4"/>
    <mergeCell ref="A5:H5"/>
    <mergeCell ref="A47:H47"/>
    <mergeCell ref="A48:H48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101" zoomScaleNormal="101" zoomScaleSheetLayoutView="100" workbookViewId="0">
      <selection activeCell="P12" sqref="P12"/>
    </sheetView>
  </sheetViews>
  <sheetFormatPr defaultColWidth="11.5703125" defaultRowHeight="15.75" x14ac:dyDescent="0.25"/>
  <cols>
    <col min="1" max="1" width="3" style="122" customWidth="1"/>
    <col min="2" max="2" width="29.28515625" style="123" customWidth="1"/>
    <col min="3" max="3" width="8.42578125" style="83" customWidth="1"/>
    <col min="4" max="4" width="8.5703125" style="83" customWidth="1"/>
    <col min="5" max="5" width="8.140625" style="83" customWidth="1"/>
    <col min="6" max="6" width="7.7109375" style="83" customWidth="1"/>
    <col min="7" max="8" width="8.28515625" style="83" customWidth="1"/>
    <col min="9" max="9" width="4.140625" style="122" customWidth="1"/>
    <col min="10" max="10" width="24.85546875" style="123" customWidth="1"/>
    <col min="11" max="11" width="8.28515625" style="83" customWidth="1"/>
    <col min="12" max="12" width="8.85546875" style="83" customWidth="1"/>
    <col min="13" max="13" width="8.7109375" style="3" customWidth="1"/>
    <col min="14" max="14" width="8.28515625" style="3" customWidth="1"/>
    <col min="15" max="15" width="8.42578125" customWidth="1"/>
    <col min="16" max="16" width="8.5703125" customWidth="1"/>
  </cols>
  <sheetData>
    <row r="1" spans="1:16" ht="12" customHeight="1" x14ac:dyDescent="0.25">
      <c r="A1" s="124"/>
      <c r="B1" s="457"/>
      <c r="C1" s="124"/>
      <c r="D1" s="124"/>
      <c r="E1" s="124"/>
      <c r="F1" s="124"/>
      <c r="G1" s="124"/>
      <c r="H1" s="124"/>
      <c r="I1" s="124"/>
      <c r="J1" s="124"/>
      <c r="K1" s="124"/>
      <c r="L1" s="124"/>
      <c r="N1" s="84"/>
      <c r="O1" s="84"/>
      <c r="P1" s="84" t="s">
        <v>124</v>
      </c>
    </row>
    <row r="2" spans="1:16" ht="10.5" customHeight="1" x14ac:dyDescent="0.25">
      <c r="A2" s="124"/>
      <c r="B2" s="457"/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84"/>
      <c r="O2" s="84"/>
      <c r="P2" s="84" t="s">
        <v>1</v>
      </c>
    </row>
    <row r="3" spans="1:16" ht="20.85" customHeight="1" x14ac:dyDescent="0.25">
      <c r="A3" s="124"/>
      <c r="B3" s="457"/>
      <c r="C3" s="124"/>
      <c r="D3" s="124"/>
      <c r="E3" s="124"/>
      <c r="F3" s="124"/>
      <c r="G3" s="124"/>
      <c r="H3" s="124"/>
      <c r="I3" s="124"/>
      <c r="J3" s="124"/>
      <c r="K3" s="124"/>
      <c r="L3" s="124"/>
      <c r="N3" s="84"/>
    </row>
    <row r="4" spans="1:16" s="125" customFormat="1" ht="21" customHeight="1" x14ac:dyDescent="0.3">
      <c r="A4" s="511" t="s">
        <v>125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6"/>
    </row>
    <row r="5" spans="1:16" s="125" customFormat="1" ht="22.35" customHeight="1" x14ac:dyDescent="0.3">
      <c r="A5" s="512" t="s">
        <v>452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07"/>
      <c r="P5" s="508"/>
    </row>
    <row r="6" spans="1:16" s="125" customFormat="1" ht="19.350000000000001" customHeight="1" x14ac:dyDescent="0.2">
      <c r="A6" s="126"/>
      <c r="B6" s="458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6" ht="9.75" customHeight="1" x14ac:dyDescent="0.25">
      <c r="K7" s="84"/>
      <c r="L7" s="84"/>
      <c r="N7" s="84"/>
      <c r="O7" s="84"/>
      <c r="P7" s="84" t="s">
        <v>2</v>
      </c>
    </row>
    <row r="8" spans="1:16" s="134" customFormat="1" ht="34.5" customHeight="1" x14ac:dyDescent="0.2">
      <c r="A8" s="127" t="s">
        <v>3</v>
      </c>
      <c r="B8" s="128" t="s">
        <v>4</v>
      </c>
      <c r="C8" s="131" t="s">
        <v>415</v>
      </c>
      <c r="D8" s="129" t="s">
        <v>448</v>
      </c>
      <c r="E8" s="130" t="s">
        <v>449</v>
      </c>
      <c r="F8" s="131" t="s">
        <v>433</v>
      </c>
      <c r="G8" s="131" t="s">
        <v>494</v>
      </c>
      <c r="H8" s="131" t="s">
        <v>515</v>
      </c>
      <c r="I8" s="132" t="s">
        <v>3</v>
      </c>
      <c r="J8" s="133" t="s">
        <v>4</v>
      </c>
      <c r="K8" s="131" t="s">
        <v>415</v>
      </c>
      <c r="L8" s="131" t="s">
        <v>448</v>
      </c>
      <c r="M8" s="416" t="s">
        <v>449</v>
      </c>
      <c r="N8" s="131" t="s">
        <v>433</v>
      </c>
      <c r="O8" s="131" t="s">
        <v>494</v>
      </c>
      <c r="P8" s="478" t="s">
        <v>515</v>
      </c>
    </row>
    <row r="9" spans="1:16" ht="12.75" x14ac:dyDescent="0.2">
      <c r="A9" s="135"/>
      <c r="B9" s="459" t="s">
        <v>126</v>
      </c>
      <c r="C9" s="137"/>
      <c r="D9" s="137"/>
      <c r="E9" s="137"/>
      <c r="F9" s="137"/>
      <c r="G9" s="137"/>
      <c r="H9" s="137"/>
      <c r="I9" s="138"/>
      <c r="J9" s="139" t="s">
        <v>127</v>
      </c>
      <c r="K9" s="385"/>
      <c r="L9" s="417"/>
      <c r="M9" s="385"/>
      <c r="N9" s="385"/>
      <c r="O9" s="385"/>
      <c r="P9" s="385"/>
    </row>
    <row r="10" spans="1:16" ht="12.75" x14ac:dyDescent="0.2">
      <c r="A10" s="135" t="s">
        <v>8</v>
      </c>
      <c r="B10" s="140" t="s">
        <v>128</v>
      </c>
      <c r="C10" s="137"/>
      <c r="D10" s="137"/>
      <c r="E10" s="137"/>
      <c r="F10" s="137"/>
      <c r="G10" s="137"/>
      <c r="H10" s="137"/>
      <c r="I10" s="138" t="s">
        <v>8</v>
      </c>
      <c r="J10" s="141" t="s">
        <v>129</v>
      </c>
      <c r="K10" s="387">
        <f t="shared" ref="K10:P10" si="0">K11+K12+K13</f>
        <v>167288</v>
      </c>
      <c r="L10" s="387">
        <f t="shared" si="0"/>
        <v>257509</v>
      </c>
      <c r="M10" s="387">
        <f t="shared" si="0"/>
        <v>246823</v>
      </c>
      <c r="N10" s="387">
        <f t="shared" si="0"/>
        <v>168432</v>
      </c>
      <c r="O10" s="387">
        <f t="shared" si="0"/>
        <v>250928</v>
      </c>
      <c r="P10" s="387">
        <f t="shared" si="0"/>
        <v>266624</v>
      </c>
    </row>
    <row r="11" spans="1:16" ht="12.75" x14ac:dyDescent="0.2">
      <c r="A11" s="135"/>
      <c r="B11" s="140" t="s">
        <v>130</v>
      </c>
      <c r="C11" s="137">
        <v>307395</v>
      </c>
      <c r="D11" s="137">
        <v>325073</v>
      </c>
      <c r="E11" s="137">
        <v>325073</v>
      </c>
      <c r="F11" s="137">
        <v>284775</v>
      </c>
      <c r="G11" s="137">
        <v>312678</v>
      </c>
      <c r="H11" s="137">
        <v>328414</v>
      </c>
      <c r="I11" s="138"/>
      <c r="J11" s="141" t="s">
        <v>131</v>
      </c>
      <c r="K11" s="385">
        <v>47906</v>
      </c>
      <c r="L11" s="418">
        <v>102968</v>
      </c>
      <c r="M11" s="437">
        <v>101025</v>
      </c>
      <c r="N11" s="385">
        <v>50522</v>
      </c>
      <c r="O11" s="385">
        <v>111049</v>
      </c>
      <c r="P11" s="385">
        <v>112179</v>
      </c>
    </row>
    <row r="12" spans="1:16" ht="12.75" x14ac:dyDescent="0.2">
      <c r="A12" s="135"/>
      <c r="B12" s="140" t="s">
        <v>132</v>
      </c>
      <c r="C12" s="137"/>
      <c r="D12" s="137"/>
      <c r="E12" s="137"/>
      <c r="F12" s="137"/>
      <c r="G12" s="137"/>
      <c r="H12" s="137"/>
      <c r="I12" s="138"/>
      <c r="J12" s="141" t="s">
        <v>133</v>
      </c>
      <c r="K12" s="385">
        <v>9348</v>
      </c>
      <c r="L12" s="418">
        <v>14733</v>
      </c>
      <c r="M12" s="437">
        <v>14721</v>
      </c>
      <c r="N12" s="385">
        <v>8799</v>
      </c>
      <c r="O12" s="385">
        <v>14018</v>
      </c>
      <c r="P12" s="385">
        <v>14182</v>
      </c>
    </row>
    <row r="13" spans="1:16" ht="12.75" x14ac:dyDescent="0.2">
      <c r="A13" s="135"/>
      <c r="B13" s="140" t="s">
        <v>134</v>
      </c>
      <c r="C13" s="137"/>
      <c r="D13" s="137"/>
      <c r="E13" s="137"/>
      <c r="F13" s="137"/>
      <c r="G13" s="137"/>
      <c r="H13" s="137"/>
      <c r="I13" s="138"/>
      <c r="J13" s="141" t="s">
        <v>135</v>
      </c>
      <c r="K13" s="385">
        <v>110034</v>
      </c>
      <c r="L13" s="418">
        <v>139808</v>
      </c>
      <c r="M13" s="437">
        <v>131077</v>
      </c>
      <c r="N13" s="385">
        <v>109111</v>
      </c>
      <c r="O13" s="385">
        <v>125861</v>
      </c>
      <c r="P13" s="385">
        <v>140263</v>
      </c>
    </row>
    <row r="14" spans="1:16" ht="12.75" x14ac:dyDescent="0.2">
      <c r="A14" s="135"/>
      <c r="B14" s="140" t="s">
        <v>136</v>
      </c>
      <c r="C14" s="137">
        <v>24824</v>
      </c>
      <c r="D14" s="137">
        <v>101571</v>
      </c>
      <c r="E14" s="137">
        <v>100571</v>
      </c>
      <c r="F14" s="137">
        <v>23620</v>
      </c>
      <c r="G14" s="137">
        <v>112320</v>
      </c>
      <c r="H14" s="137">
        <v>110173</v>
      </c>
      <c r="I14" s="138" t="s">
        <v>10</v>
      </c>
      <c r="J14" s="141" t="s">
        <v>137</v>
      </c>
      <c r="K14" s="387">
        <f t="shared" ref="K14:P14" si="1">K15+K16+K17</f>
        <v>65650</v>
      </c>
      <c r="L14" s="387">
        <f t="shared" si="1"/>
        <v>72796</v>
      </c>
      <c r="M14" s="387">
        <f t="shared" si="1"/>
        <v>71106</v>
      </c>
      <c r="N14" s="387">
        <f t="shared" si="1"/>
        <v>53082</v>
      </c>
      <c r="O14" s="387">
        <f t="shared" si="1"/>
        <v>62963</v>
      </c>
      <c r="P14" s="387">
        <f t="shared" si="1"/>
        <v>63398</v>
      </c>
    </row>
    <row r="15" spans="1:16" ht="12.75" x14ac:dyDescent="0.2">
      <c r="A15" s="135"/>
      <c r="B15" s="140" t="s">
        <v>48</v>
      </c>
      <c r="C15" s="137">
        <f t="shared" ref="C15:H15" si="2">C11+C12+C13+C14</f>
        <v>332219</v>
      </c>
      <c r="D15" s="137">
        <f t="shared" si="2"/>
        <v>426644</v>
      </c>
      <c r="E15" s="137">
        <f t="shared" si="2"/>
        <v>425644</v>
      </c>
      <c r="F15" s="137">
        <f t="shared" si="2"/>
        <v>308395</v>
      </c>
      <c r="G15" s="137">
        <f t="shared" si="2"/>
        <v>424998</v>
      </c>
      <c r="H15" s="137">
        <f t="shared" si="2"/>
        <v>438587</v>
      </c>
      <c r="I15" s="138"/>
      <c r="J15" s="141" t="s">
        <v>138</v>
      </c>
      <c r="K15" s="385">
        <v>49718</v>
      </c>
      <c r="L15" s="419">
        <v>55692</v>
      </c>
      <c r="M15" s="438">
        <v>55351</v>
      </c>
      <c r="N15" s="385">
        <v>39614</v>
      </c>
      <c r="O15" s="385">
        <v>48023</v>
      </c>
      <c r="P15" s="385">
        <v>49922</v>
      </c>
    </row>
    <row r="16" spans="1:16" ht="12.75" x14ac:dyDescent="0.2">
      <c r="A16" s="135" t="s">
        <v>67</v>
      </c>
      <c r="B16" s="140" t="s">
        <v>13</v>
      </c>
      <c r="C16" s="137"/>
      <c r="D16" s="137"/>
      <c r="E16" s="137"/>
      <c r="F16" s="137"/>
      <c r="G16" s="137"/>
      <c r="H16" s="137"/>
      <c r="I16" s="138"/>
      <c r="J16" s="141" t="s">
        <v>139</v>
      </c>
      <c r="K16" s="385">
        <v>9193</v>
      </c>
      <c r="L16" s="419">
        <v>9860</v>
      </c>
      <c r="M16" s="438">
        <v>9860</v>
      </c>
      <c r="N16" s="385">
        <v>6933</v>
      </c>
      <c r="O16" s="385">
        <v>8405</v>
      </c>
      <c r="P16" s="385">
        <v>8088</v>
      </c>
    </row>
    <row r="17" spans="1:16" ht="12.75" x14ac:dyDescent="0.2">
      <c r="A17" s="135"/>
      <c r="B17" s="142" t="s">
        <v>140</v>
      </c>
      <c r="C17" s="137"/>
      <c r="D17" s="137"/>
      <c r="E17" s="137"/>
      <c r="F17" s="137"/>
      <c r="G17" s="137"/>
      <c r="H17" s="137"/>
      <c r="I17" s="138"/>
      <c r="J17" s="141" t="s">
        <v>141</v>
      </c>
      <c r="K17" s="385">
        <v>6739</v>
      </c>
      <c r="L17" s="419">
        <v>7244</v>
      </c>
      <c r="M17" s="438">
        <v>5895</v>
      </c>
      <c r="N17" s="385">
        <v>6535</v>
      </c>
      <c r="O17" s="385">
        <v>6535</v>
      </c>
      <c r="P17" s="385">
        <v>5388</v>
      </c>
    </row>
    <row r="18" spans="1:16" ht="12.75" x14ac:dyDescent="0.2">
      <c r="A18" s="135"/>
      <c r="B18" s="142" t="s">
        <v>142</v>
      </c>
      <c r="C18" s="137"/>
      <c r="D18" s="137"/>
      <c r="E18" s="137"/>
      <c r="F18" s="137"/>
      <c r="G18" s="137"/>
      <c r="H18" s="137"/>
      <c r="I18" s="138" t="s">
        <v>143</v>
      </c>
      <c r="J18" s="141" t="s">
        <v>151</v>
      </c>
      <c r="K18" s="387">
        <f t="shared" ref="K18:P18" si="3">K19+K20+K21</f>
        <v>29074</v>
      </c>
      <c r="L18" s="387">
        <f t="shared" si="3"/>
        <v>29669</v>
      </c>
      <c r="M18" s="387">
        <f t="shared" si="3"/>
        <v>28416</v>
      </c>
      <c r="N18" s="387">
        <f t="shared" si="3"/>
        <v>12113</v>
      </c>
      <c r="O18" s="387">
        <f t="shared" si="3"/>
        <v>11314</v>
      </c>
      <c r="P18" s="387">
        <f t="shared" si="3"/>
        <v>12913</v>
      </c>
    </row>
    <row r="19" spans="1:16" ht="12.75" x14ac:dyDescent="0.2">
      <c r="A19" s="135"/>
      <c r="B19" s="142" t="s">
        <v>144</v>
      </c>
      <c r="C19" s="143"/>
      <c r="D19" s="137"/>
      <c r="E19" s="137"/>
      <c r="F19" s="143"/>
      <c r="G19" s="143"/>
      <c r="H19" s="143"/>
      <c r="I19" s="138"/>
      <c r="J19" s="141" t="s">
        <v>145</v>
      </c>
      <c r="K19" s="387">
        <v>7511</v>
      </c>
      <c r="L19" s="419">
        <v>10645</v>
      </c>
      <c r="M19" s="438">
        <v>10211</v>
      </c>
      <c r="N19" s="387">
        <v>6506</v>
      </c>
      <c r="O19" s="387">
        <v>6784</v>
      </c>
      <c r="P19" s="385">
        <v>8094</v>
      </c>
    </row>
    <row r="20" spans="1:16" ht="12.75" x14ac:dyDescent="0.2">
      <c r="A20" s="135"/>
      <c r="B20" s="142" t="s">
        <v>146</v>
      </c>
      <c r="C20" s="143">
        <v>21900</v>
      </c>
      <c r="D20" s="137">
        <v>21900</v>
      </c>
      <c r="E20" s="137">
        <v>23608</v>
      </c>
      <c r="F20" s="137">
        <v>23000</v>
      </c>
      <c r="G20" s="137">
        <v>23000</v>
      </c>
      <c r="H20" s="137">
        <v>23000</v>
      </c>
      <c r="I20" s="138"/>
      <c r="J20" s="141" t="s">
        <v>330</v>
      </c>
      <c r="K20" s="385">
        <v>1204</v>
      </c>
      <c r="L20" s="419">
        <v>1587</v>
      </c>
      <c r="M20" s="438">
        <v>1500</v>
      </c>
      <c r="N20" s="385">
        <v>1134</v>
      </c>
      <c r="O20" s="385">
        <v>1183</v>
      </c>
      <c r="P20" s="385">
        <v>1472</v>
      </c>
    </row>
    <row r="21" spans="1:16" ht="12.75" x14ac:dyDescent="0.2">
      <c r="A21" s="135"/>
      <c r="B21" s="140" t="s">
        <v>147</v>
      </c>
      <c r="C21" s="137">
        <v>42000</v>
      </c>
      <c r="D21" s="137">
        <v>54000</v>
      </c>
      <c r="E21" s="137">
        <v>57404</v>
      </c>
      <c r="F21" s="137">
        <v>44000</v>
      </c>
      <c r="G21" s="137">
        <v>40000</v>
      </c>
      <c r="H21" s="137">
        <v>40000</v>
      </c>
      <c r="I21" s="138"/>
      <c r="J21" s="141" t="s">
        <v>148</v>
      </c>
      <c r="K21" s="385">
        <v>20359</v>
      </c>
      <c r="L21" s="419">
        <v>17437</v>
      </c>
      <c r="M21" s="438">
        <v>16705</v>
      </c>
      <c r="N21" s="385">
        <v>4473</v>
      </c>
      <c r="O21" s="385">
        <v>3347</v>
      </c>
      <c r="P21" s="385">
        <v>3347</v>
      </c>
    </row>
    <row r="22" spans="1:16" ht="12.75" x14ac:dyDescent="0.2">
      <c r="A22" s="135"/>
      <c r="B22" s="140" t="s">
        <v>149</v>
      </c>
      <c r="C22" s="137">
        <v>3000</v>
      </c>
      <c r="D22" s="137">
        <v>3000</v>
      </c>
      <c r="E22" s="137">
        <v>5208</v>
      </c>
      <c r="F22" s="137">
        <v>4000</v>
      </c>
      <c r="G22" s="137">
        <v>4000</v>
      </c>
      <c r="H22" s="137">
        <v>4000</v>
      </c>
      <c r="I22" s="138" t="s">
        <v>14</v>
      </c>
      <c r="J22" s="141" t="s">
        <v>31</v>
      </c>
      <c r="K22" s="387">
        <v>46174</v>
      </c>
      <c r="L22" s="387">
        <v>44797</v>
      </c>
      <c r="M22" s="439">
        <v>36052</v>
      </c>
      <c r="N22" s="387">
        <v>51983</v>
      </c>
      <c r="O22" s="387">
        <v>49985</v>
      </c>
      <c r="P22" s="385">
        <v>44770</v>
      </c>
    </row>
    <row r="23" spans="1:16" ht="12.75" x14ac:dyDescent="0.2">
      <c r="A23" s="135"/>
      <c r="B23" s="140" t="s">
        <v>64</v>
      </c>
      <c r="C23" s="137">
        <v>66900</v>
      </c>
      <c r="D23" s="137">
        <v>78900</v>
      </c>
      <c r="E23" s="137">
        <f>E20+E21+E22</f>
        <v>86220</v>
      </c>
      <c r="F23" s="137">
        <f>F20+F21+F22</f>
        <v>71000</v>
      </c>
      <c r="G23" s="137">
        <f>G20+G21+G22</f>
        <v>67000</v>
      </c>
      <c r="H23" s="137">
        <f>H20+H21+H22</f>
        <v>67000</v>
      </c>
      <c r="I23" s="470" t="s">
        <v>16</v>
      </c>
      <c r="J23" s="141" t="s">
        <v>32</v>
      </c>
      <c r="K23" s="387">
        <v>156543</v>
      </c>
      <c r="L23" s="418">
        <v>148653</v>
      </c>
      <c r="M23" s="439">
        <v>147226</v>
      </c>
      <c r="N23" s="387">
        <v>143957</v>
      </c>
      <c r="O23" s="387">
        <v>163339</v>
      </c>
      <c r="P23" s="385">
        <v>164635</v>
      </c>
    </row>
    <row r="24" spans="1:16" ht="12.75" x14ac:dyDescent="0.2">
      <c r="A24" s="135" t="s">
        <v>12</v>
      </c>
      <c r="B24" s="140" t="s">
        <v>15</v>
      </c>
      <c r="C24" s="137">
        <v>12906</v>
      </c>
      <c r="D24" s="137">
        <v>15701</v>
      </c>
      <c r="E24" s="137">
        <v>15933</v>
      </c>
      <c r="F24" s="137">
        <v>12289</v>
      </c>
      <c r="G24" s="137">
        <v>26153</v>
      </c>
      <c r="H24" s="137">
        <v>28605</v>
      </c>
      <c r="I24" s="146"/>
      <c r="J24" s="139" t="s">
        <v>152</v>
      </c>
      <c r="K24" s="388">
        <f t="shared" ref="K24:P24" si="4">K23+K22+K18+K14+K10+K6</f>
        <v>464729</v>
      </c>
      <c r="L24" s="388">
        <f t="shared" si="4"/>
        <v>553424</v>
      </c>
      <c r="M24" s="388">
        <f t="shared" si="4"/>
        <v>529623</v>
      </c>
      <c r="N24" s="388">
        <f t="shared" si="4"/>
        <v>429567</v>
      </c>
      <c r="O24" s="388">
        <f t="shared" si="4"/>
        <v>538529</v>
      </c>
      <c r="P24" s="388">
        <f t="shared" si="4"/>
        <v>552340</v>
      </c>
    </row>
    <row r="25" spans="1:16" ht="12.75" x14ac:dyDescent="0.2">
      <c r="A25" s="135" t="s">
        <v>150</v>
      </c>
      <c r="B25" s="140" t="s">
        <v>82</v>
      </c>
      <c r="C25" s="137">
        <v>1200</v>
      </c>
      <c r="D25" s="137">
        <v>1400</v>
      </c>
      <c r="E25" s="137">
        <v>427</v>
      </c>
      <c r="F25" s="137">
        <v>425</v>
      </c>
      <c r="G25" s="137">
        <v>833</v>
      </c>
      <c r="H25" s="137">
        <v>1175</v>
      </c>
      <c r="I25" s="138"/>
      <c r="J25" s="147"/>
      <c r="K25" s="385"/>
      <c r="L25" s="420"/>
      <c r="M25" s="437"/>
      <c r="N25" s="385"/>
      <c r="O25" s="385"/>
      <c r="P25" s="385"/>
    </row>
    <row r="26" spans="1:16" ht="12.75" x14ac:dyDescent="0.2">
      <c r="A26" s="144"/>
      <c r="B26" s="136" t="s">
        <v>75</v>
      </c>
      <c r="C26" s="145">
        <f t="shared" ref="C26:H26" si="5">C15+C23+C24+C25</f>
        <v>413225</v>
      </c>
      <c r="D26" s="145">
        <f t="shared" si="5"/>
        <v>522645</v>
      </c>
      <c r="E26" s="145">
        <f t="shared" si="5"/>
        <v>528224</v>
      </c>
      <c r="F26" s="145">
        <f t="shared" si="5"/>
        <v>392109</v>
      </c>
      <c r="G26" s="145">
        <f t="shared" si="5"/>
        <v>518984</v>
      </c>
      <c r="H26" s="145">
        <f t="shared" si="5"/>
        <v>535367</v>
      </c>
      <c r="I26" s="138"/>
      <c r="J26" s="147"/>
      <c r="K26" s="385"/>
      <c r="L26" s="420"/>
      <c r="M26" s="437"/>
      <c r="N26" s="385"/>
      <c r="O26" s="385"/>
      <c r="P26" s="385"/>
    </row>
    <row r="27" spans="1:16" ht="12.75" x14ac:dyDescent="0.2">
      <c r="A27" s="135"/>
      <c r="B27" s="136" t="s">
        <v>153</v>
      </c>
      <c r="C27" s="137"/>
      <c r="D27" s="137"/>
      <c r="E27" s="137"/>
      <c r="F27" s="137"/>
      <c r="G27" s="137"/>
      <c r="H27" s="137"/>
      <c r="I27" s="138"/>
      <c r="J27" s="147" t="s">
        <v>154</v>
      </c>
      <c r="K27" s="385"/>
      <c r="L27" s="420"/>
      <c r="M27" s="437"/>
      <c r="N27" s="385"/>
      <c r="O27" s="385"/>
      <c r="P27" s="385"/>
    </row>
    <row r="28" spans="1:16" s="32" customFormat="1" ht="12.75" x14ac:dyDescent="0.2">
      <c r="A28" s="135" t="s">
        <v>93</v>
      </c>
      <c r="B28" s="140" t="s">
        <v>155</v>
      </c>
      <c r="C28" s="137"/>
      <c r="D28" s="137">
        <v>35366</v>
      </c>
      <c r="E28" s="137">
        <v>42346</v>
      </c>
      <c r="F28" s="137"/>
      <c r="G28" s="137">
        <v>11826</v>
      </c>
      <c r="H28" s="137">
        <v>16134</v>
      </c>
      <c r="I28" s="138" t="s">
        <v>8</v>
      </c>
      <c r="J28" s="148" t="s">
        <v>34</v>
      </c>
      <c r="K28" s="385">
        <v>3910</v>
      </c>
      <c r="L28" s="420">
        <v>20220</v>
      </c>
      <c r="M28" s="437">
        <v>19537</v>
      </c>
      <c r="N28" s="385">
        <v>7420</v>
      </c>
      <c r="O28" s="385">
        <v>8638</v>
      </c>
      <c r="P28" s="385">
        <v>12002</v>
      </c>
    </row>
    <row r="29" spans="1:16" ht="12.75" x14ac:dyDescent="0.2">
      <c r="A29" s="135" t="s">
        <v>67</v>
      </c>
      <c r="B29" s="140" t="s">
        <v>17</v>
      </c>
      <c r="C29" s="137">
        <v>360</v>
      </c>
      <c r="D29" s="137">
        <v>360</v>
      </c>
      <c r="E29" s="137">
        <v>612</v>
      </c>
      <c r="F29" s="137">
        <v>240</v>
      </c>
      <c r="G29" s="137">
        <v>240</v>
      </c>
      <c r="H29" s="137">
        <v>240</v>
      </c>
      <c r="I29" s="138" t="s">
        <v>10</v>
      </c>
      <c r="J29" s="148" t="s">
        <v>35</v>
      </c>
      <c r="K29" s="385">
        <v>8700</v>
      </c>
      <c r="L29" s="420">
        <v>49061</v>
      </c>
      <c r="M29" s="437">
        <v>34843</v>
      </c>
      <c r="N29" s="385">
        <v>6877</v>
      </c>
      <c r="O29" s="385">
        <v>35398</v>
      </c>
      <c r="P29" s="385">
        <v>41066</v>
      </c>
    </row>
    <row r="30" spans="1:16" ht="12.75" x14ac:dyDescent="0.2">
      <c r="A30" s="135" t="s">
        <v>12</v>
      </c>
      <c r="B30" s="140" t="s">
        <v>87</v>
      </c>
      <c r="C30" s="137"/>
      <c r="D30" s="137">
        <v>500</v>
      </c>
      <c r="E30" s="137">
        <v>500</v>
      </c>
      <c r="F30" s="137"/>
      <c r="G30" s="137"/>
      <c r="H30" s="137"/>
      <c r="I30" s="138" t="s">
        <v>12</v>
      </c>
      <c r="J30" s="148" t="s">
        <v>37</v>
      </c>
      <c r="K30" s="389"/>
      <c r="L30" s="420"/>
      <c r="M30" s="437"/>
      <c r="N30" s="389"/>
      <c r="O30" s="389"/>
      <c r="P30" s="385"/>
    </row>
    <row r="31" spans="1:16" ht="12.75" x14ac:dyDescent="0.2">
      <c r="A31" s="138"/>
      <c r="B31" s="149" t="s">
        <v>156</v>
      </c>
      <c r="C31" s="150">
        <f t="shared" ref="C31:H31" si="6">C28+C29+C30</f>
        <v>360</v>
      </c>
      <c r="D31" s="150">
        <f t="shared" si="6"/>
        <v>36226</v>
      </c>
      <c r="E31" s="150">
        <f t="shared" si="6"/>
        <v>43458</v>
      </c>
      <c r="F31" s="150">
        <f t="shared" si="6"/>
        <v>240</v>
      </c>
      <c r="G31" s="150">
        <f t="shared" si="6"/>
        <v>12066</v>
      </c>
      <c r="H31" s="150">
        <f t="shared" si="6"/>
        <v>16374</v>
      </c>
      <c r="I31" s="471"/>
      <c r="J31" s="147" t="s">
        <v>157</v>
      </c>
      <c r="K31" s="389">
        <f t="shared" ref="K31:P31" si="7">K28+K29+K30</f>
        <v>12610</v>
      </c>
      <c r="L31" s="384">
        <f t="shared" si="7"/>
        <v>69281</v>
      </c>
      <c r="M31" s="384">
        <f t="shared" si="7"/>
        <v>54380</v>
      </c>
      <c r="N31" s="389">
        <f t="shared" si="7"/>
        <v>14297</v>
      </c>
      <c r="O31" s="389">
        <f t="shared" si="7"/>
        <v>44036</v>
      </c>
      <c r="P31" s="389">
        <f t="shared" si="7"/>
        <v>53068</v>
      </c>
    </row>
    <row r="32" spans="1:16" ht="12.75" x14ac:dyDescent="0.2">
      <c r="A32" s="138"/>
      <c r="B32" s="149" t="s">
        <v>158</v>
      </c>
      <c r="C32" s="150">
        <v>74602</v>
      </c>
      <c r="D32" s="150">
        <v>74682</v>
      </c>
      <c r="E32" s="150">
        <v>74682</v>
      </c>
      <c r="F32" s="150">
        <v>62906</v>
      </c>
      <c r="G32" s="150">
        <v>64117</v>
      </c>
      <c r="H32" s="150">
        <v>66269</v>
      </c>
      <c r="I32" s="138"/>
      <c r="J32" s="147" t="s">
        <v>159</v>
      </c>
      <c r="K32" s="390">
        <v>10848</v>
      </c>
      <c r="L32" s="390">
        <v>10848</v>
      </c>
      <c r="M32" s="440">
        <v>10848</v>
      </c>
      <c r="N32" s="390">
        <v>11391</v>
      </c>
      <c r="O32" s="390">
        <v>12602</v>
      </c>
      <c r="P32" s="479">
        <v>12602</v>
      </c>
    </row>
    <row r="33" spans="1:16" ht="12.75" x14ac:dyDescent="0.2">
      <c r="A33" s="151"/>
      <c r="B33" s="149" t="s">
        <v>25</v>
      </c>
      <c r="C33" s="152">
        <f t="shared" ref="C33:I33" si="8">C26+C31+C32</f>
        <v>488187</v>
      </c>
      <c r="D33" s="152">
        <f t="shared" si="8"/>
        <v>633553</v>
      </c>
      <c r="E33" s="152">
        <f t="shared" si="8"/>
        <v>646364</v>
      </c>
      <c r="F33" s="152">
        <f t="shared" si="8"/>
        <v>455255</v>
      </c>
      <c r="G33" s="152">
        <f t="shared" si="8"/>
        <v>595167</v>
      </c>
      <c r="H33" s="152">
        <f>H26+H31+H32</f>
        <v>618010</v>
      </c>
      <c r="I33" s="472">
        <f t="shared" si="8"/>
        <v>0</v>
      </c>
      <c r="J33" s="153" t="s">
        <v>40</v>
      </c>
      <c r="K33" s="390">
        <f t="shared" ref="K33:P33" si="9">K24+K31+K32</f>
        <v>488187</v>
      </c>
      <c r="L33" s="390">
        <f t="shared" si="9"/>
        <v>633553</v>
      </c>
      <c r="M33" s="390">
        <f t="shared" si="9"/>
        <v>594851</v>
      </c>
      <c r="N33" s="390">
        <f t="shared" si="9"/>
        <v>455255</v>
      </c>
      <c r="O33" s="390">
        <f t="shared" si="9"/>
        <v>595167</v>
      </c>
      <c r="P33" s="390">
        <f t="shared" si="9"/>
        <v>618010</v>
      </c>
    </row>
    <row r="34" spans="1:16" x14ac:dyDescent="0.25">
      <c r="I34" s="154"/>
      <c r="J34" s="155"/>
      <c r="M34" s="81"/>
      <c r="N34" s="81"/>
    </row>
    <row r="35" spans="1:16" x14ac:dyDescent="0.25">
      <c r="J35" s="155"/>
      <c r="M35" s="81"/>
      <c r="N35" s="81"/>
    </row>
    <row r="36" spans="1:16" x14ac:dyDescent="0.25">
      <c r="J36" s="155"/>
      <c r="M36" s="81"/>
      <c r="N36" s="81"/>
    </row>
    <row r="37" spans="1:16" x14ac:dyDescent="0.25">
      <c r="J37" s="155"/>
      <c r="M37" s="81"/>
      <c r="N37" s="81"/>
    </row>
    <row r="38" spans="1:16" x14ac:dyDescent="0.25">
      <c r="J38" s="155"/>
      <c r="M38" s="83"/>
      <c r="N38" s="83"/>
    </row>
    <row r="39" spans="1:16" x14ac:dyDescent="0.25">
      <c r="J39" s="155"/>
      <c r="M39" s="83"/>
      <c r="N39" s="83"/>
    </row>
    <row r="40" spans="1:16" x14ac:dyDescent="0.25">
      <c r="J40" s="155"/>
      <c r="M40" s="83"/>
      <c r="N40" s="83"/>
    </row>
    <row r="41" spans="1:16" x14ac:dyDescent="0.25">
      <c r="J41" s="155"/>
      <c r="M41" s="83"/>
      <c r="N41" s="83"/>
    </row>
    <row r="42" spans="1:16" x14ac:dyDescent="0.25">
      <c r="J42" s="155"/>
    </row>
  </sheetData>
  <sheetProtection selectLockedCells="1" selectUnlockedCells="1"/>
  <mergeCells count="2">
    <mergeCell ref="A4:P4"/>
    <mergeCell ref="A5:P5"/>
  </mergeCells>
  <phoneticPr fontId="0" type="noConversion"/>
  <pageMargins left="0.27559055118110237" right="0.23622047244094491" top="0.19685039370078741" bottom="0.23622047244094491" header="0.19685039370078741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1"/>
  <sheetViews>
    <sheetView zoomScaleSheetLayoutView="100" workbookViewId="0">
      <selection activeCell="H49" sqref="H49"/>
    </sheetView>
  </sheetViews>
  <sheetFormatPr defaultColWidth="7.85546875" defaultRowHeight="16.5" x14ac:dyDescent="0.3"/>
  <cols>
    <col min="1" max="1" width="5.7109375" style="192" customWidth="1"/>
    <col min="2" max="2" width="34.42578125" style="54" customWidth="1"/>
    <col min="3" max="3" width="10.42578125" style="3" customWidth="1"/>
    <col min="4" max="4" width="10.5703125" style="3" customWidth="1"/>
    <col min="5" max="5" width="10.42578125" style="3" customWidth="1"/>
    <col min="6" max="6" width="10.140625" style="3" customWidth="1"/>
    <col min="7" max="7" width="9.140625" style="47" customWidth="1"/>
    <col min="8" max="8" width="9.7109375" style="47" customWidth="1"/>
    <col min="9" max="244" width="7.85546875" style="47"/>
  </cols>
  <sheetData>
    <row r="1" spans="1:254" ht="23.25" customHeight="1" x14ac:dyDescent="0.3">
      <c r="B1" s="193"/>
      <c r="C1" s="194"/>
      <c r="D1" s="195"/>
      <c r="F1" s="194"/>
      <c r="G1" s="194"/>
      <c r="H1" s="194" t="s">
        <v>183</v>
      </c>
    </row>
    <row r="2" spans="1:254" ht="14.25" customHeight="1" x14ac:dyDescent="0.3">
      <c r="B2" s="193"/>
      <c r="C2" s="194"/>
      <c r="D2" s="195"/>
      <c r="F2" s="194"/>
      <c r="G2" s="194"/>
      <c r="H2" s="194" t="s">
        <v>1</v>
      </c>
    </row>
    <row r="3" spans="1:254" ht="12.75" customHeight="1" x14ac:dyDescent="0.3">
      <c r="B3" s="193"/>
      <c r="C3" s="196"/>
      <c r="D3" s="195"/>
    </row>
    <row r="4" spans="1:254" ht="18.75" x14ac:dyDescent="0.3">
      <c r="A4" s="509" t="s">
        <v>184</v>
      </c>
      <c r="B4" s="509"/>
      <c r="C4" s="509"/>
      <c r="D4" s="509"/>
      <c r="E4" s="509"/>
      <c r="F4" s="509"/>
      <c r="G4" s="507"/>
      <c r="H4" s="508"/>
    </row>
    <row r="5" spans="1:254" ht="18.399999999999999" customHeight="1" x14ac:dyDescent="0.3">
      <c r="A5" s="517" t="s">
        <v>451</v>
      </c>
      <c r="B5" s="517"/>
      <c r="C5" s="517"/>
      <c r="D5" s="517"/>
      <c r="E5" s="517"/>
      <c r="F5" s="517"/>
      <c r="G5" s="508"/>
      <c r="H5" s="508"/>
    </row>
    <row r="6" spans="1:254" ht="20.100000000000001" customHeight="1" x14ac:dyDescent="0.3">
      <c r="B6" s="197"/>
      <c r="C6" s="198"/>
    </row>
    <row r="7" spans="1:254" ht="20.100000000000001" customHeight="1" x14ac:dyDescent="0.3">
      <c r="B7" s="173"/>
      <c r="C7" s="194"/>
      <c r="F7" s="194"/>
      <c r="G7" s="194"/>
      <c r="H7" s="194" t="s">
        <v>2</v>
      </c>
    </row>
    <row r="8" spans="1:254" s="201" customFormat="1" ht="50.25" customHeight="1" x14ac:dyDescent="0.25">
      <c r="A8" s="199" t="s">
        <v>3</v>
      </c>
      <c r="B8" s="200" t="s">
        <v>4</v>
      </c>
      <c r="C8" s="338" t="s">
        <v>415</v>
      </c>
      <c r="D8" s="15" t="s">
        <v>448</v>
      </c>
      <c r="E8" s="16" t="s">
        <v>449</v>
      </c>
      <c r="F8" s="338" t="s">
        <v>433</v>
      </c>
      <c r="G8" s="338" t="s">
        <v>495</v>
      </c>
      <c r="H8" s="338" t="s">
        <v>516</v>
      </c>
      <c r="IK8" s="125"/>
      <c r="IL8" s="125"/>
      <c r="IM8" s="125"/>
      <c r="IN8" s="125"/>
      <c r="IO8" s="125"/>
      <c r="IP8" s="125"/>
      <c r="IQ8" s="125"/>
      <c r="IR8" s="125"/>
      <c r="IS8" s="125"/>
      <c r="IT8" s="125"/>
    </row>
    <row r="9" spans="1:254" ht="18.600000000000001" customHeight="1" x14ac:dyDescent="0.3">
      <c r="A9" s="40" t="s">
        <v>6</v>
      </c>
      <c r="B9" s="161" t="s">
        <v>9</v>
      </c>
      <c r="C9" s="20"/>
      <c r="D9" s="162"/>
      <c r="E9" s="162"/>
      <c r="F9" s="20"/>
      <c r="G9" s="20"/>
      <c r="H9" s="334"/>
    </row>
    <row r="10" spans="1:254" ht="18.600000000000001" customHeight="1" x14ac:dyDescent="0.3">
      <c r="A10" s="36" t="s">
        <v>8</v>
      </c>
      <c r="B10" s="163" t="s">
        <v>42</v>
      </c>
      <c r="C10" s="20"/>
      <c r="D10" s="164"/>
      <c r="E10" s="164"/>
      <c r="F10" s="20"/>
      <c r="G10" s="20"/>
      <c r="H10" s="334"/>
    </row>
    <row r="11" spans="1:254" ht="18.600000000000001" customHeight="1" x14ac:dyDescent="0.3">
      <c r="A11" s="36" t="s">
        <v>10</v>
      </c>
      <c r="B11" s="163" t="s">
        <v>163</v>
      </c>
      <c r="C11" s="20"/>
      <c r="D11" s="164">
        <v>5286</v>
      </c>
      <c r="E11" s="164">
        <v>5286</v>
      </c>
      <c r="F11" s="20"/>
      <c r="G11" s="20"/>
      <c r="H11" s="334"/>
    </row>
    <row r="12" spans="1:254" ht="18.600000000000001" customHeight="1" x14ac:dyDescent="0.3">
      <c r="A12" s="36"/>
      <c r="B12" s="161" t="s">
        <v>164</v>
      </c>
      <c r="C12" s="162">
        <v>0</v>
      </c>
      <c r="D12" s="162">
        <f>D10+D11</f>
        <v>5286</v>
      </c>
      <c r="E12" s="162">
        <f>E10+E11</f>
        <v>5286</v>
      </c>
      <c r="F12" s="162">
        <f>F10+F11</f>
        <v>0</v>
      </c>
      <c r="G12" s="162">
        <f>G10+G11</f>
        <v>0</v>
      </c>
      <c r="H12" s="294">
        <v>0</v>
      </c>
    </row>
    <row r="13" spans="1:254" s="202" customFormat="1" ht="18.600000000000001" customHeight="1" x14ac:dyDescent="0.25">
      <c r="A13" s="40" t="s">
        <v>23</v>
      </c>
      <c r="B13" s="161" t="s">
        <v>165</v>
      </c>
      <c r="C13" s="20"/>
      <c r="D13" s="162"/>
      <c r="E13" s="162"/>
      <c r="F13" s="20"/>
      <c r="G13" s="20"/>
      <c r="H13" s="480"/>
    </row>
    <row r="14" spans="1:254" ht="18.600000000000001" customHeight="1" x14ac:dyDescent="0.3">
      <c r="A14" s="36" t="s">
        <v>8</v>
      </c>
      <c r="B14" s="163" t="s">
        <v>166</v>
      </c>
      <c r="C14" s="20"/>
      <c r="D14" s="164"/>
      <c r="E14" s="164"/>
      <c r="F14" s="20"/>
      <c r="G14" s="20"/>
      <c r="H14" s="334"/>
    </row>
    <row r="15" spans="1:254" ht="18.600000000000001" customHeight="1" x14ac:dyDescent="0.3">
      <c r="A15" s="36" t="s">
        <v>10</v>
      </c>
      <c r="B15" s="163" t="s">
        <v>167</v>
      </c>
      <c r="C15" s="20"/>
      <c r="D15" s="164"/>
      <c r="E15" s="164"/>
      <c r="F15" s="20"/>
      <c r="G15" s="20"/>
      <c r="H15" s="334"/>
    </row>
    <row r="16" spans="1:254" ht="18.600000000000001" customHeight="1" x14ac:dyDescent="0.3">
      <c r="A16" s="36"/>
      <c r="B16" s="161" t="s">
        <v>49</v>
      </c>
      <c r="C16" s="20"/>
      <c r="D16" s="162"/>
      <c r="E16" s="162"/>
      <c r="F16" s="20"/>
      <c r="G16" s="20"/>
      <c r="H16" s="334"/>
    </row>
    <row r="17" spans="1:8" ht="18.600000000000001" customHeight="1" x14ac:dyDescent="0.3">
      <c r="A17" s="40" t="s">
        <v>53</v>
      </c>
      <c r="B17" s="161" t="s">
        <v>13</v>
      </c>
      <c r="C17" s="20"/>
      <c r="D17" s="162"/>
      <c r="E17" s="162"/>
      <c r="F17" s="20"/>
      <c r="G17" s="20"/>
      <c r="H17" s="334"/>
    </row>
    <row r="18" spans="1:8" s="121" customFormat="1" ht="18.600000000000001" customHeight="1" x14ac:dyDescent="0.3">
      <c r="A18" s="40" t="s">
        <v>65</v>
      </c>
      <c r="B18" s="161" t="s">
        <v>15</v>
      </c>
      <c r="C18" s="30"/>
      <c r="D18" s="162"/>
      <c r="E18" s="162"/>
      <c r="F18" s="30"/>
      <c r="G18" s="30"/>
      <c r="H18" s="334"/>
    </row>
    <row r="19" spans="1:8" ht="18.600000000000001" customHeight="1" x14ac:dyDescent="0.3">
      <c r="A19" s="36" t="s">
        <v>8</v>
      </c>
      <c r="B19" s="163" t="s">
        <v>68</v>
      </c>
      <c r="C19" s="20"/>
      <c r="D19" s="164"/>
      <c r="E19" s="164"/>
      <c r="F19" s="20"/>
      <c r="G19" s="20"/>
      <c r="H19" s="334"/>
    </row>
    <row r="20" spans="1:8" ht="18.600000000000001" customHeight="1" x14ac:dyDescent="0.3">
      <c r="A20" s="36" t="s">
        <v>10</v>
      </c>
      <c r="B20" s="163" t="s">
        <v>69</v>
      </c>
      <c r="C20" s="20"/>
      <c r="D20" s="164"/>
      <c r="E20" s="164"/>
      <c r="F20" s="20"/>
      <c r="G20" s="20"/>
      <c r="H20" s="334"/>
    </row>
    <row r="21" spans="1:8" ht="18.600000000000001" customHeight="1" x14ac:dyDescent="0.3">
      <c r="A21" s="36" t="s">
        <v>12</v>
      </c>
      <c r="B21" s="163" t="s">
        <v>71</v>
      </c>
      <c r="C21" s="20"/>
      <c r="D21" s="164"/>
      <c r="E21" s="164"/>
      <c r="F21" s="20"/>
      <c r="G21" s="20"/>
      <c r="H21" s="334"/>
    </row>
    <row r="22" spans="1:8" ht="18.600000000000001" customHeight="1" x14ac:dyDescent="0.3">
      <c r="A22" s="36" t="s">
        <v>14</v>
      </c>
      <c r="B22" s="163" t="s">
        <v>70</v>
      </c>
      <c r="C22" s="20"/>
      <c r="D22" s="164"/>
      <c r="E22" s="164"/>
      <c r="F22" s="20"/>
      <c r="G22" s="20"/>
      <c r="H22" s="334"/>
    </row>
    <row r="23" spans="1:8" ht="18.600000000000001" customHeight="1" x14ac:dyDescent="0.3">
      <c r="A23" s="36" t="s">
        <v>16</v>
      </c>
      <c r="B23" s="163" t="s">
        <v>71</v>
      </c>
      <c r="C23" s="20"/>
      <c r="D23" s="164"/>
      <c r="E23" s="164"/>
      <c r="F23" s="20"/>
      <c r="G23" s="20"/>
      <c r="H23" s="334"/>
    </row>
    <row r="24" spans="1:8" ht="18.600000000000001" customHeight="1" x14ac:dyDescent="0.3">
      <c r="A24" s="36" t="s">
        <v>18</v>
      </c>
      <c r="B24" s="163" t="s">
        <v>72</v>
      </c>
      <c r="C24" s="162"/>
      <c r="D24" s="162"/>
      <c r="E24" s="162"/>
      <c r="F24" s="162"/>
      <c r="G24" s="162"/>
      <c r="H24" s="334"/>
    </row>
    <row r="25" spans="1:8" s="202" customFormat="1" ht="18.600000000000001" customHeight="1" x14ac:dyDescent="0.25">
      <c r="A25" s="36" t="s">
        <v>20</v>
      </c>
      <c r="B25" s="163" t="s">
        <v>74</v>
      </c>
      <c r="C25" s="20"/>
      <c r="D25" s="162"/>
      <c r="E25" s="162"/>
      <c r="F25" s="20"/>
      <c r="G25" s="20"/>
      <c r="H25" s="480"/>
    </row>
    <row r="26" spans="1:8" s="202" customFormat="1" ht="18.600000000000001" customHeight="1" x14ac:dyDescent="0.25">
      <c r="A26" s="36"/>
      <c r="B26" s="161" t="s">
        <v>75</v>
      </c>
      <c r="C26" s="30"/>
      <c r="D26" s="162"/>
      <c r="E26" s="162"/>
      <c r="F26" s="30"/>
      <c r="G26" s="30"/>
      <c r="H26" s="480"/>
    </row>
    <row r="27" spans="1:8" s="202" customFormat="1" ht="18.600000000000001" customHeight="1" x14ac:dyDescent="0.25">
      <c r="A27" s="40" t="s">
        <v>76</v>
      </c>
      <c r="B27" s="161" t="s">
        <v>17</v>
      </c>
      <c r="C27" s="443"/>
      <c r="D27" s="162"/>
      <c r="E27" s="162"/>
      <c r="F27" s="443"/>
      <c r="G27" s="443"/>
      <c r="H27" s="480"/>
    </row>
    <row r="28" spans="1:8" s="203" customFormat="1" ht="18.600000000000001" customHeight="1" x14ac:dyDescent="0.25">
      <c r="A28" s="40" t="s">
        <v>81</v>
      </c>
      <c r="B28" s="161" t="s">
        <v>19</v>
      </c>
      <c r="C28" s="349"/>
      <c r="D28" s="162"/>
      <c r="E28" s="382"/>
      <c r="F28" s="349"/>
      <c r="G28" s="349"/>
      <c r="H28" s="480"/>
    </row>
    <row r="29" spans="1:8" s="202" customFormat="1" ht="18.600000000000001" customHeight="1" x14ac:dyDescent="0.25">
      <c r="A29" s="40" t="s">
        <v>86</v>
      </c>
      <c r="B29" s="161" t="s">
        <v>21</v>
      </c>
      <c r="C29" s="339"/>
      <c r="D29" s="166"/>
      <c r="E29" s="442"/>
      <c r="F29" s="339"/>
      <c r="G29" s="339"/>
      <c r="H29" s="480"/>
    </row>
    <row r="30" spans="1:8" s="423" customFormat="1" ht="18.600000000000001" customHeight="1" x14ac:dyDescent="0.25">
      <c r="A30" s="40"/>
      <c r="B30" s="161" t="s">
        <v>169</v>
      </c>
      <c r="C30" s="301">
        <v>0</v>
      </c>
      <c r="D30" s="301">
        <f>D29+D28+D27+D18+D17+D16+D12</f>
        <v>5286</v>
      </c>
      <c r="E30" s="301">
        <f>E29+E28+E27+E18+E17+E16+E12</f>
        <v>5286</v>
      </c>
      <c r="F30" s="301">
        <f>F29+F28+F27+F18+F17+F16+F12</f>
        <v>0</v>
      </c>
      <c r="G30" s="301">
        <f>G29+G28+G27+G18+G17+G16+G12</f>
        <v>0</v>
      </c>
      <c r="H30" s="294">
        <v>0</v>
      </c>
    </row>
    <row r="31" spans="1:8" ht="18.600000000000001" customHeight="1" x14ac:dyDescent="0.3">
      <c r="A31" s="40" t="s">
        <v>91</v>
      </c>
      <c r="B31" s="165" t="s">
        <v>92</v>
      </c>
      <c r="C31" s="339"/>
      <c r="D31" s="168"/>
      <c r="E31" s="421"/>
      <c r="F31" s="339"/>
      <c r="G31" s="339"/>
      <c r="H31" s="344"/>
    </row>
    <row r="32" spans="1:8" ht="18.600000000000001" customHeight="1" x14ac:dyDescent="0.3">
      <c r="A32" s="36" t="s">
        <v>8</v>
      </c>
      <c r="B32" s="167" t="s">
        <v>179</v>
      </c>
      <c r="C32" s="339">
        <v>65650</v>
      </c>
      <c r="D32" s="168">
        <v>67510</v>
      </c>
      <c r="E32" s="421">
        <v>65820</v>
      </c>
      <c r="F32" s="339">
        <v>53082</v>
      </c>
      <c r="G32" s="339">
        <v>62963</v>
      </c>
      <c r="H32" s="344">
        <v>63398</v>
      </c>
    </row>
    <row r="33" spans="1:8" ht="18.600000000000001" customHeight="1" x14ac:dyDescent="0.3">
      <c r="A33" s="36" t="s">
        <v>10</v>
      </c>
      <c r="B33" s="167" t="s">
        <v>297</v>
      </c>
      <c r="C33" s="339"/>
      <c r="D33" s="168"/>
      <c r="E33" s="421"/>
      <c r="F33" s="339"/>
      <c r="G33" s="339"/>
      <c r="H33" s="344"/>
    </row>
    <row r="34" spans="1:8" s="202" customFormat="1" ht="18.75" customHeight="1" x14ac:dyDescent="0.25">
      <c r="A34" s="36"/>
      <c r="B34" s="169" t="s">
        <v>97</v>
      </c>
      <c r="C34" s="354">
        <f>C30+C32+C33</f>
        <v>65650</v>
      </c>
      <c r="D34" s="354">
        <f>D30+D32+D33</f>
        <v>72796</v>
      </c>
      <c r="E34" s="354">
        <f>E30+E32+E33</f>
        <v>71106</v>
      </c>
      <c r="F34" s="354">
        <f>F30+F32+F33</f>
        <v>53082</v>
      </c>
      <c r="G34" s="354">
        <f>G30+G32+G33</f>
        <v>62963</v>
      </c>
      <c r="H34" s="377">
        <v>63398</v>
      </c>
    </row>
    <row r="35" spans="1:8" s="202" customFormat="1" ht="18.75" customHeight="1" x14ac:dyDescent="0.25">
      <c r="A35" s="154"/>
      <c r="B35" s="171"/>
      <c r="C35" s="474"/>
      <c r="D35" s="474"/>
      <c r="E35" s="474"/>
      <c r="F35" s="474"/>
      <c r="G35" s="474"/>
    </row>
    <row r="36" spans="1:8" s="202" customFormat="1" ht="18.75" customHeight="1" x14ac:dyDescent="0.25">
      <c r="A36" s="154"/>
      <c r="B36" s="171"/>
      <c r="C36" s="474"/>
      <c r="D36" s="474"/>
      <c r="E36" s="474"/>
      <c r="F36" s="474"/>
      <c r="G36" s="474"/>
    </row>
    <row r="37" spans="1:8" s="202" customFormat="1" ht="18.75" customHeight="1" x14ac:dyDescent="0.25">
      <c r="A37" s="154"/>
      <c r="B37" s="171"/>
      <c r="C37" s="474"/>
      <c r="D37" s="474"/>
      <c r="E37" s="474"/>
      <c r="F37" s="474"/>
      <c r="G37" s="474"/>
    </row>
    <row r="38" spans="1:8" s="99" customFormat="1" ht="17.25" customHeight="1" x14ac:dyDescent="0.25">
      <c r="A38" s="122"/>
      <c r="B38" s="204"/>
      <c r="C38" s="205"/>
      <c r="D38" s="206"/>
      <c r="E38" s="206"/>
      <c r="F38" s="207"/>
    </row>
    <row r="39" spans="1:8" s="99" customFormat="1" ht="17.25" customHeight="1" x14ac:dyDescent="0.25">
      <c r="A39" s="122"/>
      <c r="B39" s="204"/>
      <c r="C39" s="205"/>
      <c r="D39" s="206"/>
      <c r="E39" s="206"/>
      <c r="F39" s="207"/>
    </row>
    <row r="40" spans="1:8" s="99" customFormat="1" ht="17.25" customHeight="1" x14ac:dyDescent="0.25">
      <c r="A40" s="122"/>
      <c r="B40" s="204"/>
      <c r="C40" s="208"/>
      <c r="D40" s="206"/>
      <c r="E40" s="206"/>
      <c r="F40" s="194"/>
      <c r="G40" s="194"/>
      <c r="H40" s="194" t="s">
        <v>183</v>
      </c>
    </row>
    <row r="41" spans="1:8" s="99" customFormat="1" ht="11.85" customHeight="1" x14ac:dyDescent="0.25">
      <c r="A41" s="122"/>
      <c r="B41" s="193"/>
      <c r="C41" s="194"/>
      <c r="D41" s="206"/>
      <c r="E41" s="206"/>
      <c r="F41" s="194"/>
      <c r="G41" s="194"/>
      <c r="H41" s="194" t="s">
        <v>185</v>
      </c>
    </row>
    <row r="42" spans="1:8" x14ac:dyDescent="0.3">
      <c r="A42" s="122"/>
      <c r="B42" s="193"/>
      <c r="C42" s="196"/>
      <c r="D42" s="209"/>
      <c r="E42" s="209"/>
    </row>
    <row r="43" spans="1:8" ht="18.399999999999999" customHeight="1" x14ac:dyDescent="0.3">
      <c r="A43" s="509" t="s">
        <v>184</v>
      </c>
      <c r="B43" s="509"/>
      <c r="C43" s="509"/>
      <c r="D43" s="509"/>
      <c r="E43" s="509"/>
      <c r="F43" s="509"/>
      <c r="G43" s="507"/>
      <c r="H43" s="508"/>
    </row>
    <row r="44" spans="1:8" s="63" customFormat="1" ht="19.5" customHeight="1" x14ac:dyDescent="0.3">
      <c r="A44" s="509" t="s">
        <v>453</v>
      </c>
      <c r="B44" s="509"/>
      <c r="C44" s="509"/>
      <c r="D44" s="509"/>
      <c r="E44" s="509"/>
      <c r="F44" s="509"/>
      <c r="G44" s="507"/>
      <c r="H44" s="508"/>
    </row>
    <row r="45" spans="1:8" s="63" customFormat="1" ht="12.75" hidden="1" customHeight="1" x14ac:dyDescent="0.25">
      <c r="A45" s="122"/>
      <c r="B45" s="197"/>
      <c r="C45" s="198"/>
      <c r="D45" s="210"/>
      <c r="E45" s="210"/>
      <c r="F45" s="210"/>
    </row>
    <row r="46" spans="1:8" s="63" customFormat="1" ht="15.75" x14ac:dyDescent="0.25">
      <c r="A46" s="122"/>
      <c r="B46" s="173"/>
      <c r="C46" s="211"/>
      <c r="D46" s="210"/>
      <c r="E46" s="210"/>
      <c r="F46" s="210"/>
    </row>
    <row r="47" spans="1:8" s="63" customFormat="1" ht="17.850000000000001" customHeight="1" x14ac:dyDescent="0.25">
      <c r="A47" s="122"/>
      <c r="B47" s="173"/>
      <c r="C47" s="194"/>
      <c r="D47" s="194"/>
      <c r="E47" s="194"/>
      <c r="F47" s="194"/>
      <c r="G47" s="194"/>
      <c r="H47" s="194" t="s">
        <v>2</v>
      </c>
    </row>
    <row r="48" spans="1:8" s="99" customFormat="1" ht="46.5" customHeight="1" x14ac:dyDescent="0.2">
      <c r="A48" s="199" t="s">
        <v>3</v>
      </c>
      <c r="B48" s="200" t="s">
        <v>4</v>
      </c>
      <c r="C48" s="17" t="s">
        <v>415</v>
      </c>
      <c r="D48" s="15" t="s">
        <v>448</v>
      </c>
      <c r="E48" s="16" t="s">
        <v>449</v>
      </c>
      <c r="F48" s="17" t="s">
        <v>433</v>
      </c>
      <c r="G48" s="17" t="s">
        <v>494</v>
      </c>
      <c r="H48" s="17" t="s">
        <v>535</v>
      </c>
    </row>
    <row r="49" spans="1:8" s="99" customFormat="1" ht="18.600000000000001" customHeight="1" x14ac:dyDescent="0.2">
      <c r="A49" s="178"/>
      <c r="B49" s="179" t="s">
        <v>171</v>
      </c>
      <c r="C49" s="415"/>
      <c r="D49" s="180"/>
      <c r="E49" s="422"/>
      <c r="F49" s="415"/>
      <c r="G49" s="415"/>
      <c r="H49" s="378"/>
    </row>
    <row r="50" spans="1:8" s="99" customFormat="1" ht="18.600000000000001" customHeight="1" x14ac:dyDescent="0.25">
      <c r="A50" s="116" t="s">
        <v>6</v>
      </c>
      <c r="B50" s="181" t="s">
        <v>28</v>
      </c>
      <c r="C50" s="20">
        <v>49718</v>
      </c>
      <c r="D50" s="182">
        <v>55692</v>
      </c>
      <c r="E50" s="182">
        <v>55351</v>
      </c>
      <c r="F50" s="20">
        <v>39614</v>
      </c>
      <c r="G50" s="20">
        <v>48023</v>
      </c>
      <c r="H50" s="378">
        <v>49922</v>
      </c>
    </row>
    <row r="51" spans="1:8" s="99" customFormat="1" ht="18.600000000000001" customHeight="1" x14ac:dyDescent="0.25">
      <c r="A51" s="116" t="s">
        <v>23</v>
      </c>
      <c r="B51" s="181" t="s">
        <v>172</v>
      </c>
      <c r="C51" s="20">
        <v>9193</v>
      </c>
      <c r="D51" s="182">
        <v>9860</v>
      </c>
      <c r="E51" s="182">
        <v>9860</v>
      </c>
      <c r="F51" s="20">
        <v>6933</v>
      </c>
      <c r="G51" s="20">
        <v>8405</v>
      </c>
      <c r="H51" s="378">
        <v>8088</v>
      </c>
    </row>
    <row r="52" spans="1:8" s="99" customFormat="1" ht="18.600000000000001" customHeight="1" x14ac:dyDescent="0.25">
      <c r="A52" s="116" t="s">
        <v>53</v>
      </c>
      <c r="B52" s="181" t="s">
        <v>30</v>
      </c>
      <c r="C52" s="20">
        <v>6739</v>
      </c>
      <c r="D52" s="182">
        <v>7244</v>
      </c>
      <c r="E52" s="182">
        <v>5895</v>
      </c>
      <c r="F52" s="20">
        <v>6535</v>
      </c>
      <c r="G52" s="20">
        <v>6535</v>
      </c>
      <c r="H52" s="378">
        <v>5388</v>
      </c>
    </row>
    <row r="53" spans="1:8" s="99" customFormat="1" ht="18.600000000000001" customHeight="1" x14ac:dyDescent="0.25">
      <c r="A53" s="116" t="s">
        <v>65</v>
      </c>
      <c r="B53" s="181" t="s">
        <v>31</v>
      </c>
      <c r="C53" s="20"/>
      <c r="D53" s="182"/>
      <c r="E53" s="182"/>
      <c r="F53" s="20"/>
      <c r="G53" s="20"/>
      <c r="H53" s="378"/>
    </row>
    <row r="54" spans="1:8" ht="18.600000000000001" customHeight="1" x14ac:dyDescent="0.3">
      <c r="A54" s="116" t="s">
        <v>76</v>
      </c>
      <c r="B54" s="181" t="s">
        <v>173</v>
      </c>
      <c r="C54" s="20"/>
      <c r="D54" s="182"/>
      <c r="E54" s="182"/>
      <c r="F54" s="20"/>
      <c r="G54" s="20"/>
      <c r="H54" s="344"/>
    </row>
    <row r="55" spans="1:8" s="213" customFormat="1" ht="18.600000000000001" customHeight="1" x14ac:dyDescent="0.25">
      <c r="A55" s="116"/>
      <c r="B55" s="183" t="s">
        <v>174</v>
      </c>
      <c r="C55" s="170">
        <f t="shared" ref="C55:H55" si="0">C50+C51+C52+C53+C54</f>
        <v>65650</v>
      </c>
      <c r="D55" s="170">
        <f t="shared" si="0"/>
        <v>72796</v>
      </c>
      <c r="E55" s="170">
        <f t="shared" si="0"/>
        <v>71106</v>
      </c>
      <c r="F55" s="170">
        <f t="shared" si="0"/>
        <v>53082</v>
      </c>
      <c r="G55" s="170">
        <f t="shared" si="0"/>
        <v>62963</v>
      </c>
      <c r="H55" s="354">
        <f t="shared" si="0"/>
        <v>63398</v>
      </c>
    </row>
    <row r="56" spans="1:8" s="99" customFormat="1" ht="18.600000000000001" customHeight="1" x14ac:dyDescent="0.25">
      <c r="A56" s="65"/>
      <c r="B56" s="184" t="s">
        <v>175</v>
      </c>
      <c r="C56" s="20"/>
      <c r="D56" s="30"/>
      <c r="E56" s="30"/>
      <c r="F56" s="20"/>
      <c r="G56" s="20"/>
      <c r="H56" s="378"/>
    </row>
    <row r="57" spans="1:8" s="99" customFormat="1" ht="18.600000000000001" customHeight="1" x14ac:dyDescent="0.25">
      <c r="A57" s="116" t="s">
        <v>81</v>
      </c>
      <c r="B57" s="181" t="s">
        <v>176</v>
      </c>
      <c r="C57" s="20"/>
      <c r="D57" s="182"/>
      <c r="E57" s="182"/>
      <c r="F57" s="20"/>
      <c r="G57" s="20"/>
      <c r="H57" s="378"/>
    </row>
    <row r="58" spans="1:8" s="99" customFormat="1" ht="18.600000000000001" customHeight="1" x14ac:dyDescent="0.25">
      <c r="A58" s="116" t="s">
        <v>86</v>
      </c>
      <c r="B58" s="181" t="s">
        <v>35</v>
      </c>
      <c r="C58" s="20"/>
      <c r="D58" s="182"/>
      <c r="E58" s="182"/>
      <c r="F58" s="20"/>
      <c r="G58" s="20"/>
      <c r="H58" s="378"/>
    </row>
    <row r="59" spans="1:8" ht="18.600000000000001" customHeight="1" x14ac:dyDescent="0.3">
      <c r="A59" s="116" t="s">
        <v>177</v>
      </c>
      <c r="B59" s="181" t="s">
        <v>37</v>
      </c>
      <c r="C59" s="20"/>
      <c r="D59" s="182"/>
      <c r="E59" s="182"/>
      <c r="F59" s="20"/>
      <c r="G59" s="20"/>
      <c r="H59" s="344"/>
    </row>
    <row r="60" spans="1:8" ht="18.600000000000001" customHeight="1" x14ac:dyDescent="0.3">
      <c r="A60" s="116"/>
      <c r="B60" s="183" t="s">
        <v>178</v>
      </c>
      <c r="C60" s="170"/>
      <c r="D60" s="170"/>
      <c r="E60" s="170"/>
      <c r="F60" s="170"/>
      <c r="G60" s="170"/>
      <c r="H60" s="344"/>
    </row>
    <row r="61" spans="1:8" ht="18.600000000000001" customHeight="1" x14ac:dyDescent="0.3">
      <c r="A61" s="116"/>
      <c r="B61" s="183" t="s">
        <v>27</v>
      </c>
      <c r="C61" s="170">
        <f t="shared" ref="C61:H61" si="1">C55+C60</f>
        <v>65650</v>
      </c>
      <c r="D61" s="170">
        <f t="shared" si="1"/>
        <v>72796</v>
      </c>
      <c r="E61" s="170">
        <f t="shared" si="1"/>
        <v>71106</v>
      </c>
      <c r="F61" s="170">
        <f t="shared" si="1"/>
        <v>53082</v>
      </c>
      <c r="G61" s="170">
        <f t="shared" si="1"/>
        <v>62963</v>
      </c>
      <c r="H61" s="354">
        <f t="shared" si="1"/>
        <v>63398</v>
      </c>
    </row>
    <row r="62" spans="1:8" ht="18.600000000000001" customHeight="1" x14ac:dyDescent="0.3">
      <c r="A62" s="116" t="s">
        <v>122</v>
      </c>
      <c r="B62" s="183" t="s">
        <v>39</v>
      </c>
      <c r="C62" s="20"/>
      <c r="D62" s="170"/>
      <c r="E62" s="170"/>
      <c r="F62" s="20"/>
      <c r="G62" s="20"/>
      <c r="H62" s="344"/>
    </row>
    <row r="63" spans="1:8" s="99" customFormat="1" ht="18.600000000000001" customHeight="1" x14ac:dyDescent="0.25">
      <c r="A63" s="116" t="s">
        <v>8</v>
      </c>
      <c r="B63" s="181" t="s">
        <v>179</v>
      </c>
      <c r="C63" s="20"/>
      <c r="D63" s="182"/>
      <c r="E63" s="182"/>
      <c r="F63" s="20"/>
      <c r="G63" s="20"/>
      <c r="H63" s="378"/>
    </row>
    <row r="64" spans="1:8" s="99" customFormat="1" ht="18.600000000000001" customHeight="1" x14ac:dyDescent="0.25">
      <c r="A64" s="214" t="s">
        <v>67</v>
      </c>
      <c r="B64" s="186" t="s">
        <v>186</v>
      </c>
      <c r="C64" s="20"/>
      <c r="D64" s="182"/>
      <c r="E64" s="182"/>
      <c r="F64" s="20"/>
      <c r="G64" s="20"/>
      <c r="H64" s="378"/>
    </row>
    <row r="65" spans="1:8" s="99" customFormat="1" ht="18.600000000000001" customHeight="1" x14ac:dyDescent="0.25">
      <c r="A65" s="214"/>
      <c r="B65" s="215" t="s">
        <v>123</v>
      </c>
      <c r="C65" s="170">
        <f t="shared" ref="C65:H65" si="2">C61+C63</f>
        <v>65650</v>
      </c>
      <c r="D65" s="170">
        <f t="shared" si="2"/>
        <v>72796</v>
      </c>
      <c r="E65" s="170">
        <f t="shared" si="2"/>
        <v>71106</v>
      </c>
      <c r="F65" s="170">
        <f t="shared" si="2"/>
        <v>53082</v>
      </c>
      <c r="G65" s="170">
        <f t="shared" si="2"/>
        <v>62963</v>
      </c>
      <c r="H65" s="354">
        <f t="shared" si="2"/>
        <v>63398</v>
      </c>
    </row>
    <row r="66" spans="1:8" ht="18.600000000000001" customHeight="1" x14ac:dyDescent="0.3">
      <c r="A66" s="36"/>
      <c r="B66" s="216" t="s">
        <v>187</v>
      </c>
      <c r="C66" s="182">
        <v>65650</v>
      </c>
      <c r="D66" s="182">
        <v>72796</v>
      </c>
      <c r="E66" s="182">
        <v>71106</v>
      </c>
      <c r="F66" s="182">
        <v>53082</v>
      </c>
      <c r="G66" s="182">
        <v>62963</v>
      </c>
      <c r="H66" s="344">
        <v>63398</v>
      </c>
    </row>
    <row r="67" spans="1:8" ht="18.600000000000001" customHeight="1" x14ac:dyDescent="0.3">
      <c r="A67" s="185"/>
      <c r="B67" s="295" t="s">
        <v>188</v>
      </c>
      <c r="C67" s="182"/>
      <c r="D67" s="182"/>
      <c r="E67" s="182"/>
      <c r="F67" s="182"/>
      <c r="G67" s="182"/>
      <c r="H67" s="344"/>
    </row>
    <row r="68" spans="1:8" s="63" customFormat="1" ht="19.350000000000001" customHeight="1" x14ac:dyDescent="0.25">
      <c r="A68" s="296"/>
      <c r="B68" s="297" t="s">
        <v>182</v>
      </c>
      <c r="C68" s="190">
        <v>12</v>
      </c>
      <c r="D68" s="190">
        <v>14</v>
      </c>
      <c r="E68" s="190">
        <v>12</v>
      </c>
      <c r="F68" s="190">
        <v>14</v>
      </c>
      <c r="G68" s="190">
        <v>14</v>
      </c>
      <c r="H68" s="345">
        <v>14</v>
      </c>
    </row>
    <row r="69" spans="1:8" x14ac:dyDescent="0.3">
      <c r="A69" s="348"/>
      <c r="B69" s="348" t="s">
        <v>417</v>
      </c>
      <c r="C69" s="347">
        <v>12</v>
      </c>
      <c r="D69" s="347">
        <v>14</v>
      </c>
      <c r="E69" s="347">
        <v>12</v>
      </c>
      <c r="F69" s="347">
        <v>14</v>
      </c>
      <c r="G69" s="347">
        <v>14</v>
      </c>
      <c r="H69" s="344">
        <v>14</v>
      </c>
    </row>
    <row r="70" spans="1:8" x14ac:dyDescent="0.3">
      <c r="A70" s="39"/>
      <c r="B70" s="39" t="s">
        <v>181</v>
      </c>
      <c r="C70" s="334">
        <v>0</v>
      </c>
      <c r="D70" s="74">
        <v>0</v>
      </c>
      <c r="E70" s="227">
        <v>0</v>
      </c>
      <c r="F70" s="334">
        <v>0</v>
      </c>
      <c r="G70" s="334">
        <v>0</v>
      </c>
      <c r="H70" s="344">
        <v>0</v>
      </c>
    </row>
    <row r="71" spans="1:8" x14ac:dyDescent="0.3">
      <c r="A71" s="122"/>
      <c r="B71" s="55"/>
    </row>
    <row r="72" spans="1:8" x14ac:dyDescent="0.3">
      <c r="A72" s="122"/>
      <c r="B72" s="55"/>
    </row>
    <row r="73" spans="1:8" x14ac:dyDescent="0.3">
      <c r="A73" s="122"/>
      <c r="B73" s="55"/>
    </row>
    <row r="74" spans="1:8" x14ac:dyDescent="0.3">
      <c r="B74" s="55"/>
    </row>
    <row r="75" spans="1:8" x14ac:dyDescent="0.3">
      <c r="B75" s="55"/>
    </row>
    <row r="76" spans="1:8" x14ac:dyDescent="0.3">
      <c r="B76" s="55"/>
    </row>
    <row r="77" spans="1:8" x14ac:dyDescent="0.3">
      <c r="B77" s="55"/>
    </row>
    <row r="78" spans="1:8" x14ac:dyDescent="0.3">
      <c r="B78" s="55"/>
    </row>
    <row r="79" spans="1:8" x14ac:dyDescent="0.3">
      <c r="B79" s="55"/>
    </row>
    <row r="80" spans="1:8" x14ac:dyDescent="0.3">
      <c r="B80" s="55"/>
    </row>
    <row r="81" spans="2:2" x14ac:dyDescent="0.3">
      <c r="B81" s="55"/>
    </row>
    <row r="82" spans="2:2" x14ac:dyDescent="0.3">
      <c r="B82" s="55"/>
    </row>
    <row r="83" spans="2:2" x14ac:dyDescent="0.3">
      <c r="B83" s="55"/>
    </row>
    <row r="84" spans="2:2" x14ac:dyDescent="0.3">
      <c r="B84" s="55"/>
    </row>
    <row r="85" spans="2:2" x14ac:dyDescent="0.3">
      <c r="B85" s="55"/>
    </row>
    <row r="86" spans="2:2" x14ac:dyDescent="0.3">
      <c r="B86" s="55"/>
    </row>
    <row r="87" spans="2:2" x14ac:dyDescent="0.3">
      <c r="B87" s="55"/>
    </row>
    <row r="88" spans="2:2" x14ac:dyDescent="0.3">
      <c r="B88" s="55"/>
    </row>
    <row r="89" spans="2:2" x14ac:dyDescent="0.3">
      <c r="B89" s="55"/>
    </row>
    <row r="90" spans="2:2" x14ac:dyDescent="0.3">
      <c r="B90" s="55"/>
    </row>
    <row r="91" spans="2:2" x14ac:dyDescent="0.3">
      <c r="B91" s="55"/>
    </row>
  </sheetData>
  <sheetProtection selectLockedCells="1" selectUnlockedCells="1"/>
  <mergeCells count="4">
    <mergeCell ref="A4:H4"/>
    <mergeCell ref="A5:H5"/>
    <mergeCell ref="A43:H43"/>
    <mergeCell ref="A44:H44"/>
  </mergeCells>
  <phoneticPr fontId="0" type="noConversion"/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9"/>
  <sheetViews>
    <sheetView workbookViewId="0">
      <selection activeCell="H48" sqref="H48"/>
    </sheetView>
  </sheetViews>
  <sheetFormatPr defaultRowHeight="15.75" x14ac:dyDescent="0.25"/>
  <cols>
    <col min="1" max="1" width="5.7109375" style="192" customWidth="1"/>
    <col min="2" max="2" width="35" style="54" customWidth="1"/>
    <col min="3" max="3" width="10.28515625" style="3" customWidth="1"/>
    <col min="4" max="4" width="10.42578125" style="3" customWidth="1"/>
    <col min="5" max="5" width="10.140625" style="3" customWidth="1"/>
    <col min="6" max="6" width="9.85546875" style="3" customWidth="1"/>
    <col min="7" max="8" width="9.7109375" customWidth="1"/>
  </cols>
  <sheetData>
    <row r="1" spans="1:10" ht="18.75" x14ac:dyDescent="0.3">
      <c r="B1" s="193"/>
      <c r="C1" s="194"/>
      <c r="D1" s="195"/>
      <c r="F1" s="194"/>
      <c r="G1" s="194"/>
      <c r="H1" s="194" t="s">
        <v>362</v>
      </c>
    </row>
    <row r="2" spans="1:10" ht="11.25" customHeight="1" x14ac:dyDescent="0.3">
      <c r="B2" s="193"/>
      <c r="C2" s="194"/>
      <c r="D2" s="195"/>
      <c r="F2" s="194"/>
      <c r="G2" s="194"/>
      <c r="H2" s="194" t="s">
        <v>1</v>
      </c>
    </row>
    <row r="3" spans="1:10" ht="18.75" x14ac:dyDescent="0.3">
      <c r="B3" s="193"/>
      <c r="C3" s="196"/>
      <c r="D3" s="195"/>
    </row>
    <row r="4" spans="1:10" ht="18.75" x14ac:dyDescent="0.3">
      <c r="A4" s="509" t="s">
        <v>189</v>
      </c>
      <c r="B4" s="509"/>
      <c r="C4" s="509"/>
      <c r="D4" s="509"/>
      <c r="E4" s="509"/>
      <c r="F4" s="509"/>
      <c r="G4" s="507"/>
      <c r="H4" s="508"/>
      <c r="J4" s="490"/>
    </row>
    <row r="5" spans="1:10" ht="18.399999999999999" customHeight="1" x14ac:dyDescent="0.2">
      <c r="A5" s="518" t="s">
        <v>451</v>
      </c>
      <c r="B5" s="518"/>
      <c r="C5" s="518"/>
      <c r="D5" s="518"/>
      <c r="E5" s="518"/>
      <c r="F5" s="518"/>
      <c r="G5" s="507"/>
      <c r="H5" s="508"/>
    </row>
    <row r="6" spans="1:10" ht="27.75" customHeight="1" x14ac:dyDescent="0.25">
      <c r="B6" s="197"/>
      <c r="C6" s="198"/>
    </row>
    <row r="7" spans="1:10" ht="18.75" customHeight="1" x14ac:dyDescent="0.25">
      <c r="B7" s="173"/>
      <c r="C7" s="194"/>
      <c r="F7" s="194"/>
      <c r="G7" s="194"/>
      <c r="H7" s="194" t="s">
        <v>2</v>
      </c>
    </row>
    <row r="8" spans="1:10" ht="48.75" customHeight="1" x14ac:dyDescent="0.2">
      <c r="A8" s="199" t="s">
        <v>3</v>
      </c>
      <c r="B8" s="200" t="s">
        <v>4</v>
      </c>
      <c r="C8" s="338" t="s">
        <v>415</v>
      </c>
      <c r="D8" s="15" t="s">
        <v>448</v>
      </c>
      <c r="E8" s="16" t="s">
        <v>449</v>
      </c>
      <c r="F8" s="338" t="s">
        <v>433</v>
      </c>
      <c r="G8" s="338" t="s">
        <v>494</v>
      </c>
      <c r="H8" s="338" t="s">
        <v>515</v>
      </c>
    </row>
    <row r="9" spans="1:10" x14ac:dyDescent="0.25">
      <c r="A9" s="40" t="s">
        <v>6</v>
      </c>
      <c r="B9" s="161" t="s">
        <v>9</v>
      </c>
      <c r="C9" s="339"/>
      <c r="D9" s="349"/>
      <c r="E9" s="350"/>
      <c r="F9" s="339"/>
      <c r="G9" s="339"/>
      <c r="H9" s="344"/>
    </row>
    <row r="10" spans="1:10" x14ac:dyDescent="0.25">
      <c r="A10" s="36" t="s">
        <v>8</v>
      </c>
      <c r="B10" s="163" t="s">
        <v>42</v>
      </c>
      <c r="C10" s="339"/>
      <c r="D10" s="351"/>
      <c r="E10" s="352"/>
      <c r="F10" s="339"/>
      <c r="G10" s="339"/>
      <c r="H10" s="344"/>
    </row>
    <row r="11" spans="1:10" ht="18.600000000000001" customHeight="1" x14ac:dyDescent="0.25">
      <c r="A11" s="36" t="s">
        <v>10</v>
      </c>
      <c r="B11" s="163" t="s">
        <v>163</v>
      </c>
      <c r="C11" s="339">
        <v>1000</v>
      </c>
      <c r="D11" s="351">
        <v>1000</v>
      </c>
      <c r="E11" s="352"/>
      <c r="F11" s="339"/>
      <c r="G11" s="339">
        <v>174</v>
      </c>
      <c r="H11" s="344">
        <v>433</v>
      </c>
    </row>
    <row r="12" spans="1:10" ht="18.600000000000001" customHeight="1" x14ac:dyDescent="0.25">
      <c r="A12" s="36"/>
      <c r="B12" s="161" t="s">
        <v>164</v>
      </c>
      <c r="C12" s="349">
        <v>1000</v>
      </c>
      <c r="D12" s="349">
        <v>1000</v>
      </c>
      <c r="E12" s="349"/>
      <c r="F12" s="349"/>
      <c r="G12" s="349">
        <v>174</v>
      </c>
      <c r="H12" s="345">
        <v>433</v>
      </c>
    </row>
    <row r="13" spans="1:10" ht="18.600000000000001" customHeight="1" x14ac:dyDescent="0.25">
      <c r="A13" s="40" t="s">
        <v>23</v>
      </c>
      <c r="B13" s="161" t="s">
        <v>165</v>
      </c>
      <c r="C13" s="339"/>
      <c r="D13" s="349"/>
      <c r="E13" s="350"/>
      <c r="F13" s="339"/>
      <c r="G13" s="339"/>
      <c r="H13" s="344"/>
    </row>
    <row r="14" spans="1:10" ht="18.600000000000001" customHeight="1" x14ac:dyDescent="0.25">
      <c r="A14" s="36" t="s">
        <v>8</v>
      </c>
      <c r="B14" s="163" t="s">
        <v>166</v>
      </c>
      <c r="C14" s="339"/>
      <c r="D14" s="351"/>
      <c r="E14" s="352"/>
      <c r="F14" s="339"/>
      <c r="G14" s="339"/>
      <c r="H14" s="344"/>
    </row>
    <row r="15" spans="1:10" ht="18.600000000000001" customHeight="1" x14ac:dyDescent="0.25">
      <c r="A15" s="36" t="s">
        <v>10</v>
      </c>
      <c r="B15" s="163" t="s">
        <v>167</v>
      </c>
      <c r="C15" s="339"/>
      <c r="D15" s="351"/>
      <c r="E15" s="352"/>
      <c r="F15" s="339"/>
      <c r="G15" s="339"/>
      <c r="H15" s="344"/>
    </row>
    <row r="16" spans="1:10" ht="18.600000000000001" customHeight="1" x14ac:dyDescent="0.25">
      <c r="A16" s="36"/>
      <c r="B16" s="161" t="s">
        <v>49</v>
      </c>
      <c r="C16" s="339"/>
      <c r="D16" s="349"/>
      <c r="E16" s="350"/>
      <c r="F16" s="339"/>
      <c r="G16" s="339"/>
      <c r="H16" s="344"/>
    </row>
    <row r="17" spans="1:244" ht="18.600000000000001" customHeight="1" x14ac:dyDescent="0.25">
      <c r="A17" s="40" t="s">
        <v>53</v>
      </c>
      <c r="B17" s="161" t="s">
        <v>13</v>
      </c>
      <c r="C17" s="339"/>
      <c r="D17" s="349"/>
      <c r="E17" s="350"/>
      <c r="F17" s="339"/>
      <c r="G17" s="339"/>
      <c r="H17" s="344"/>
    </row>
    <row r="18" spans="1:244" ht="18.600000000000001" customHeight="1" x14ac:dyDescent="0.25">
      <c r="A18" s="40" t="s">
        <v>65</v>
      </c>
      <c r="B18" s="161" t="s">
        <v>15</v>
      </c>
      <c r="C18" s="301"/>
      <c r="D18" s="349"/>
      <c r="E18" s="350"/>
      <c r="F18" s="301"/>
      <c r="G18" s="301"/>
      <c r="H18" s="344"/>
    </row>
    <row r="19" spans="1:244" ht="18.600000000000001" customHeight="1" x14ac:dyDescent="0.25">
      <c r="A19" s="36" t="s">
        <v>8</v>
      </c>
      <c r="B19" s="163" t="s">
        <v>68</v>
      </c>
      <c r="C19" s="339">
        <v>100</v>
      </c>
      <c r="D19" s="351">
        <v>99</v>
      </c>
      <c r="E19" s="352">
        <v>238</v>
      </c>
      <c r="F19" s="339">
        <v>1000</v>
      </c>
      <c r="G19" s="339">
        <v>1000</v>
      </c>
      <c r="H19" s="344">
        <v>1000</v>
      </c>
    </row>
    <row r="20" spans="1:244" ht="18.600000000000001" customHeight="1" x14ac:dyDescent="0.25">
      <c r="A20" s="36" t="s">
        <v>10</v>
      </c>
      <c r="B20" s="163" t="s">
        <v>69</v>
      </c>
      <c r="C20" s="339">
        <v>150</v>
      </c>
      <c r="D20" s="351">
        <v>150</v>
      </c>
      <c r="E20" s="352">
        <v>123</v>
      </c>
      <c r="F20" s="339">
        <v>100</v>
      </c>
      <c r="G20" s="339">
        <v>100</v>
      </c>
      <c r="H20" s="344">
        <v>100</v>
      </c>
    </row>
    <row r="21" spans="1:244" ht="18.600000000000001" customHeight="1" x14ac:dyDescent="0.25">
      <c r="A21" s="36" t="s">
        <v>12</v>
      </c>
      <c r="B21" s="163" t="s">
        <v>71</v>
      </c>
      <c r="C21" s="339"/>
      <c r="D21" s="351"/>
      <c r="E21" s="352"/>
      <c r="F21" s="339"/>
      <c r="G21" s="339"/>
      <c r="H21" s="344"/>
    </row>
    <row r="22" spans="1:244" ht="18.600000000000001" customHeight="1" x14ac:dyDescent="0.25">
      <c r="A22" s="36" t="s">
        <v>14</v>
      </c>
      <c r="B22" s="163" t="s">
        <v>70</v>
      </c>
      <c r="C22" s="339"/>
      <c r="D22" s="351"/>
      <c r="E22" s="352"/>
      <c r="F22" s="339"/>
      <c r="G22" s="339"/>
      <c r="H22" s="344"/>
    </row>
    <row r="23" spans="1:244" ht="18.600000000000001" customHeight="1" x14ac:dyDescent="0.25">
      <c r="A23" s="36" t="s">
        <v>16</v>
      </c>
      <c r="B23" s="163" t="s">
        <v>72</v>
      </c>
      <c r="C23" s="339"/>
      <c r="D23" s="351"/>
      <c r="E23" s="352"/>
      <c r="F23" s="339"/>
      <c r="G23" s="339"/>
      <c r="H23" s="344"/>
    </row>
    <row r="24" spans="1:244" ht="18.600000000000001" customHeight="1" x14ac:dyDescent="0.25">
      <c r="A24" s="36" t="s">
        <v>33</v>
      </c>
      <c r="B24" s="163" t="s">
        <v>74</v>
      </c>
      <c r="C24" s="349"/>
      <c r="D24" s="349"/>
      <c r="E24" s="349"/>
      <c r="F24" s="349"/>
      <c r="G24" s="349"/>
      <c r="H24" s="344"/>
    </row>
    <row r="25" spans="1:244" ht="18.600000000000001" customHeight="1" x14ac:dyDescent="0.25">
      <c r="A25" s="36"/>
      <c r="B25" s="161" t="s">
        <v>75</v>
      </c>
      <c r="C25" s="349">
        <f t="shared" ref="C25:H25" si="0">C19+C20</f>
        <v>250</v>
      </c>
      <c r="D25" s="349">
        <f t="shared" si="0"/>
        <v>249</v>
      </c>
      <c r="E25" s="349">
        <f t="shared" si="0"/>
        <v>361</v>
      </c>
      <c r="F25" s="349">
        <f t="shared" si="0"/>
        <v>1100</v>
      </c>
      <c r="G25" s="349">
        <f t="shared" si="0"/>
        <v>1100</v>
      </c>
      <c r="H25" s="349">
        <f t="shared" si="0"/>
        <v>1100</v>
      </c>
    </row>
    <row r="26" spans="1:244" ht="18.600000000000001" customHeight="1" x14ac:dyDescent="0.25">
      <c r="A26" s="40" t="s">
        <v>76</v>
      </c>
      <c r="B26" s="161" t="s">
        <v>17</v>
      </c>
      <c r="C26" s="301"/>
      <c r="D26" s="349"/>
      <c r="E26" s="350"/>
      <c r="F26" s="301"/>
      <c r="G26" s="301"/>
      <c r="H26" s="344"/>
    </row>
    <row r="27" spans="1:244" ht="18.600000000000001" customHeight="1" x14ac:dyDescent="0.25">
      <c r="A27" s="40" t="s">
        <v>81</v>
      </c>
      <c r="B27" s="161" t="s">
        <v>19</v>
      </c>
      <c r="C27" s="301"/>
      <c r="D27" s="349"/>
      <c r="E27" s="350"/>
      <c r="F27" s="301"/>
      <c r="G27" s="301"/>
      <c r="H27" s="344"/>
    </row>
    <row r="28" spans="1:244" ht="18.600000000000001" customHeight="1" x14ac:dyDescent="0.25">
      <c r="A28" s="40" t="s">
        <v>86</v>
      </c>
      <c r="B28" s="161" t="s">
        <v>21</v>
      </c>
      <c r="C28" s="349"/>
      <c r="D28" s="349"/>
      <c r="E28" s="349"/>
      <c r="F28" s="349"/>
      <c r="G28" s="349"/>
      <c r="H28" s="344"/>
    </row>
    <row r="29" spans="1:244" s="32" customFormat="1" ht="18.600000000000001" customHeight="1" x14ac:dyDescent="0.25">
      <c r="A29" s="40"/>
      <c r="B29" s="161" t="s">
        <v>169</v>
      </c>
      <c r="C29" s="301">
        <f t="shared" ref="C29:H29" si="1">C25+C26+C27+C28+C17+C16+C12</f>
        <v>1250</v>
      </c>
      <c r="D29" s="301">
        <f t="shared" si="1"/>
        <v>1249</v>
      </c>
      <c r="E29" s="301">
        <f t="shared" si="1"/>
        <v>361</v>
      </c>
      <c r="F29" s="301">
        <f t="shared" si="1"/>
        <v>1100</v>
      </c>
      <c r="G29" s="301">
        <f t="shared" si="1"/>
        <v>1274</v>
      </c>
      <c r="H29" s="301">
        <f t="shared" si="1"/>
        <v>1533</v>
      </c>
    </row>
    <row r="30" spans="1:244" ht="17.850000000000001" customHeight="1" x14ac:dyDescent="0.25">
      <c r="A30" s="40" t="s">
        <v>91</v>
      </c>
      <c r="B30" s="165" t="s">
        <v>92</v>
      </c>
      <c r="C30" s="339"/>
      <c r="D30" s="353"/>
      <c r="E30" s="353"/>
      <c r="F30" s="339"/>
      <c r="G30" s="339"/>
      <c r="H30" s="344"/>
    </row>
    <row r="31" spans="1:244" ht="18.600000000000001" customHeight="1" x14ac:dyDescent="0.25">
      <c r="A31" s="36" t="s">
        <v>8</v>
      </c>
      <c r="B31" s="167" t="s">
        <v>179</v>
      </c>
      <c r="C31" s="339">
        <v>12790</v>
      </c>
      <c r="D31" s="353">
        <v>13385</v>
      </c>
      <c r="E31" s="353">
        <v>12696</v>
      </c>
      <c r="F31" s="339">
        <v>11077</v>
      </c>
      <c r="G31" s="339">
        <v>10104</v>
      </c>
      <c r="H31" s="344">
        <v>11445</v>
      </c>
    </row>
    <row r="32" spans="1:244" ht="18.600000000000001" customHeight="1" x14ac:dyDescent="0.3">
      <c r="A32" s="36" t="s">
        <v>10</v>
      </c>
      <c r="B32" s="167" t="s">
        <v>297</v>
      </c>
      <c r="C32" s="339">
        <v>16594</v>
      </c>
      <c r="D32" s="353">
        <v>16595</v>
      </c>
      <c r="E32" s="353">
        <v>16595</v>
      </c>
      <c r="F32" s="339">
        <v>356</v>
      </c>
      <c r="G32" s="339">
        <v>356</v>
      </c>
      <c r="H32" s="344">
        <v>355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</row>
    <row r="33" spans="1:8" ht="18.600000000000001" customHeight="1" x14ac:dyDescent="0.25">
      <c r="A33" s="36"/>
      <c r="B33" s="169" t="s">
        <v>97</v>
      </c>
      <c r="C33" s="354">
        <f t="shared" ref="C33:H33" si="2">C29+C31+C32</f>
        <v>30634</v>
      </c>
      <c r="D33" s="354">
        <f t="shared" si="2"/>
        <v>31229</v>
      </c>
      <c r="E33" s="354">
        <f t="shared" si="2"/>
        <v>29652</v>
      </c>
      <c r="F33" s="354">
        <f t="shared" si="2"/>
        <v>12533</v>
      </c>
      <c r="G33" s="354">
        <f t="shared" si="2"/>
        <v>11734</v>
      </c>
      <c r="H33" s="354">
        <f t="shared" si="2"/>
        <v>13333</v>
      </c>
    </row>
    <row r="34" spans="1:8" ht="12.6" customHeight="1" x14ac:dyDescent="0.25">
      <c r="A34" s="122"/>
      <c r="B34" s="204"/>
      <c r="C34" s="205"/>
      <c r="D34" s="206"/>
      <c r="E34" s="206"/>
      <c r="F34" s="207"/>
    </row>
    <row r="35" spans="1:8" ht="12.6" customHeight="1" x14ac:dyDescent="0.25">
      <c r="A35" s="122"/>
      <c r="B35" s="204"/>
      <c r="C35" s="205"/>
      <c r="D35" s="206"/>
      <c r="E35" s="206"/>
      <c r="F35" s="207"/>
    </row>
    <row r="36" spans="1:8" ht="12.6" customHeight="1" x14ac:dyDescent="0.25">
      <c r="A36" s="122"/>
      <c r="B36" s="204"/>
      <c r="C36" s="205"/>
      <c r="D36" s="206"/>
      <c r="E36" s="206"/>
      <c r="F36" s="207"/>
    </row>
    <row r="37" spans="1:8" ht="12.6" customHeight="1" x14ac:dyDescent="0.25">
      <c r="A37" s="122"/>
      <c r="B37" s="204"/>
      <c r="C37" s="205"/>
      <c r="D37" s="206"/>
      <c r="E37" s="206"/>
      <c r="F37" s="207"/>
    </row>
    <row r="38" spans="1:8" ht="52.5" customHeight="1" x14ac:dyDescent="0.25">
      <c r="A38" s="122"/>
      <c r="B38" s="204"/>
      <c r="C38" s="205"/>
      <c r="D38" s="206"/>
      <c r="E38" s="206"/>
      <c r="F38" s="207"/>
    </row>
    <row r="39" spans="1:8" ht="15" customHeight="1" x14ac:dyDescent="0.25">
      <c r="A39" s="122"/>
      <c r="B39" s="193"/>
      <c r="C39" s="194"/>
      <c r="D39" s="206"/>
      <c r="E39" s="206"/>
      <c r="F39" s="194"/>
      <c r="G39" s="194"/>
      <c r="H39" s="194" t="s">
        <v>362</v>
      </c>
    </row>
    <row r="40" spans="1:8" x14ac:dyDescent="0.25">
      <c r="A40" s="122"/>
      <c r="B40" s="193"/>
      <c r="C40" s="194"/>
      <c r="D40" s="209"/>
      <c r="E40" s="217"/>
      <c r="F40" s="194"/>
      <c r="G40" s="194"/>
      <c r="H40" s="194" t="s">
        <v>1</v>
      </c>
    </row>
    <row r="41" spans="1:8" ht="25.5" customHeight="1" x14ac:dyDescent="0.25">
      <c r="A41" s="122"/>
      <c r="B41" s="193"/>
      <c r="C41" s="196"/>
      <c r="D41" s="209"/>
      <c r="E41" s="209"/>
    </row>
    <row r="42" spans="1:8" ht="18.600000000000001" customHeight="1" x14ac:dyDescent="0.3">
      <c r="A42" s="519" t="s">
        <v>189</v>
      </c>
      <c r="B42" s="519"/>
      <c r="C42" s="519"/>
      <c r="D42" s="519"/>
      <c r="E42" s="519"/>
      <c r="F42" s="519"/>
      <c r="G42" s="520"/>
      <c r="H42" s="521"/>
    </row>
    <row r="43" spans="1:8" ht="18.600000000000001" customHeight="1" x14ac:dyDescent="0.2">
      <c r="A43" s="518" t="s">
        <v>453</v>
      </c>
      <c r="B43" s="518"/>
      <c r="C43" s="518"/>
      <c r="D43" s="518"/>
      <c r="E43" s="518"/>
      <c r="F43" s="518"/>
      <c r="G43" s="507"/>
      <c r="H43" s="508"/>
    </row>
    <row r="44" spans="1:8" ht="18.600000000000001" customHeight="1" x14ac:dyDescent="0.25">
      <c r="A44" s="122"/>
      <c r="B44" s="197"/>
      <c r="C44" s="198"/>
      <c r="D44" s="210"/>
      <c r="E44" s="210"/>
      <c r="F44" s="210"/>
    </row>
    <row r="45" spans="1:8" ht="18.600000000000001" customHeight="1" x14ac:dyDescent="0.25">
      <c r="A45" s="122"/>
      <c r="B45" s="173"/>
      <c r="C45" s="211"/>
      <c r="D45" s="210"/>
      <c r="E45" s="210"/>
      <c r="F45" s="210"/>
    </row>
    <row r="46" spans="1:8" ht="18.600000000000001" customHeight="1" x14ac:dyDescent="0.25">
      <c r="A46" s="122"/>
      <c r="B46" s="173"/>
      <c r="C46" s="194"/>
      <c r="D46" s="194"/>
      <c r="E46" s="194"/>
      <c r="F46" s="194"/>
      <c r="G46" s="194"/>
      <c r="H46" s="194" t="s">
        <v>2</v>
      </c>
    </row>
    <row r="47" spans="1:8" ht="46.5" customHeight="1" x14ac:dyDescent="0.2">
      <c r="A47" s="199" t="s">
        <v>3</v>
      </c>
      <c r="B47" s="200" t="s">
        <v>4</v>
      </c>
      <c r="C47" s="338" t="s">
        <v>415</v>
      </c>
      <c r="D47" s="17" t="s">
        <v>448</v>
      </c>
      <c r="E47" s="212" t="s">
        <v>449</v>
      </c>
      <c r="F47" s="338" t="s">
        <v>433</v>
      </c>
      <c r="G47" s="338" t="s">
        <v>494</v>
      </c>
      <c r="H47" s="338" t="s">
        <v>515</v>
      </c>
    </row>
    <row r="48" spans="1:8" ht="18.600000000000001" customHeight="1" x14ac:dyDescent="0.25">
      <c r="A48" s="178"/>
      <c r="B48" s="179" t="s">
        <v>171</v>
      </c>
      <c r="C48" s="415"/>
      <c r="D48" s="180"/>
      <c r="E48" s="422"/>
      <c r="F48" s="415"/>
      <c r="G48" s="415"/>
      <c r="H48" s="344"/>
    </row>
    <row r="49" spans="1:8" ht="18.600000000000001" customHeight="1" x14ac:dyDescent="0.25">
      <c r="A49" s="116" t="s">
        <v>6</v>
      </c>
      <c r="B49" s="181" t="s">
        <v>28</v>
      </c>
      <c r="C49" s="339">
        <v>7511</v>
      </c>
      <c r="D49" s="182">
        <v>10645</v>
      </c>
      <c r="E49" s="355">
        <v>10211</v>
      </c>
      <c r="F49" s="339">
        <v>6506</v>
      </c>
      <c r="G49" s="339">
        <v>6784</v>
      </c>
      <c r="H49" s="344">
        <v>8094</v>
      </c>
    </row>
    <row r="50" spans="1:8" ht="18.600000000000001" customHeight="1" x14ac:dyDescent="0.25">
      <c r="A50" s="116" t="s">
        <v>23</v>
      </c>
      <c r="B50" s="181" t="s">
        <v>172</v>
      </c>
      <c r="C50" s="339">
        <v>1204</v>
      </c>
      <c r="D50" s="182">
        <v>1587</v>
      </c>
      <c r="E50" s="355">
        <v>1500</v>
      </c>
      <c r="F50" s="339">
        <v>1134</v>
      </c>
      <c r="G50" s="339">
        <v>1183</v>
      </c>
      <c r="H50" s="344">
        <v>1472</v>
      </c>
    </row>
    <row r="51" spans="1:8" ht="18.600000000000001" customHeight="1" x14ac:dyDescent="0.25">
      <c r="A51" s="116" t="s">
        <v>53</v>
      </c>
      <c r="B51" s="181" t="s">
        <v>30</v>
      </c>
      <c r="C51" s="339">
        <v>20359</v>
      </c>
      <c r="D51" s="182">
        <v>17437</v>
      </c>
      <c r="E51" s="355">
        <v>16705</v>
      </c>
      <c r="F51" s="339">
        <v>4473</v>
      </c>
      <c r="G51" s="339">
        <v>3347</v>
      </c>
      <c r="H51" s="344">
        <v>3347</v>
      </c>
    </row>
    <row r="52" spans="1:8" ht="18.600000000000001" customHeight="1" x14ac:dyDescent="0.25">
      <c r="A52" s="116" t="s">
        <v>65</v>
      </c>
      <c r="B52" s="181" t="s">
        <v>31</v>
      </c>
      <c r="C52" s="339"/>
      <c r="D52" s="182"/>
      <c r="E52" s="355"/>
      <c r="F52" s="339"/>
      <c r="G52" s="339"/>
      <c r="H52" s="344"/>
    </row>
    <row r="53" spans="1:8" ht="18.600000000000001" customHeight="1" x14ac:dyDescent="0.25">
      <c r="A53" s="116" t="s">
        <v>76</v>
      </c>
      <c r="B53" s="181" t="s">
        <v>173</v>
      </c>
      <c r="C53" s="339"/>
      <c r="D53" s="182"/>
      <c r="E53" s="355"/>
      <c r="F53" s="339"/>
      <c r="G53" s="339"/>
      <c r="H53" s="344"/>
    </row>
    <row r="54" spans="1:8" ht="18.600000000000001" customHeight="1" x14ac:dyDescent="0.25">
      <c r="A54" s="116"/>
      <c r="B54" s="183" t="s">
        <v>174</v>
      </c>
      <c r="C54" s="354">
        <f t="shared" ref="C54:H54" si="3">SUM(C49:C53)</f>
        <v>29074</v>
      </c>
      <c r="D54" s="354">
        <f t="shared" si="3"/>
        <v>29669</v>
      </c>
      <c r="E54" s="354">
        <f t="shared" si="3"/>
        <v>28416</v>
      </c>
      <c r="F54" s="354">
        <f t="shared" si="3"/>
        <v>12113</v>
      </c>
      <c r="G54" s="354">
        <f t="shared" si="3"/>
        <v>11314</v>
      </c>
      <c r="H54" s="354">
        <f t="shared" si="3"/>
        <v>12913</v>
      </c>
    </row>
    <row r="55" spans="1:8" ht="18.600000000000001" customHeight="1" x14ac:dyDescent="0.25">
      <c r="A55" s="65"/>
      <c r="B55" s="184" t="s">
        <v>175</v>
      </c>
      <c r="C55" s="339"/>
      <c r="D55" s="30"/>
      <c r="E55" s="356"/>
      <c r="F55" s="339"/>
      <c r="G55" s="339"/>
      <c r="H55" s="344"/>
    </row>
    <row r="56" spans="1:8" ht="18.600000000000001" customHeight="1" x14ac:dyDescent="0.25">
      <c r="A56" s="116" t="s">
        <v>81</v>
      </c>
      <c r="B56" s="181" t="s">
        <v>176</v>
      </c>
      <c r="C56" s="339">
        <v>1560</v>
      </c>
      <c r="D56" s="182">
        <v>1560</v>
      </c>
      <c r="E56" s="355">
        <v>881</v>
      </c>
      <c r="F56" s="339">
        <v>420</v>
      </c>
      <c r="G56" s="339">
        <v>420</v>
      </c>
      <c r="H56" s="344">
        <v>420</v>
      </c>
    </row>
    <row r="57" spans="1:8" ht="18.600000000000001" customHeight="1" x14ac:dyDescent="0.25">
      <c r="A57" s="116" t="s">
        <v>86</v>
      </c>
      <c r="B57" s="181" t="s">
        <v>35</v>
      </c>
      <c r="C57" s="339"/>
      <c r="D57" s="182"/>
      <c r="E57" s="355"/>
      <c r="F57" s="339"/>
      <c r="G57" s="339"/>
      <c r="H57" s="344"/>
    </row>
    <row r="58" spans="1:8" ht="18.600000000000001" customHeight="1" x14ac:dyDescent="0.25">
      <c r="A58" s="116" t="s">
        <v>177</v>
      </c>
      <c r="B58" s="181" t="s">
        <v>37</v>
      </c>
      <c r="C58" s="339"/>
      <c r="D58" s="182"/>
      <c r="E58" s="355"/>
      <c r="F58" s="339"/>
      <c r="G58" s="339"/>
      <c r="H58" s="344"/>
    </row>
    <row r="59" spans="1:8" ht="18.600000000000001" customHeight="1" x14ac:dyDescent="0.25">
      <c r="A59" s="116"/>
      <c r="B59" s="183" t="s">
        <v>178</v>
      </c>
      <c r="C59" s="354">
        <f>C56</f>
        <v>1560</v>
      </c>
      <c r="D59" s="354">
        <v>1560</v>
      </c>
      <c r="E59" s="354">
        <v>881</v>
      </c>
      <c r="F59" s="354">
        <v>420</v>
      </c>
      <c r="G59" s="354">
        <v>420</v>
      </c>
      <c r="H59" s="354">
        <v>420</v>
      </c>
    </row>
    <row r="60" spans="1:8" ht="18.600000000000001" customHeight="1" x14ac:dyDescent="0.25">
      <c r="A60" s="116"/>
      <c r="B60" s="183" t="s">
        <v>27</v>
      </c>
      <c r="C60" s="354">
        <f t="shared" ref="C60:H60" si="4">C54+C59</f>
        <v>30634</v>
      </c>
      <c r="D60" s="354">
        <f t="shared" si="4"/>
        <v>31229</v>
      </c>
      <c r="E60" s="354">
        <f t="shared" si="4"/>
        <v>29297</v>
      </c>
      <c r="F60" s="354">
        <f t="shared" si="4"/>
        <v>12533</v>
      </c>
      <c r="G60" s="354">
        <f t="shared" si="4"/>
        <v>11734</v>
      </c>
      <c r="H60" s="354">
        <f t="shared" si="4"/>
        <v>13333</v>
      </c>
    </row>
    <row r="61" spans="1:8" s="218" customFormat="1" ht="18.600000000000001" customHeight="1" x14ac:dyDescent="0.25">
      <c r="A61" s="116" t="s">
        <v>122</v>
      </c>
      <c r="B61" s="183" t="s">
        <v>39</v>
      </c>
      <c r="C61" s="339"/>
      <c r="D61" s="170"/>
      <c r="E61" s="357"/>
      <c r="F61" s="339"/>
      <c r="G61" s="339"/>
      <c r="H61" s="360"/>
    </row>
    <row r="62" spans="1:8" x14ac:dyDescent="0.25">
      <c r="A62" s="116" t="s">
        <v>8</v>
      </c>
      <c r="B62" s="181" t="s">
        <v>179</v>
      </c>
      <c r="C62" s="339"/>
      <c r="D62" s="182"/>
      <c r="E62" s="355"/>
      <c r="F62" s="339"/>
      <c r="G62" s="339"/>
      <c r="H62" s="344"/>
    </row>
    <row r="63" spans="1:8" x14ac:dyDescent="0.25">
      <c r="A63" s="214"/>
      <c r="B63" s="215" t="s">
        <v>123</v>
      </c>
      <c r="C63" s="354">
        <f t="shared" ref="C63:H63" si="5">C60+C62</f>
        <v>30634</v>
      </c>
      <c r="D63" s="354">
        <f t="shared" si="5"/>
        <v>31229</v>
      </c>
      <c r="E63" s="354">
        <f t="shared" si="5"/>
        <v>29297</v>
      </c>
      <c r="F63" s="354">
        <f t="shared" si="5"/>
        <v>12533</v>
      </c>
      <c r="G63" s="354">
        <f t="shared" si="5"/>
        <v>11734</v>
      </c>
      <c r="H63" s="354">
        <f t="shared" si="5"/>
        <v>13333</v>
      </c>
    </row>
    <row r="64" spans="1:8" x14ac:dyDescent="0.25">
      <c r="A64" s="36"/>
      <c r="B64" s="216" t="s">
        <v>187</v>
      </c>
      <c r="C64" s="358">
        <v>29074</v>
      </c>
      <c r="D64" s="182">
        <v>29669</v>
      </c>
      <c r="E64" s="355">
        <v>28416</v>
      </c>
      <c r="F64" s="358">
        <v>12113</v>
      </c>
      <c r="G64" s="358">
        <v>11314</v>
      </c>
      <c r="H64" s="344">
        <v>12613</v>
      </c>
    </row>
    <row r="65" spans="1:8" x14ac:dyDescent="0.25">
      <c r="A65" s="151"/>
      <c r="B65" s="216" t="s">
        <v>188</v>
      </c>
      <c r="C65" s="358">
        <v>1560</v>
      </c>
      <c r="D65" s="182">
        <v>1560</v>
      </c>
      <c r="E65" s="355">
        <v>881</v>
      </c>
      <c r="F65" s="358">
        <v>420</v>
      </c>
      <c r="G65" s="358">
        <v>420</v>
      </c>
      <c r="H65" s="344">
        <v>420</v>
      </c>
    </row>
    <row r="66" spans="1:8" x14ac:dyDescent="0.25">
      <c r="A66" s="299"/>
      <c r="B66" s="300" t="s">
        <v>182</v>
      </c>
      <c r="C66" s="298">
        <v>2</v>
      </c>
      <c r="D66" s="190">
        <v>2</v>
      </c>
      <c r="E66" s="359">
        <v>2</v>
      </c>
      <c r="F66" s="298">
        <v>2</v>
      </c>
      <c r="G66" s="298">
        <v>2</v>
      </c>
      <c r="H66" s="345">
        <v>2</v>
      </c>
    </row>
    <row r="67" spans="1:8" x14ac:dyDescent="0.25">
      <c r="A67" s="348"/>
      <c r="B67" s="348" t="s">
        <v>187</v>
      </c>
      <c r="C67" s="360">
        <v>2</v>
      </c>
      <c r="D67" s="361">
        <v>2</v>
      </c>
      <c r="E67" s="362">
        <v>2</v>
      </c>
      <c r="F67" s="360">
        <v>2</v>
      </c>
      <c r="G67" s="360">
        <v>2</v>
      </c>
      <c r="H67" s="344">
        <v>2</v>
      </c>
    </row>
    <row r="68" spans="1:8" x14ac:dyDescent="0.25">
      <c r="A68" s="348"/>
      <c r="B68" s="348" t="s">
        <v>418</v>
      </c>
      <c r="C68" s="360"/>
      <c r="D68" s="361"/>
      <c r="E68" s="362"/>
      <c r="F68" s="360"/>
      <c r="G68" s="360"/>
      <c r="H68" s="344"/>
    </row>
    <row r="69" spans="1:8" x14ac:dyDescent="0.25">
      <c r="A69" s="122"/>
      <c r="B69" s="55"/>
    </row>
    <row r="70" spans="1:8" x14ac:dyDescent="0.25">
      <c r="A70" s="122"/>
      <c r="B70" s="55"/>
    </row>
    <row r="71" spans="1:8" x14ac:dyDescent="0.25">
      <c r="A71" s="122"/>
      <c r="B71" s="55"/>
    </row>
    <row r="72" spans="1:8" ht="15" x14ac:dyDescent="0.2">
      <c r="B72" s="55"/>
    </row>
    <row r="73" spans="1:8" ht="15" x14ac:dyDescent="0.2">
      <c r="B73" s="55"/>
    </row>
    <row r="74" spans="1:8" ht="15" x14ac:dyDescent="0.2">
      <c r="B74" s="55"/>
    </row>
    <row r="75" spans="1:8" ht="15" x14ac:dyDescent="0.2">
      <c r="B75" s="55"/>
    </row>
    <row r="76" spans="1:8" ht="15" x14ac:dyDescent="0.2">
      <c r="B76" s="55"/>
    </row>
    <row r="77" spans="1:8" ht="15" x14ac:dyDescent="0.2">
      <c r="B77" s="55"/>
    </row>
    <row r="78" spans="1:8" ht="15" x14ac:dyDescent="0.2">
      <c r="B78" s="55"/>
    </row>
    <row r="79" spans="1:8" ht="15" x14ac:dyDescent="0.2">
      <c r="B79" s="55"/>
    </row>
    <row r="80" spans="1:8" ht="15" x14ac:dyDescent="0.2">
      <c r="B80" s="55"/>
    </row>
    <row r="81" spans="2:2" ht="15" x14ac:dyDescent="0.2">
      <c r="B81" s="55"/>
    </row>
    <row r="82" spans="2:2" ht="15" x14ac:dyDescent="0.2">
      <c r="B82" s="55"/>
    </row>
    <row r="83" spans="2:2" ht="15" x14ac:dyDescent="0.2">
      <c r="B83" s="55"/>
    </row>
    <row r="84" spans="2:2" ht="15" x14ac:dyDescent="0.2">
      <c r="B84" s="55"/>
    </row>
    <row r="85" spans="2:2" ht="15" x14ac:dyDescent="0.2">
      <c r="B85" s="55"/>
    </row>
    <row r="86" spans="2:2" ht="15" x14ac:dyDescent="0.2">
      <c r="B86" s="55"/>
    </row>
    <row r="87" spans="2:2" ht="15" x14ac:dyDescent="0.2">
      <c r="B87" s="55"/>
    </row>
    <row r="88" spans="2:2" ht="15" x14ac:dyDescent="0.2">
      <c r="B88" s="55"/>
    </row>
    <row r="89" spans="2:2" ht="15" x14ac:dyDescent="0.2">
      <c r="B89" s="55"/>
    </row>
  </sheetData>
  <sheetProtection selectLockedCells="1" selectUnlockedCells="1"/>
  <mergeCells count="4">
    <mergeCell ref="A4:H4"/>
    <mergeCell ref="A5:H5"/>
    <mergeCell ref="A42:H42"/>
    <mergeCell ref="A43:H43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64" zoomScaleNormal="100" workbookViewId="0">
      <selection activeCell="H59" sqref="H59"/>
    </sheetView>
  </sheetViews>
  <sheetFormatPr defaultRowHeight="12.75" x14ac:dyDescent="0.2"/>
  <cols>
    <col min="1" max="1" width="30.42578125" customWidth="1"/>
    <col min="2" max="4" width="10.42578125" style="27" customWidth="1"/>
    <col min="5" max="5" width="30.42578125" customWidth="1"/>
    <col min="6" max="6" width="9.7109375" style="27" customWidth="1"/>
    <col min="7" max="8" width="9.7109375" customWidth="1"/>
  </cols>
  <sheetData>
    <row r="1" spans="1:8" s="3" customFormat="1" x14ac:dyDescent="0.2">
      <c r="F1" s="84"/>
      <c r="G1" s="84"/>
      <c r="H1" s="84" t="s">
        <v>190</v>
      </c>
    </row>
    <row r="2" spans="1:8" s="3" customFormat="1" x14ac:dyDescent="0.2">
      <c r="F2" s="84"/>
      <c r="G2" s="84"/>
      <c r="H2" s="84" t="s">
        <v>1</v>
      </c>
    </row>
    <row r="3" spans="1:8" s="3" customFormat="1" x14ac:dyDescent="0.2"/>
    <row r="4" spans="1:8" s="3" customFormat="1" ht="35.25" customHeight="1" x14ac:dyDescent="0.3">
      <c r="A4" s="509" t="s">
        <v>454</v>
      </c>
      <c r="B4" s="509"/>
      <c r="C4" s="509"/>
      <c r="D4" s="509"/>
      <c r="E4" s="509"/>
      <c r="F4" s="509"/>
      <c r="G4" s="507"/>
      <c r="H4" s="508"/>
    </row>
    <row r="5" spans="1:8" s="3" customFormat="1" x14ac:dyDescent="0.2">
      <c r="F5" s="84"/>
      <c r="G5" s="84"/>
      <c r="H5" s="84" t="s">
        <v>2</v>
      </c>
    </row>
    <row r="6" spans="1:8" ht="32.25" customHeight="1" x14ac:dyDescent="0.25">
      <c r="A6" s="522" t="s">
        <v>5</v>
      </c>
      <c r="B6" s="523"/>
      <c r="C6" s="451" t="s">
        <v>496</v>
      </c>
      <c r="D6" s="451" t="s">
        <v>518</v>
      </c>
      <c r="E6" s="524" t="s">
        <v>26</v>
      </c>
      <c r="F6" s="524"/>
      <c r="G6" s="461" t="s">
        <v>497</v>
      </c>
      <c r="H6" s="461" t="s">
        <v>518</v>
      </c>
    </row>
    <row r="7" spans="1:8" ht="15.75" customHeight="1" x14ac:dyDescent="0.25">
      <c r="A7" s="525" t="s">
        <v>191</v>
      </c>
      <c r="B7" s="526"/>
      <c r="C7" s="481"/>
      <c r="D7" s="452"/>
      <c r="E7" s="527" t="s">
        <v>191</v>
      </c>
      <c r="F7" s="527"/>
      <c r="G7" s="344"/>
      <c r="H7" s="344"/>
    </row>
    <row r="8" spans="1:8" ht="15.75" x14ac:dyDescent="0.25">
      <c r="A8" s="74" t="s">
        <v>192</v>
      </c>
      <c r="B8" s="364">
        <f>B9+B10</f>
        <v>53622</v>
      </c>
      <c r="C8" s="364">
        <f>C9+C10</f>
        <v>63503</v>
      </c>
      <c r="D8" s="344">
        <f>D9+D10</f>
        <v>63542</v>
      </c>
      <c r="E8" s="334" t="s">
        <v>192</v>
      </c>
      <c r="F8" s="344">
        <v>86907</v>
      </c>
      <c r="G8" s="344">
        <v>96788</v>
      </c>
      <c r="H8" s="344">
        <v>98980</v>
      </c>
    </row>
    <row r="9" spans="1:8" ht="15.75" x14ac:dyDescent="0.25">
      <c r="A9" s="74" t="s">
        <v>444</v>
      </c>
      <c r="B9" s="364">
        <v>540</v>
      </c>
      <c r="C9" s="441">
        <v>540</v>
      </c>
      <c r="D9" s="344">
        <v>540</v>
      </c>
      <c r="E9" s="334" t="s">
        <v>193</v>
      </c>
      <c r="F9" s="344"/>
      <c r="G9" s="344"/>
      <c r="H9" s="344"/>
    </row>
    <row r="10" spans="1:8" ht="15.75" x14ac:dyDescent="0.25">
      <c r="A10" s="74" t="s">
        <v>409</v>
      </c>
      <c r="B10" s="364">
        <v>53082</v>
      </c>
      <c r="C10" s="441">
        <v>62963</v>
      </c>
      <c r="D10" s="344">
        <v>63002</v>
      </c>
      <c r="E10" s="334" t="s">
        <v>194</v>
      </c>
      <c r="F10" s="344"/>
      <c r="G10" s="344"/>
      <c r="H10" s="344"/>
    </row>
    <row r="11" spans="1:8" ht="15.75" x14ac:dyDescent="0.25">
      <c r="A11" s="74" t="s">
        <v>195</v>
      </c>
      <c r="B11" s="364">
        <f>B12+B13+B14+B15</f>
        <v>20718</v>
      </c>
      <c r="C11" s="364">
        <f>C12+C13+C14+C15</f>
        <v>26813</v>
      </c>
      <c r="D11" s="344">
        <f>D12+D13+D14+D15</f>
        <v>26813</v>
      </c>
      <c r="E11" s="334" t="s">
        <v>195</v>
      </c>
      <c r="F11" s="344">
        <f>F12+F13+F14+F15</f>
        <v>43772</v>
      </c>
      <c r="G11" s="344">
        <f>G12+G13+G14+G15</f>
        <v>50499</v>
      </c>
      <c r="H11" s="344">
        <f>H12+H13+H14+H15</f>
        <v>49286</v>
      </c>
    </row>
    <row r="12" spans="1:8" ht="15.75" x14ac:dyDescent="0.25">
      <c r="A12" s="74" t="s">
        <v>327</v>
      </c>
      <c r="B12" s="364">
        <v>20298</v>
      </c>
      <c r="C12" s="441">
        <v>26393</v>
      </c>
      <c r="D12" s="344">
        <v>26393</v>
      </c>
      <c r="E12" s="334" t="s">
        <v>327</v>
      </c>
      <c r="F12" s="344">
        <v>35148</v>
      </c>
      <c r="G12" s="344">
        <v>41875</v>
      </c>
      <c r="H12" s="344">
        <v>40662</v>
      </c>
    </row>
    <row r="13" spans="1:8" ht="15.75" x14ac:dyDescent="0.25">
      <c r="A13" s="74" t="s">
        <v>196</v>
      </c>
      <c r="B13" s="364"/>
      <c r="C13" s="441"/>
      <c r="D13" s="344"/>
      <c r="E13" s="334" t="s">
        <v>196</v>
      </c>
      <c r="F13" s="344">
        <v>7500</v>
      </c>
      <c r="G13" s="344">
        <v>7500</v>
      </c>
      <c r="H13" s="344">
        <v>7500</v>
      </c>
    </row>
    <row r="14" spans="1:8" ht="15.75" x14ac:dyDescent="0.25">
      <c r="A14" s="74" t="s">
        <v>197</v>
      </c>
      <c r="B14" s="364">
        <v>420</v>
      </c>
      <c r="C14" s="441">
        <v>420</v>
      </c>
      <c r="D14" s="344">
        <v>420</v>
      </c>
      <c r="E14" s="334" t="s">
        <v>198</v>
      </c>
      <c r="F14" s="344">
        <v>1124</v>
      </c>
      <c r="G14" s="344">
        <v>1124</v>
      </c>
      <c r="H14" s="344">
        <v>1124</v>
      </c>
    </row>
    <row r="15" spans="1:8" ht="15.75" x14ac:dyDescent="0.25">
      <c r="A15" s="74" t="s">
        <v>199</v>
      </c>
      <c r="B15" s="364"/>
      <c r="C15" s="441"/>
      <c r="D15" s="344"/>
      <c r="E15" s="334" t="s">
        <v>199</v>
      </c>
      <c r="F15" s="344"/>
      <c r="G15" s="344"/>
      <c r="H15" s="344"/>
    </row>
    <row r="16" spans="1:8" ht="15.75" x14ac:dyDescent="0.25">
      <c r="A16" s="74" t="s">
        <v>200</v>
      </c>
      <c r="B16" s="364">
        <v>8880</v>
      </c>
      <c r="C16" s="441">
        <v>8880</v>
      </c>
      <c r="D16" s="344">
        <v>8880</v>
      </c>
      <c r="E16" s="334" t="s">
        <v>512</v>
      </c>
      <c r="F16" s="344"/>
      <c r="G16" s="344"/>
      <c r="H16" s="344"/>
    </row>
    <row r="17" spans="1:8" ht="15.75" x14ac:dyDescent="0.25">
      <c r="A17" s="74" t="s">
        <v>344</v>
      </c>
      <c r="B17" s="364">
        <v>51983</v>
      </c>
      <c r="C17" s="441">
        <v>51983</v>
      </c>
      <c r="D17" s="344">
        <v>57389</v>
      </c>
      <c r="E17" s="334" t="s">
        <v>345</v>
      </c>
      <c r="F17" s="344">
        <v>55139</v>
      </c>
      <c r="G17" s="344">
        <v>54733</v>
      </c>
      <c r="H17" s="344">
        <v>60138</v>
      </c>
    </row>
    <row r="18" spans="1:8" ht="15.75" x14ac:dyDescent="0.25">
      <c r="A18" s="74" t="s">
        <v>346</v>
      </c>
      <c r="B18" s="364">
        <f>B19+B20+B21</f>
        <v>150062</v>
      </c>
      <c r="C18" s="364">
        <f>C19+C20+C21+C22</f>
        <v>161593</v>
      </c>
      <c r="D18" s="344">
        <f>D19+D20+D21+D22+D23</f>
        <v>169480</v>
      </c>
      <c r="E18" s="334" t="s">
        <v>342</v>
      </c>
      <c r="F18" s="344">
        <f>F19+F20+F21</f>
        <v>165217</v>
      </c>
      <c r="G18" s="344">
        <f>G19+G20+G21+G22</f>
        <v>176543</v>
      </c>
      <c r="H18" s="344">
        <f>H19+H20+H21+H22+H23</f>
        <v>184430</v>
      </c>
    </row>
    <row r="19" spans="1:8" ht="15.75" x14ac:dyDescent="0.25">
      <c r="A19" s="74" t="s">
        <v>201</v>
      </c>
      <c r="B19" s="364">
        <v>93415</v>
      </c>
      <c r="C19" s="441">
        <v>100699</v>
      </c>
      <c r="D19" s="344">
        <v>101263</v>
      </c>
      <c r="E19" s="334" t="s">
        <v>343</v>
      </c>
      <c r="F19" s="344">
        <v>119262</v>
      </c>
      <c r="G19" s="344">
        <v>120433</v>
      </c>
      <c r="H19" s="344">
        <v>120997</v>
      </c>
    </row>
    <row r="20" spans="1:8" ht="15.75" x14ac:dyDescent="0.25">
      <c r="A20" s="74" t="s">
        <v>443</v>
      </c>
      <c r="B20" s="364">
        <v>56416</v>
      </c>
      <c r="C20" s="441">
        <v>59568</v>
      </c>
      <c r="D20" s="344">
        <v>61132</v>
      </c>
      <c r="E20" s="334" t="s">
        <v>202</v>
      </c>
      <c r="F20" s="344">
        <v>45724</v>
      </c>
      <c r="G20" s="344">
        <v>48876</v>
      </c>
      <c r="H20" s="344">
        <v>50440</v>
      </c>
    </row>
    <row r="21" spans="1:8" ht="15.75" x14ac:dyDescent="0.25">
      <c r="A21" s="74" t="s">
        <v>339</v>
      </c>
      <c r="B21" s="364">
        <v>231</v>
      </c>
      <c r="C21" s="441">
        <v>231</v>
      </c>
      <c r="D21" s="344">
        <v>231</v>
      </c>
      <c r="E21" s="334" t="s">
        <v>428</v>
      </c>
      <c r="F21" s="344">
        <v>231</v>
      </c>
      <c r="G21" s="344">
        <v>231</v>
      </c>
      <c r="H21" s="344">
        <v>231</v>
      </c>
    </row>
    <row r="22" spans="1:8" ht="15.75" x14ac:dyDescent="0.25">
      <c r="A22" s="74" t="s">
        <v>501</v>
      </c>
      <c r="B22" s="364"/>
      <c r="C22" s="441">
        <v>1095</v>
      </c>
      <c r="D22" s="344">
        <v>1095</v>
      </c>
      <c r="E22" s="334" t="s">
        <v>501</v>
      </c>
      <c r="F22" s="344"/>
      <c r="G22" s="344">
        <v>7003</v>
      </c>
      <c r="H22" s="344">
        <v>7003</v>
      </c>
    </row>
    <row r="23" spans="1:8" ht="15.75" x14ac:dyDescent="0.25">
      <c r="A23" s="74" t="s">
        <v>523</v>
      </c>
      <c r="B23" s="364"/>
      <c r="C23" s="441"/>
      <c r="D23" s="344">
        <v>5759</v>
      </c>
      <c r="E23" s="334" t="s">
        <v>523</v>
      </c>
      <c r="F23" s="344"/>
      <c r="G23" s="344"/>
      <c r="H23" s="344">
        <v>5759</v>
      </c>
    </row>
    <row r="24" spans="1:8" ht="15.75" x14ac:dyDescent="0.25">
      <c r="A24" s="74" t="s">
        <v>347</v>
      </c>
      <c r="B24" s="364">
        <v>19300</v>
      </c>
      <c r="C24" s="441">
        <v>30100</v>
      </c>
      <c r="D24" s="344">
        <v>30100</v>
      </c>
      <c r="E24" s="334" t="s">
        <v>348</v>
      </c>
      <c r="F24" s="344">
        <f>F25+F26+F27+F28+F29+F30</f>
        <v>30071</v>
      </c>
      <c r="G24" s="344">
        <f>G25+G26+G27+G28+G29+G30</f>
        <v>40871</v>
      </c>
      <c r="H24" s="344">
        <v>40871</v>
      </c>
    </row>
    <row r="25" spans="1:8" ht="15.75" x14ac:dyDescent="0.25">
      <c r="A25" s="74"/>
      <c r="B25" s="227"/>
      <c r="C25" s="446"/>
      <c r="D25" s="334"/>
      <c r="E25" s="334" t="s">
        <v>203</v>
      </c>
      <c r="F25" s="344">
        <v>9661</v>
      </c>
      <c r="G25" s="344">
        <v>9661</v>
      </c>
      <c r="H25" s="344">
        <v>9661</v>
      </c>
    </row>
    <row r="26" spans="1:8" ht="15.75" x14ac:dyDescent="0.25">
      <c r="A26" s="74" t="s">
        <v>511</v>
      </c>
      <c r="B26" s="227"/>
      <c r="C26" s="441">
        <v>3000</v>
      </c>
      <c r="D26" s="344">
        <v>3000</v>
      </c>
      <c r="E26" s="334" t="s">
        <v>204</v>
      </c>
      <c r="F26" s="344"/>
      <c r="G26" s="344"/>
      <c r="H26" s="344"/>
    </row>
    <row r="27" spans="1:8" ht="15.75" x14ac:dyDescent="0.25">
      <c r="A27" s="74"/>
      <c r="B27" s="227"/>
      <c r="C27" s="446"/>
      <c r="D27" s="334"/>
      <c r="E27" s="334" t="s">
        <v>205</v>
      </c>
      <c r="F27" s="344">
        <v>12181</v>
      </c>
      <c r="G27" s="344">
        <v>22981</v>
      </c>
      <c r="H27" s="344">
        <v>22981</v>
      </c>
    </row>
    <row r="28" spans="1:8" ht="15.75" x14ac:dyDescent="0.25">
      <c r="A28" s="74"/>
      <c r="B28" s="227"/>
      <c r="C28" s="446"/>
      <c r="D28" s="334"/>
      <c r="E28" s="334" t="s">
        <v>206</v>
      </c>
      <c r="F28" s="344">
        <v>8079</v>
      </c>
      <c r="G28" s="344">
        <v>8079</v>
      </c>
      <c r="H28" s="344">
        <v>8079</v>
      </c>
    </row>
    <row r="29" spans="1:8" ht="15.75" x14ac:dyDescent="0.25">
      <c r="A29" s="74"/>
      <c r="B29" s="227"/>
      <c r="C29" s="446"/>
      <c r="D29" s="334"/>
      <c r="E29" s="334" t="s">
        <v>400</v>
      </c>
      <c r="F29" s="344">
        <v>150</v>
      </c>
      <c r="G29" s="344">
        <v>150</v>
      </c>
      <c r="H29" s="344">
        <v>150</v>
      </c>
    </row>
    <row r="30" spans="1:8" ht="15.75" x14ac:dyDescent="0.25">
      <c r="A30" s="74" t="s">
        <v>349</v>
      </c>
      <c r="B30" s="364">
        <v>71000</v>
      </c>
      <c r="C30" s="441">
        <v>67000</v>
      </c>
      <c r="D30" s="344">
        <v>67000</v>
      </c>
      <c r="E30" s="334" t="s">
        <v>412</v>
      </c>
      <c r="F30" s="344"/>
      <c r="G30" s="344"/>
      <c r="H30" s="344"/>
    </row>
    <row r="31" spans="1:8" ht="15.75" x14ac:dyDescent="0.25">
      <c r="A31" s="74" t="s">
        <v>350</v>
      </c>
      <c r="B31" s="364">
        <v>4833</v>
      </c>
      <c r="C31" s="441">
        <v>6603</v>
      </c>
      <c r="D31" s="344">
        <v>8437</v>
      </c>
      <c r="E31" s="334" t="s">
        <v>354</v>
      </c>
      <c r="F31" s="344">
        <v>13173</v>
      </c>
      <c r="G31" s="344">
        <v>12374</v>
      </c>
      <c r="H31" s="344">
        <v>15363</v>
      </c>
    </row>
    <row r="32" spans="1:8" ht="15.75" x14ac:dyDescent="0.25">
      <c r="A32" s="74" t="s">
        <v>351</v>
      </c>
      <c r="B32" s="364">
        <v>66</v>
      </c>
      <c r="C32" s="364">
        <v>66</v>
      </c>
      <c r="D32" s="344">
        <v>66</v>
      </c>
      <c r="E32" s="334" t="s">
        <v>355</v>
      </c>
      <c r="F32" s="344">
        <v>13908</v>
      </c>
      <c r="G32" s="344">
        <v>13908</v>
      </c>
      <c r="H32" s="344">
        <v>13908</v>
      </c>
    </row>
    <row r="33" spans="1:8" ht="15.75" x14ac:dyDescent="0.25">
      <c r="A33" s="74" t="s">
        <v>352</v>
      </c>
      <c r="B33" s="364">
        <v>6140</v>
      </c>
      <c r="C33" s="364">
        <v>6140</v>
      </c>
      <c r="D33" s="344">
        <v>6140</v>
      </c>
      <c r="E33" s="334" t="s">
        <v>356</v>
      </c>
      <c r="F33" s="344">
        <v>8401</v>
      </c>
      <c r="G33" s="344">
        <v>8401</v>
      </c>
      <c r="H33" s="344">
        <v>8401</v>
      </c>
    </row>
    <row r="34" spans="1:8" ht="15.75" x14ac:dyDescent="0.25">
      <c r="A34" s="74" t="s">
        <v>353</v>
      </c>
      <c r="B34" s="364"/>
      <c r="C34" s="364"/>
      <c r="D34" s="344"/>
      <c r="E34" s="334" t="s">
        <v>411</v>
      </c>
      <c r="F34" s="344"/>
      <c r="G34" s="344"/>
      <c r="H34" s="344"/>
    </row>
    <row r="35" spans="1:8" ht="15.75" x14ac:dyDescent="0.25">
      <c r="A35" s="74"/>
      <c r="B35" s="364"/>
      <c r="C35" s="364"/>
      <c r="D35" s="344"/>
      <c r="E35" s="334" t="s">
        <v>357</v>
      </c>
      <c r="F35" s="344"/>
      <c r="G35" s="344"/>
      <c r="H35" s="344"/>
    </row>
    <row r="36" spans="1:8" ht="15.75" x14ac:dyDescent="0.25">
      <c r="A36" s="74" t="s">
        <v>358</v>
      </c>
      <c r="B36" s="364">
        <v>4320</v>
      </c>
      <c r="C36" s="364">
        <v>4320</v>
      </c>
      <c r="D36" s="344">
        <v>4320</v>
      </c>
      <c r="E36" s="334" t="s">
        <v>358</v>
      </c>
      <c r="F36" s="344">
        <v>14622</v>
      </c>
      <c r="G36" s="344">
        <v>14622</v>
      </c>
      <c r="H36" s="344">
        <v>14622</v>
      </c>
    </row>
    <row r="37" spans="1:8" ht="15.75" x14ac:dyDescent="0.25">
      <c r="A37" s="74" t="s">
        <v>207</v>
      </c>
      <c r="B37" s="364">
        <v>4320</v>
      </c>
      <c r="C37" s="364">
        <v>4320</v>
      </c>
      <c r="D37" s="344">
        <v>4320</v>
      </c>
      <c r="E37" s="334" t="s">
        <v>207</v>
      </c>
      <c r="F37" s="344">
        <v>14622</v>
      </c>
      <c r="G37" s="344">
        <v>14622</v>
      </c>
      <c r="H37" s="344">
        <v>14622</v>
      </c>
    </row>
    <row r="38" spans="1:8" ht="15.75" x14ac:dyDescent="0.25">
      <c r="A38" s="74" t="s">
        <v>208</v>
      </c>
      <c r="B38" s="364"/>
      <c r="C38" s="364"/>
      <c r="D38" s="344"/>
      <c r="E38" s="334" t="s">
        <v>209</v>
      </c>
      <c r="F38" s="344"/>
      <c r="G38" s="344"/>
      <c r="H38" s="344"/>
    </row>
    <row r="39" spans="1:8" ht="15.75" x14ac:dyDescent="0.25">
      <c r="A39" s="74" t="s">
        <v>359</v>
      </c>
      <c r="B39" s="364"/>
      <c r="C39" s="441">
        <v>85352</v>
      </c>
      <c r="D39" s="344">
        <v>88407</v>
      </c>
      <c r="E39" s="334" t="s">
        <v>359</v>
      </c>
      <c r="F39" s="344"/>
      <c r="G39" s="344">
        <v>85352</v>
      </c>
      <c r="H39" s="344">
        <v>88407</v>
      </c>
    </row>
    <row r="40" spans="1:8" ht="15.75" x14ac:dyDescent="0.25">
      <c r="A40" s="74" t="s">
        <v>361</v>
      </c>
      <c r="B40" s="364"/>
      <c r="C40" s="441"/>
      <c r="D40" s="344"/>
      <c r="E40" s="334" t="s">
        <v>360</v>
      </c>
      <c r="F40" s="344"/>
      <c r="G40" s="344"/>
      <c r="H40" s="344"/>
    </row>
    <row r="41" spans="1:8" ht="15.75" x14ac:dyDescent="0.25">
      <c r="A41" s="74" t="s">
        <v>398</v>
      </c>
      <c r="B41" s="364">
        <v>62906</v>
      </c>
      <c r="C41" s="441">
        <v>62906</v>
      </c>
      <c r="D41" s="344">
        <v>51316</v>
      </c>
      <c r="E41" s="334" t="s">
        <v>397</v>
      </c>
      <c r="F41" s="344">
        <v>600</v>
      </c>
      <c r="G41" s="344">
        <v>600</v>
      </c>
      <c r="H41" s="344">
        <v>600</v>
      </c>
    </row>
    <row r="42" spans="1:8" ht="15.75" x14ac:dyDescent="0.25">
      <c r="A42" s="74" t="s">
        <v>502</v>
      </c>
      <c r="B42" s="364"/>
      <c r="C42" s="441">
        <v>1211</v>
      </c>
      <c r="D42" s="344">
        <v>14953</v>
      </c>
      <c r="E42" s="334" t="s">
        <v>413</v>
      </c>
      <c r="F42" s="344">
        <v>11391</v>
      </c>
      <c r="G42" s="344">
        <v>12602</v>
      </c>
      <c r="H42" s="344">
        <v>12602</v>
      </c>
    </row>
    <row r="43" spans="1:8" ht="15.75" x14ac:dyDescent="0.25">
      <c r="A43" s="74"/>
      <c r="B43" s="364"/>
      <c r="C43" s="441"/>
      <c r="D43" s="344"/>
      <c r="E43" s="446" t="s">
        <v>429</v>
      </c>
      <c r="F43" s="344">
        <v>3097</v>
      </c>
      <c r="G43" s="344">
        <v>3097</v>
      </c>
      <c r="H43" s="344">
        <v>3097</v>
      </c>
    </row>
    <row r="44" spans="1:8" ht="15.75" x14ac:dyDescent="0.25">
      <c r="A44" s="74" t="s">
        <v>506</v>
      </c>
      <c r="B44" s="364"/>
      <c r="C44" s="441">
        <v>13864</v>
      </c>
      <c r="D44" s="344">
        <v>15992</v>
      </c>
      <c r="E44" s="446" t="s">
        <v>505</v>
      </c>
      <c r="F44" s="344"/>
      <c r="G44" s="344">
        <v>13864</v>
      </c>
      <c r="H44" s="344">
        <v>15992</v>
      </c>
    </row>
    <row r="45" spans="1:8" ht="15.75" x14ac:dyDescent="0.25">
      <c r="A45" s="41" t="s">
        <v>210</v>
      </c>
      <c r="B45" s="337">
        <f>B9+B10+B11+B16+B17+B19+B20+B21+B24+B30+B31+B32+B33+B37+B39+B40+B41</f>
        <v>453830</v>
      </c>
      <c r="C45" s="337">
        <f>C9+C10+C11+C16+C17+C19+C20+C21+C24+C30+C31+C32+C33+C37+C39+C40+C41+C42+C44+C22+C26</f>
        <v>593334</v>
      </c>
      <c r="D45" s="345">
        <f>D9+D10+D11+D16+D17+D19+D20+D21+D24+D30+D31+D32+D33+D37+D39+D40+D41+D42+D44+D22+D26+D23</f>
        <v>615835</v>
      </c>
      <c r="E45" s="447" t="s">
        <v>210</v>
      </c>
      <c r="F45" s="345">
        <f>F8+F11+F17+F19+F20+F21+F24+F31+F32+F33+F34+F35+F37+F39+F40+F38+F41+F42+F43</f>
        <v>446298</v>
      </c>
      <c r="G45" s="345">
        <f>G8+G11+G17+G19+G20+G21+G24+G31+G32+G33+G34+G35+G37+G39+G40+G38+G41+G42+G43+G44+G22</f>
        <v>584254</v>
      </c>
      <c r="H45" s="345">
        <f>H8+H11+H17+H19+H20+H21+H24+H31+H32+H33+H34+H35+H37+H39+H40+H38+H41+H42+H43+H44+H22+H23</f>
        <v>606697</v>
      </c>
    </row>
    <row r="46" spans="1:8" ht="15.75" x14ac:dyDescent="0.25">
      <c r="A46" s="525" t="s">
        <v>410</v>
      </c>
      <c r="B46" s="525"/>
      <c r="C46" s="528"/>
      <c r="D46" s="528"/>
      <c r="E46" s="528"/>
      <c r="F46" s="345"/>
      <c r="G46" s="344"/>
      <c r="H46" s="344"/>
    </row>
    <row r="47" spans="1:8" ht="15.75" x14ac:dyDescent="0.25">
      <c r="A47" s="219"/>
      <c r="B47" s="220"/>
      <c r="C47" s="220"/>
      <c r="D47" s="220"/>
      <c r="E47" s="219"/>
      <c r="F47" s="220"/>
    </row>
    <row r="48" spans="1:8" x14ac:dyDescent="0.2">
      <c r="A48" s="3"/>
      <c r="B48" s="3"/>
      <c r="C48" s="3"/>
      <c r="D48" s="3"/>
      <c r="E48" s="3"/>
      <c r="F48" s="84"/>
    </row>
    <row r="49" spans="1:8" x14ac:dyDescent="0.2">
      <c r="A49" s="3"/>
      <c r="B49" s="3"/>
      <c r="C49" s="3"/>
      <c r="D49" s="3"/>
      <c r="E49" s="3"/>
      <c r="F49" s="84"/>
    </row>
    <row r="50" spans="1:8" x14ac:dyDescent="0.2">
      <c r="A50" s="3"/>
      <c r="B50" s="3"/>
      <c r="C50" s="3"/>
      <c r="D50" s="3"/>
      <c r="E50" s="3"/>
      <c r="F50" s="84"/>
    </row>
    <row r="51" spans="1:8" x14ac:dyDescent="0.2">
      <c r="A51" s="3"/>
      <c r="B51" s="3"/>
      <c r="C51" s="3"/>
      <c r="D51" s="3"/>
      <c r="E51" s="3"/>
      <c r="F51" s="84"/>
    </row>
    <row r="52" spans="1:8" x14ac:dyDescent="0.2">
      <c r="A52" s="3"/>
      <c r="B52" s="3"/>
      <c r="C52" s="3"/>
      <c r="D52" s="3"/>
      <c r="E52" s="3"/>
      <c r="F52" s="3"/>
    </row>
    <row r="53" spans="1:8" ht="45" customHeight="1" x14ac:dyDescent="0.3">
      <c r="A53" s="509" t="s">
        <v>454</v>
      </c>
      <c r="B53" s="509"/>
      <c r="C53" s="509"/>
      <c r="D53" s="509"/>
      <c r="E53" s="509"/>
      <c r="F53" s="509"/>
      <c r="G53" s="507"/>
      <c r="H53" s="508"/>
    </row>
    <row r="54" spans="1:8" ht="22.5" customHeight="1" x14ac:dyDescent="0.3">
      <c r="A54" s="221"/>
      <c r="B54" s="221"/>
      <c r="C54" s="221"/>
      <c r="D54" s="221"/>
      <c r="E54" s="221"/>
      <c r="F54" s="221"/>
    </row>
    <row r="55" spans="1:8" x14ac:dyDescent="0.2">
      <c r="A55" s="3"/>
      <c r="B55" s="3"/>
      <c r="C55" s="3"/>
      <c r="D55" s="3"/>
      <c r="E55" s="3"/>
      <c r="F55" s="3"/>
    </row>
    <row r="56" spans="1:8" x14ac:dyDescent="0.2">
      <c r="A56" s="3"/>
      <c r="B56" s="3"/>
      <c r="C56" s="3"/>
      <c r="D56" s="3"/>
      <c r="E56" s="3"/>
      <c r="F56" s="3"/>
    </row>
    <row r="57" spans="1:8" x14ac:dyDescent="0.2">
      <c r="F57" s="84"/>
    </row>
    <row r="58" spans="1:8" ht="33.75" customHeight="1" x14ac:dyDescent="0.25">
      <c r="A58" s="524" t="s">
        <v>5</v>
      </c>
      <c r="B58" s="524"/>
      <c r="C58" s="451" t="s">
        <v>497</v>
      </c>
      <c r="D58" s="451" t="s">
        <v>518</v>
      </c>
      <c r="E58" s="524" t="s">
        <v>26</v>
      </c>
      <c r="F58" s="524"/>
      <c r="G58" s="467" t="s">
        <v>497</v>
      </c>
      <c r="H58" s="467" t="s">
        <v>518</v>
      </c>
    </row>
    <row r="59" spans="1:8" ht="15.75" x14ac:dyDescent="0.25">
      <c r="A59" s="527" t="s">
        <v>211</v>
      </c>
      <c r="B59" s="527"/>
      <c r="C59" s="452"/>
      <c r="D59" s="452"/>
      <c r="E59" s="527" t="s">
        <v>211</v>
      </c>
      <c r="F59" s="527"/>
      <c r="G59" s="344"/>
      <c r="H59" s="344"/>
    </row>
    <row r="60" spans="1:8" ht="15.75" x14ac:dyDescent="0.25">
      <c r="A60" s="334" t="s">
        <v>340</v>
      </c>
      <c r="B60" s="344"/>
      <c r="C60" s="344"/>
      <c r="D60" s="344"/>
      <c r="E60" s="334" t="s">
        <v>493</v>
      </c>
      <c r="F60" s="344">
        <v>7000</v>
      </c>
      <c r="G60" s="344">
        <v>7000</v>
      </c>
      <c r="H60" s="344">
        <v>7058</v>
      </c>
    </row>
    <row r="61" spans="1:8" ht="15.75" x14ac:dyDescent="0.25">
      <c r="A61" s="334" t="s">
        <v>341</v>
      </c>
      <c r="B61" s="344">
        <v>1000</v>
      </c>
      <c r="C61" s="344">
        <v>1000</v>
      </c>
      <c r="D61" s="344">
        <v>1000</v>
      </c>
      <c r="E61" s="334" t="s">
        <v>341</v>
      </c>
      <c r="F61" s="344">
        <v>904</v>
      </c>
      <c r="G61" s="344">
        <v>904</v>
      </c>
      <c r="H61" s="344">
        <v>904</v>
      </c>
    </row>
    <row r="62" spans="1:8" ht="15.75" x14ac:dyDescent="0.25">
      <c r="A62" s="334" t="s">
        <v>446</v>
      </c>
      <c r="B62" s="344">
        <v>425</v>
      </c>
      <c r="C62" s="344">
        <v>833</v>
      </c>
      <c r="D62" s="344">
        <v>1175</v>
      </c>
      <c r="E62" s="334" t="s">
        <v>399</v>
      </c>
      <c r="F62" s="344">
        <v>420</v>
      </c>
      <c r="G62" s="344">
        <v>420</v>
      </c>
      <c r="H62" s="344">
        <v>420</v>
      </c>
    </row>
    <row r="63" spans="1:8" s="293" customFormat="1" ht="15.75" x14ac:dyDescent="0.25">
      <c r="A63" s="334" t="s">
        <v>427</v>
      </c>
      <c r="B63" s="344"/>
      <c r="C63" s="344"/>
      <c r="D63" s="344"/>
      <c r="E63" s="334" t="s">
        <v>503</v>
      </c>
      <c r="F63" s="344"/>
      <c r="G63" s="344">
        <v>1548</v>
      </c>
      <c r="H63" s="344">
        <v>1548</v>
      </c>
    </row>
    <row r="64" spans="1:8" s="293" customFormat="1" ht="15.75" x14ac:dyDescent="0.25">
      <c r="A64" s="334"/>
      <c r="B64" s="344"/>
      <c r="C64" s="344"/>
      <c r="D64" s="344"/>
      <c r="E64" s="334" t="s">
        <v>402</v>
      </c>
      <c r="F64" s="344">
        <v>323</v>
      </c>
      <c r="G64" s="344">
        <v>323</v>
      </c>
      <c r="H64" s="344">
        <v>323</v>
      </c>
    </row>
    <row r="65" spans="1:11" ht="15.75" x14ac:dyDescent="0.25">
      <c r="A65" s="334"/>
      <c r="B65" s="344"/>
      <c r="C65" s="344"/>
      <c r="D65" s="344"/>
      <c r="E65" s="334" t="s">
        <v>445</v>
      </c>
      <c r="F65" s="344">
        <v>310</v>
      </c>
      <c r="G65" s="344">
        <v>310</v>
      </c>
      <c r="H65" s="344">
        <v>310</v>
      </c>
    </row>
    <row r="66" spans="1:11" ht="15.75" x14ac:dyDescent="0.25">
      <c r="A66" s="334"/>
      <c r="B66" s="344"/>
      <c r="C66" s="344"/>
      <c r="D66" s="344"/>
      <c r="E66" s="334" t="s">
        <v>504</v>
      </c>
      <c r="F66" s="344"/>
      <c r="G66" s="344">
        <v>408</v>
      </c>
      <c r="H66" s="344">
        <v>750</v>
      </c>
    </row>
    <row r="67" spans="1:11" ht="15.75" x14ac:dyDescent="0.25">
      <c r="A67" s="334"/>
      <c r="B67" s="344"/>
      <c r="C67" s="344"/>
      <c r="D67" s="344"/>
      <c r="E67" s="334"/>
      <c r="F67" s="344"/>
      <c r="G67" s="344"/>
      <c r="H67" s="344"/>
    </row>
    <row r="68" spans="1:11" ht="15.75" x14ac:dyDescent="0.25">
      <c r="A68" s="334"/>
      <c r="B68" s="334"/>
      <c r="C68" s="334"/>
      <c r="D68" s="334"/>
      <c r="E68" s="334"/>
      <c r="F68" s="344"/>
      <c r="G68" s="344"/>
      <c r="H68" s="344"/>
    </row>
    <row r="69" spans="1:11" ht="15.75" x14ac:dyDescent="0.25">
      <c r="A69" s="334"/>
      <c r="B69" s="334"/>
      <c r="C69" s="334"/>
      <c r="D69" s="334"/>
      <c r="E69" s="334"/>
      <c r="F69" s="344"/>
      <c r="G69" s="344"/>
      <c r="H69" s="334"/>
    </row>
    <row r="70" spans="1:11" ht="21.75" customHeight="1" x14ac:dyDescent="0.25">
      <c r="A70" s="294" t="s">
        <v>210</v>
      </c>
      <c r="B70" s="345">
        <f>+B61+B62+B63+B60+B64+B65</f>
        <v>1425</v>
      </c>
      <c r="C70" s="345">
        <f>+C61+C62+C63+C60+C64+C65</f>
        <v>1833</v>
      </c>
      <c r="D70" s="345">
        <f>+D61+D62+D63+D60+D64+D65</f>
        <v>2175</v>
      </c>
      <c r="E70" s="294" t="s">
        <v>210</v>
      </c>
      <c r="F70" s="345">
        <f>F61+F62+F64+F65+F66+F67+F68+F69+F60+F63</f>
        <v>8957</v>
      </c>
      <c r="G70" s="345">
        <f>G61+G62+G64+G65+G66+G67+G68+G69+G60+G63</f>
        <v>10913</v>
      </c>
      <c r="H70" s="345">
        <f>H61+H62+H64+H65+H66+H67+H68+H69+H60+H63</f>
        <v>11313</v>
      </c>
    </row>
    <row r="71" spans="1:11" ht="15.75" x14ac:dyDescent="0.25">
      <c r="A71" s="527" t="s">
        <v>212</v>
      </c>
      <c r="B71" s="527"/>
      <c r="C71" s="527"/>
      <c r="D71" s="527"/>
      <c r="E71" s="527"/>
      <c r="F71" s="345">
        <v>0</v>
      </c>
      <c r="G71" s="345">
        <v>0</v>
      </c>
      <c r="H71" s="334"/>
    </row>
    <row r="72" spans="1:11" s="32" customFormat="1" ht="22.5" customHeight="1" x14ac:dyDescent="0.25">
      <c r="A72" s="529" t="s">
        <v>213</v>
      </c>
      <c r="B72" s="529"/>
      <c r="C72" s="453"/>
      <c r="D72" s="453"/>
      <c r="E72" s="529" t="s">
        <v>213</v>
      </c>
      <c r="F72" s="529"/>
      <c r="G72" s="468"/>
      <c r="H72" s="468"/>
    </row>
    <row r="73" spans="1:11" s="192" customFormat="1" ht="15.75" x14ac:dyDescent="0.25">
      <c r="A73" s="333" t="s">
        <v>214</v>
      </c>
      <c r="B73" s="333" t="s">
        <v>215</v>
      </c>
      <c r="C73" s="333"/>
      <c r="D73" s="333"/>
      <c r="E73" s="333" t="s">
        <v>214</v>
      </c>
      <c r="F73" s="333" t="s">
        <v>214</v>
      </c>
      <c r="G73" s="469"/>
      <c r="H73" s="333"/>
    </row>
    <row r="74" spans="1:11" ht="15.75" x14ac:dyDescent="0.25">
      <c r="A74" s="527" t="s">
        <v>216</v>
      </c>
      <c r="B74" s="527"/>
      <c r="C74" s="527"/>
      <c r="D74" s="527"/>
      <c r="E74" s="527"/>
      <c r="F74" s="345">
        <v>0</v>
      </c>
      <c r="G74" s="344"/>
      <c r="H74" s="334"/>
      <c r="K74" s="192"/>
    </row>
  </sheetData>
  <sheetProtection selectLockedCells="1" selectUnlockedCells="1"/>
  <mergeCells count="15">
    <mergeCell ref="A53:H53"/>
    <mergeCell ref="A58:B58"/>
    <mergeCell ref="E58:F58"/>
    <mergeCell ref="A74:E74"/>
    <mergeCell ref="A59:B59"/>
    <mergeCell ref="E59:F59"/>
    <mergeCell ref="A72:B72"/>
    <mergeCell ref="E72:F72"/>
    <mergeCell ref="A71:E71"/>
    <mergeCell ref="A6:B6"/>
    <mergeCell ref="E6:F6"/>
    <mergeCell ref="A7:B7"/>
    <mergeCell ref="E7:F7"/>
    <mergeCell ref="A46:E46"/>
    <mergeCell ref="A4:H4"/>
  </mergeCells>
  <phoneticPr fontId="0" type="noConversion"/>
  <pageMargins left="0.15748031496062992" right="0.11811023622047245" top="0.55118110236220474" bottom="1.2204724409448819" header="0.59055118110236227" footer="1.6141732283464567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H50" sqref="H50"/>
    </sheetView>
  </sheetViews>
  <sheetFormatPr defaultRowHeight="15.75" x14ac:dyDescent="0.25"/>
  <cols>
    <col min="1" max="1" width="63.140625" style="83" customWidth="1"/>
    <col min="2" max="2" width="13.28515625" style="83" customWidth="1"/>
    <col min="3" max="3" width="12.28515625" style="83" customWidth="1"/>
    <col min="4" max="4" width="13.85546875" customWidth="1"/>
  </cols>
  <sheetData>
    <row r="1" spans="1:5" ht="9.75" customHeight="1" x14ac:dyDescent="0.25">
      <c r="C1" s="84"/>
      <c r="D1" s="84" t="s">
        <v>520</v>
      </c>
    </row>
    <row r="2" spans="1:5" ht="13.5" customHeight="1" x14ac:dyDescent="0.25">
      <c r="C2" s="84"/>
      <c r="D2" s="84" t="s">
        <v>1</v>
      </c>
    </row>
    <row r="3" spans="1:5" ht="13.5" customHeight="1" x14ac:dyDescent="0.25">
      <c r="C3" s="84"/>
      <c r="D3" s="84"/>
    </row>
    <row r="4" spans="1:5" ht="23.25" customHeight="1" x14ac:dyDescent="0.25">
      <c r="C4" s="84"/>
    </row>
    <row r="5" spans="1:5" ht="38.85" customHeight="1" x14ac:dyDescent="0.3">
      <c r="A5" s="513" t="s">
        <v>455</v>
      </c>
      <c r="B5" s="530"/>
      <c r="C5" s="530"/>
      <c r="D5" s="508"/>
    </row>
    <row r="6" spans="1:5" ht="20.25" customHeight="1" x14ac:dyDescent="0.25"/>
    <row r="7" spans="1:5" ht="27.75" customHeight="1" x14ac:dyDescent="0.25"/>
    <row r="8" spans="1:5" ht="28.5" customHeight="1" x14ac:dyDescent="0.25">
      <c r="A8" s="426" t="s">
        <v>217</v>
      </c>
      <c r="B8" s="475" t="s">
        <v>519</v>
      </c>
      <c r="C8" s="475" t="s">
        <v>498</v>
      </c>
      <c r="D8" s="468" t="s">
        <v>522</v>
      </c>
    </row>
    <row r="9" spans="1:5" s="32" customFormat="1" ht="21" customHeight="1" x14ac:dyDescent="0.25">
      <c r="A9" s="452" t="s">
        <v>218</v>
      </c>
      <c r="B9" s="345"/>
      <c r="C9" s="345"/>
      <c r="D9" s="345"/>
    </row>
    <row r="10" spans="1:5" ht="21" customHeight="1" x14ac:dyDescent="0.25">
      <c r="A10" s="334" t="s">
        <v>219</v>
      </c>
      <c r="B10" s="344">
        <v>53082200</v>
      </c>
      <c r="C10" s="344">
        <v>62962500</v>
      </c>
      <c r="D10" s="344">
        <v>62962500</v>
      </c>
    </row>
    <row r="11" spans="1:5" ht="30.75" customHeight="1" x14ac:dyDescent="0.25">
      <c r="A11" s="427" t="s">
        <v>220</v>
      </c>
      <c r="B11" s="344">
        <v>20006139</v>
      </c>
      <c r="C11" s="344">
        <v>20006139</v>
      </c>
      <c r="D11" s="344">
        <f>D12+D13+D14+D15</f>
        <v>20006139</v>
      </c>
      <c r="E11" s="492"/>
    </row>
    <row r="12" spans="1:5" ht="31.5" customHeight="1" x14ac:dyDescent="0.25">
      <c r="A12" s="427" t="s">
        <v>221</v>
      </c>
      <c r="B12" s="344">
        <v>9943920</v>
      </c>
      <c r="C12" s="344">
        <v>9943920</v>
      </c>
      <c r="D12" s="344">
        <v>9943920</v>
      </c>
    </row>
    <row r="13" spans="1:5" x14ac:dyDescent="0.25">
      <c r="A13" s="334" t="s">
        <v>222</v>
      </c>
      <c r="B13" s="344">
        <v>5280000</v>
      </c>
      <c r="C13" s="344">
        <v>5280000</v>
      </c>
      <c r="D13" s="344">
        <v>5280000</v>
      </c>
    </row>
    <row r="14" spans="1:5" x14ac:dyDescent="0.25">
      <c r="A14" s="334" t="s">
        <v>223</v>
      </c>
      <c r="B14" s="344">
        <v>1370409</v>
      </c>
      <c r="C14" s="344">
        <v>1370409</v>
      </c>
      <c r="D14" s="344">
        <v>1370409</v>
      </c>
    </row>
    <row r="15" spans="1:5" x14ac:dyDescent="0.25">
      <c r="A15" s="334" t="s">
        <v>224</v>
      </c>
      <c r="B15" s="344">
        <v>3411810</v>
      </c>
      <c r="C15" s="344">
        <v>3411810</v>
      </c>
      <c r="D15" s="344">
        <v>3411810</v>
      </c>
    </row>
    <row r="16" spans="1:5" ht="33.75" customHeight="1" x14ac:dyDescent="0.25">
      <c r="A16" s="427" t="s">
        <v>225</v>
      </c>
      <c r="B16" s="344">
        <v>73088339</v>
      </c>
      <c r="C16" s="344">
        <f>C10+C11</f>
        <v>82968639</v>
      </c>
      <c r="D16" s="344">
        <f>D10+D11</f>
        <v>82968639</v>
      </c>
    </row>
    <row r="17" spans="1:4" x14ac:dyDescent="0.25">
      <c r="A17" s="334" t="s">
        <v>226</v>
      </c>
      <c r="B17" s="344">
        <v>7970400</v>
      </c>
      <c r="C17" s="344">
        <v>7970400</v>
      </c>
      <c r="D17" s="344">
        <v>7970400</v>
      </c>
    </row>
    <row r="18" spans="1:4" x14ac:dyDescent="0.25">
      <c r="A18" s="334" t="s">
        <v>331</v>
      </c>
      <c r="B18" s="344">
        <v>68850</v>
      </c>
      <c r="C18" s="344">
        <v>68850</v>
      </c>
      <c r="D18" s="344">
        <v>68850</v>
      </c>
    </row>
    <row r="19" spans="1:4" x14ac:dyDescent="0.25">
      <c r="A19" s="334" t="s">
        <v>440</v>
      </c>
      <c r="B19" s="344"/>
      <c r="C19" s="344"/>
      <c r="D19" s="344"/>
    </row>
    <row r="20" spans="1:4" x14ac:dyDescent="0.25">
      <c r="A20" s="334" t="s">
        <v>426</v>
      </c>
      <c r="B20" s="344">
        <v>840800</v>
      </c>
      <c r="C20" s="344">
        <v>840800</v>
      </c>
      <c r="D20" s="344">
        <v>840800</v>
      </c>
    </row>
    <row r="21" spans="1:4" ht="29.25" customHeight="1" x14ac:dyDescent="0.25">
      <c r="A21" s="473" t="s">
        <v>227</v>
      </c>
      <c r="B21" s="344"/>
      <c r="C21" s="344"/>
      <c r="D21" s="344"/>
    </row>
    <row r="22" spans="1:4" ht="41.25" customHeight="1" x14ac:dyDescent="0.25">
      <c r="A22" s="427" t="s">
        <v>228</v>
      </c>
      <c r="B22" s="344">
        <v>55518050</v>
      </c>
      <c r="C22" s="344">
        <v>55518050</v>
      </c>
      <c r="D22" s="344">
        <v>55518050</v>
      </c>
    </row>
    <row r="23" spans="1:4" x14ac:dyDescent="0.25">
      <c r="A23" s="334" t="s">
        <v>441</v>
      </c>
      <c r="B23" s="344">
        <v>21600000</v>
      </c>
      <c r="C23" s="344">
        <v>21600000</v>
      </c>
      <c r="D23" s="344">
        <v>21600000</v>
      </c>
    </row>
    <row r="24" spans="1:4" x14ac:dyDescent="0.25">
      <c r="A24" s="334" t="s">
        <v>229</v>
      </c>
      <c r="B24" s="344"/>
      <c r="C24" s="344"/>
      <c r="D24" s="344"/>
    </row>
    <row r="25" spans="1:4" ht="33.75" customHeight="1" x14ac:dyDescent="0.25">
      <c r="A25" s="427" t="s">
        <v>298</v>
      </c>
      <c r="B25" s="344"/>
      <c r="C25" s="344"/>
      <c r="D25" s="344"/>
    </row>
    <row r="26" spans="1:4" x14ac:dyDescent="0.25">
      <c r="A26" s="334" t="s">
        <v>442</v>
      </c>
      <c r="B26" s="344"/>
      <c r="C26" s="344"/>
      <c r="D26" s="344"/>
    </row>
    <row r="27" spans="1:4" x14ac:dyDescent="0.25">
      <c r="A27" s="334" t="s">
        <v>230</v>
      </c>
      <c r="B27" s="344"/>
      <c r="C27" s="344"/>
      <c r="D27" s="344"/>
    </row>
    <row r="28" spans="1:4" x14ac:dyDescent="0.25">
      <c r="A28" s="334" t="s">
        <v>303</v>
      </c>
      <c r="B28" s="344"/>
      <c r="C28" s="344"/>
      <c r="D28" s="344"/>
    </row>
    <row r="29" spans="1:4" ht="31.5" customHeight="1" x14ac:dyDescent="0.25">
      <c r="A29" s="427" t="s">
        <v>302</v>
      </c>
      <c r="B29" s="344"/>
      <c r="C29" s="344"/>
      <c r="D29" s="344"/>
    </row>
    <row r="30" spans="1:4" x14ac:dyDescent="0.25">
      <c r="A30" s="334" t="s">
        <v>231</v>
      </c>
      <c r="B30" s="344">
        <v>13441200</v>
      </c>
      <c r="C30" s="344">
        <v>13441200</v>
      </c>
      <c r="D30" s="344">
        <v>13499640</v>
      </c>
    </row>
    <row r="31" spans="1:4" x14ac:dyDescent="0.25">
      <c r="A31" s="334" t="s">
        <v>441</v>
      </c>
      <c r="B31" s="344"/>
      <c r="C31" s="344"/>
      <c r="D31" s="344"/>
    </row>
    <row r="32" spans="1:4" x14ac:dyDescent="0.25">
      <c r="A32" s="334" t="s">
        <v>299</v>
      </c>
      <c r="B32" s="344"/>
      <c r="C32" s="344"/>
      <c r="D32" s="344"/>
    </row>
    <row r="33" spans="1:4" x14ac:dyDescent="0.25">
      <c r="A33" s="334" t="s">
        <v>442</v>
      </c>
      <c r="B33" s="344"/>
      <c r="C33" s="344"/>
      <c r="D33" s="344"/>
    </row>
    <row r="34" spans="1:4" x14ac:dyDescent="0.25">
      <c r="A34" s="334" t="s">
        <v>300</v>
      </c>
      <c r="B34" s="344"/>
      <c r="C34" s="344"/>
      <c r="D34" s="344"/>
    </row>
    <row r="35" spans="1:4" ht="16.5" customHeight="1" x14ac:dyDescent="0.25">
      <c r="A35" s="334" t="s">
        <v>395</v>
      </c>
      <c r="B35" s="344"/>
      <c r="C35" s="344"/>
      <c r="D35" s="344"/>
    </row>
    <row r="36" spans="1:4" ht="33" customHeight="1" x14ac:dyDescent="0.25">
      <c r="A36" s="428" t="s">
        <v>332</v>
      </c>
      <c r="B36" s="344">
        <v>2856240</v>
      </c>
      <c r="C36" s="344">
        <v>2856240</v>
      </c>
      <c r="D36" s="344">
        <v>2856240</v>
      </c>
    </row>
    <row r="37" spans="1:4" ht="33" customHeight="1" x14ac:dyDescent="0.25">
      <c r="A37" s="428" t="s">
        <v>333</v>
      </c>
      <c r="B37" s="344"/>
      <c r="C37" s="344"/>
      <c r="D37" s="344"/>
    </row>
    <row r="38" spans="1:4" ht="33" customHeight="1" x14ac:dyDescent="0.25">
      <c r="A38" s="427" t="s">
        <v>334</v>
      </c>
      <c r="B38" s="344">
        <v>51982707</v>
      </c>
      <c r="C38" s="344">
        <v>51982707</v>
      </c>
      <c r="D38" s="344">
        <v>51982707</v>
      </c>
    </row>
    <row r="39" spans="1:4" ht="17.25" customHeight="1" x14ac:dyDescent="0.25">
      <c r="A39" s="334" t="s">
        <v>301</v>
      </c>
      <c r="B39" s="344">
        <v>53716415</v>
      </c>
      <c r="C39" s="344">
        <f>C40+C41</f>
        <v>55200095</v>
      </c>
      <c r="D39" s="344">
        <f>D40+D41</f>
        <v>55784248</v>
      </c>
    </row>
    <row r="40" spans="1:4" ht="17.25" customHeight="1" x14ac:dyDescent="0.25">
      <c r="A40" s="334" t="s">
        <v>335</v>
      </c>
      <c r="B40" s="344">
        <v>18062000</v>
      </c>
      <c r="C40" s="344">
        <v>19545680</v>
      </c>
      <c r="D40" s="344">
        <v>19051330</v>
      </c>
    </row>
    <row r="41" spans="1:4" ht="17.25" customHeight="1" x14ac:dyDescent="0.25">
      <c r="A41" s="334" t="s">
        <v>336</v>
      </c>
      <c r="B41" s="344">
        <v>35654415</v>
      </c>
      <c r="C41" s="344">
        <v>35654415</v>
      </c>
      <c r="D41" s="344">
        <v>36732918</v>
      </c>
    </row>
    <row r="42" spans="1:4" ht="31.5" customHeight="1" x14ac:dyDescent="0.25">
      <c r="A42" s="427" t="s">
        <v>396</v>
      </c>
      <c r="B42" s="344"/>
      <c r="C42" s="344">
        <v>1668960</v>
      </c>
      <c r="D42" s="344">
        <v>8911920</v>
      </c>
    </row>
    <row r="43" spans="1:4" x14ac:dyDescent="0.25">
      <c r="A43" s="334" t="s">
        <v>232</v>
      </c>
      <c r="B43" s="344">
        <v>3692952</v>
      </c>
      <c r="C43" s="344">
        <v>4962312</v>
      </c>
      <c r="D43" s="344">
        <v>4962312</v>
      </c>
    </row>
    <row r="44" spans="1:4" x14ac:dyDescent="0.25">
      <c r="A44" s="334" t="s">
        <v>508</v>
      </c>
      <c r="B44" s="344"/>
      <c r="C44" s="344">
        <v>326785</v>
      </c>
      <c r="D44" s="344">
        <v>602763</v>
      </c>
    </row>
    <row r="45" spans="1:4" x14ac:dyDescent="0.25">
      <c r="A45" s="334" t="s">
        <v>507</v>
      </c>
      <c r="B45" s="344"/>
      <c r="C45" s="344">
        <v>55695</v>
      </c>
      <c r="D45" s="344">
        <v>94550</v>
      </c>
    </row>
    <row r="46" spans="1:4" x14ac:dyDescent="0.25">
      <c r="A46" s="334" t="s">
        <v>521</v>
      </c>
      <c r="B46" s="344"/>
      <c r="C46" s="344">
        <v>7265600</v>
      </c>
      <c r="D46" s="344">
        <v>7265600</v>
      </c>
    </row>
    <row r="47" spans="1:4" x14ac:dyDescent="0.25">
      <c r="A47" s="334" t="s">
        <v>510</v>
      </c>
      <c r="B47" s="344"/>
      <c r="C47" s="344">
        <v>1095051</v>
      </c>
      <c r="D47" s="344">
        <v>1095051</v>
      </c>
    </row>
    <row r="48" spans="1:4" x14ac:dyDescent="0.25">
      <c r="A48" s="334" t="s">
        <v>513</v>
      </c>
      <c r="B48" s="334"/>
      <c r="C48" s="344">
        <v>4858400</v>
      </c>
      <c r="D48" s="344">
        <v>4858400</v>
      </c>
    </row>
    <row r="49" spans="1:4" x14ac:dyDescent="0.25">
      <c r="A49" s="334" t="s">
        <v>524</v>
      </c>
      <c r="B49" s="334"/>
      <c r="C49" s="344"/>
      <c r="D49" s="344">
        <v>5405120</v>
      </c>
    </row>
    <row r="50" spans="1:4" x14ac:dyDescent="0.25">
      <c r="A50" s="334" t="s">
        <v>532</v>
      </c>
      <c r="B50" s="334"/>
      <c r="C50" s="344"/>
      <c r="D50" s="344">
        <v>2128300</v>
      </c>
    </row>
    <row r="51" spans="1:4" ht="17.25" customHeight="1" x14ac:dyDescent="0.25">
      <c r="A51" s="294" t="s">
        <v>233</v>
      </c>
      <c r="B51" s="345">
        <v>284775953</v>
      </c>
      <c r="C51" s="345">
        <v>312679784</v>
      </c>
      <c r="D51" s="345">
        <f>D50+D49+D48+D47+D46+D45+D44+D43+D42+D39+D38+D36+D30+D23+D22+D20+D18+D17+D16</f>
        <v>328413590</v>
      </c>
    </row>
    <row r="52" spans="1:4" x14ac:dyDescent="0.25">
      <c r="B52" s="81"/>
      <c r="C52" s="81"/>
    </row>
  </sheetData>
  <sheetProtection selectLockedCells="1" selectUnlockedCells="1"/>
  <mergeCells count="1">
    <mergeCell ref="A5:D5"/>
  </mergeCells>
  <phoneticPr fontId="0" type="noConversion"/>
  <pageMargins left="0.25" right="0.25" top="0.75" bottom="0.75" header="0.3" footer="0.3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12</vt:i4>
      </vt:variant>
    </vt:vector>
  </HeadingPairs>
  <TitlesOfParts>
    <vt:vector size="33" baseType="lpstr">
      <vt:lpstr>1.Mérleg</vt:lpstr>
      <vt:lpstr> 2a.önk bevétel</vt:lpstr>
      <vt:lpstr>2.b melléklet</vt:lpstr>
      <vt:lpstr>3a. önk</vt:lpstr>
      <vt:lpstr>3. melléklet</vt:lpstr>
      <vt:lpstr>3b. Közös Hiv </vt:lpstr>
      <vt:lpstr>3.c Műv Ház</vt:lpstr>
      <vt:lpstr>4. Feladatok</vt:lpstr>
      <vt:lpstr>5. Támogatások</vt:lpstr>
      <vt:lpstr>6. beruh. kiadás </vt:lpstr>
      <vt:lpstr>7. Felújítás</vt:lpstr>
      <vt:lpstr>8. Eu projekt</vt:lpstr>
      <vt:lpstr>9. közvetett tám.</vt:lpstr>
      <vt:lpstr>10. Műk.célra átv.</vt:lpstr>
      <vt:lpstr>11. Felhalm.c.átv.</vt:lpstr>
      <vt:lpstr>12 .egyéb műk támogatás</vt:lpstr>
      <vt:lpstr>13.Ellátott jutt. </vt:lpstr>
      <vt:lpstr>14. stabilitás</vt:lpstr>
      <vt:lpstr>15.előirfelhasz</vt:lpstr>
      <vt:lpstr>16. 3 éves terv</vt:lpstr>
      <vt:lpstr>Munka1</vt:lpstr>
      <vt:lpstr>Excel_BuiltIn__FilterDatabase_2</vt:lpstr>
      <vt:lpstr>Excel_BuiltIn_Print_Area_15</vt:lpstr>
      <vt:lpstr>Excel_BuiltIn_Print_Area_17</vt:lpstr>
      <vt:lpstr>Excel_BuiltIn_Print_Area_4</vt:lpstr>
      <vt:lpstr>Excel_BuiltIn_Print_Titles_2_1</vt:lpstr>
      <vt:lpstr>Excel_BuiltIn_Print_Titles_3_1</vt:lpstr>
      <vt:lpstr>Excel_BuiltIn_Print_Titles_5</vt:lpstr>
      <vt:lpstr>Excel_BuiltIn_Print_Titles_5_1</vt:lpstr>
      <vt:lpstr>Excel_BuiltIn_Print_Titles_7_1</vt:lpstr>
      <vt:lpstr>Excel_BuiltIn_Print_Titles_9</vt:lpstr>
      <vt:lpstr>' 2a.önk bevétel'!Nyomtatási_cím</vt:lpstr>
      <vt:lpstr>'3b. Közös Hiv 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Windows-felhasználó</cp:lastModifiedBy>
  <cp:revision>519</cp:revision>
  <cp:lastPrinted>2021-03-18T09:11:30Z</cp:lastPrinted>
  <dcterms:created xsi:type="dcterms:W3CDTF">2002-11-18T12:26:49Z</dcterms:created>
  <dcterms:modified xsi:type="dcterms:W3CDTF">2021-05-20T07:10:25Z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