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20490" windowHeight="7230" tabRatio="904" firstSheet="13" activeTab="19"/>
  </bookViews>
  <sheets>
    <sheet name="1.Mérleg" sheetId="1" r:id="rId1"/>
    <sheet name=" 2a.önk bevétel" sheetId="2" r:id="rId2"/>
    <sheet name="2.b melléklet" sheetId="3" r:id="rId3"/>
    <sheet name="3. melléklet" sheetId="4" r:id="rId4"/>
    <sheet name="3a. önk" sheetId="5" r:id="rId5"/>
    <sheet name="3b. Közös Hiv " sheetId="6" r:id="rId6"/>
    <sheet name="3.c Műv Ház" sheetId="8" r:id="rId7"/>
    <sheet name="4. Feladatok" sheetId="9" r:id="rId8"/>
    <sheet name="5. Támogatások" sheetId="10" r:id="rId9"/>
    <sheet name="6. beruh. kiadás " sheetId="11" r:id="rId10"/>
    <sheet name="7. Felújítás" sheetId="12" r:id="rId11"/>
    <sheet name="8. Eu projekt" sheetId="13" r:id="rId12"/>
    <sheet name="9. közvetett tám." sheetId="21" r:id="rId13"/>
    <sheet name="10. Műk.célra átv." sheetId="15" r:id="rId14"/>
    <sheet name="11. Felhalm.c.átv." sheetId="16" r:id="rId15"/>
    <sheet name="12 .egyéb műk támogatás" sheetId="17" r:id="rId16"/>
    <sheet name="13.Ellátott jutt. " sheetId="18" r:id="rId17"/>
    <sheet name="14. stabilitás" sheetId="20" r:id="rId18"/>
    <sheet name="15.előirfelhasz" sheetId="22" r:id="rId19"/>
    <sheet name="16. 3 éves terv" sheetId="23" r:id="rId20"/>
    <sheet name="Munka1" sheetId="24" r:id="rId21"/>
  </sheets>
  <definedNames>
    <definedName name="Excel_BuiltIn__FilterDatabase_2">' 2a.önk bevétel'!$B$3:$B$53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 Műk.célra átv.'!$A$1:$C$14</definedName>
    <definedName name="Excel_BuiltIn_Print_Area_17">'12 .egyéb műk támogatás'!$A$4:$C$27</definedName>
    <definedName name="Excel_BuiltIn_Print_Area_18">"$#HIV!.$#HIV!$#HIV!:$#HIV!$#HIV!"</definedName>
    <definedName name="Excel_BuiltIn_Print_Area_20">#REF!</definedName>
    <definedName name="Excel_BuiltIn_Print_Area_4">'2.b melléklet'!$B$2:$B$37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2a.önk bevétel'!$A$7:$IR$7</definedName>
    <definedName name="Excel_BuiltIn_Print_Titles_23_1">#REF!</definedName>
    <definedName name="Excel_BuiltIn_Print_Titles_25">#REF!</definedName>
    <definedName name="Excel_BuiltIn_Print_Titles_3_1">' 2a.önk bevétel'!$A$7:$IL$7</definedName>
    <definedName name="Excel_BuiltIn_Print_Titles_5">'3a. önk'!$1:$7</definedName>
    <definedName name="Excel_BuiltIn_Print_Titles_5_1">'3a. önk'!$A$1:$IR$7</definedName>
    <definedName name="Excel_BuiltIn_Print_Titles_7_1">'3b. Közös Hiv '!$B$6:$IJ$6</definedName>
    <definedName name="Excel_BuiltIn_Print_Titles_9">'3b. Közös Hiv '!$A$6:$IS$6</definedName>
    <definedName name="_xlnm.Print_Titles" localSheetId="1">' 2a.önk bevétel'!$4:$7</definedName>
    <definedName name="_xlnm.Print_Titles" localSheetId="5">'3b. Közös Hiv '!$6:$6</definedName>
  </definedNames>
  <calcPr calcId="181029" fullCalcOnLoad="1"/>
</workbook>
</file>

<file path=xl/calcChain.xml><?xml version="1.0" encoding="utf-8"?>
<calcChain xmlns="http://schemas.openxmlformats.org/spreadsheetml/2006/main">
  <c r="D32" i="23" l="1"/>
  <c r="D19" i="23"/>
  <c r="Q9" i="22"/>
  <c r="Q10" i="22"/>
  <c r="Q11" i="22"/>
  <c r="Q12" i="22"/>
  <c r="Q13" i="22"/>
  <c r="Q14" i="22"/>
  <c r="Q15" i="22"/>
  <c r="Q16" i="22"/>
  <c r="Q17" i="22"/>
  <c r="Q18" i="22"/>
  <c r="Q23" i="22"/>
  <c r="Q24" i="22"/>
  <c r="Q25" i="22"/>
  <c r="Q26" i="22"/>
  <c r="Q27" i="22"/>
  <c r="Q29" i="22"/>
  <c r="Q30" i="22"/>
  <c r="Q31" i="22"/>
  <c r="Q32" i="22"/>
  <c r="Q34" i="22"/>
  <c r="Q8" i="22"/>
  <c r="P9" i="22"/>
  <c r="P10" i="22"/>
  <c r="P11" i="22"/>
  <c r="P12" i="22"/>
  <c r="P14" i="22"/>
  <c r="P15" i="22"/>
  <c r="P16" i="22"/>
  <c r="P17" i="22"/>
  <c r="P18" i="22"/>
  <c r="P19" i="22"/>
  <c r="P20" i="22"/>
  <c r="P23" i="22"/>
  <c r="P24" i="22"/>
  <c r="P25" i="22"/>
  <c r="P26" i="22"/>
  <c r="P27" i="22"/>
  <c r="P28" i="22"/>
  <c r="P30" i="22"/>
  <c r="P31" i="22"/>
  <c r="P32" i="22"/>
  <c r="P33" i="22"/>
  <c r="P34" i="22"/>
  <c r="P35" i="22"/>
  <c r="P8" i="22"/>
  <c r="G10" i="20"/>
  <c r="G17" i="12"/>
  <c r="G20" i="11"/>
  <c r="D33" i="10"/>
  <c r="D27" i="10"/>
  <c r="D14" i="10"/>
  <c r="F69" i="9"/>
  <c r="C69" i="9"/>
  <c r="G71" i="5"/>
  <c r="F31" i="4"/>
  <c r="F33" i="4"/>
  <c r="G31" i="4"/>
  <c r="G40" i="3"/>
  <c r="G33" i="1"/>
  <c r="G20" i="1"/>
  <c r="D34" i="23"/>
  <c r="D21" i="23"/>
  <c r="H33" i="22"/>
  <c r="Q33" i="22"/>
  <c r="H28" i="22"/>
  <c r="Q28" i="22"/>
  <c r="H17" i="22"/>
  <c r="H12" i="22"/>
  <c r="C26" i="20"/>
  <c r="C16" i="20"/>
  <c r="G30" i="18"/>
  <c r="G31" i="18"/>
  <c r="G17" i="17"/>
  <c r="G27" i="17"/>
  <c r="G12" i="16"/>
  <c r="H20" i="15"/>
  <c r="F12" i="9"/>
  <c r="F19" i="9"/>
  <c r="F43" i="9"/>
  <c r="F23" i="9"/>
  <c r="F35" i="9"/>
  <c r="C19" i="9"/>
  <c r="C43" i="9"/>
  <c r="C35" i="9"/>
  <c r="G51" i="8"/>
  <c r="G57" i="8"/>
  <c r="G25" i="8"/>
  <c r="G29" i="8"/>
  <c r="G33" i="8"/>
  <c r="G51" i="6"/>
  <c r="G57" i="6"/>
  <c r="G61" i="6"/>
  <c r="G30" i="6"/>
  <c r="G34" i="6"/>
  <c r="G60" i="5"/>
  <c r="G65" i="5"/>
  <c r="G12" i="5"/>
  <c r="G16" i="5"/>
  <c r="G31" i="5"/>
  <c r="G27" i="5"/>
  <c r="N10" i="4"/>
  <c r="N24" i="4"/>
  <c r="N14" i="4"/>
  <c r="N18" i="4"/>
  <c r="N31" i="4"/>
  <c r="G15" i="4"/>
  <c r="G26" i="4"/>
  <c r="G23" i="4"/>
  <c r="G12" i="3"/>
  <c r="G20" i="3"/>
  <c r="G38" i="3"/>
  <c r="G39" i="3"/>
  <c r="G28" i="3"/>
  <c r="G17" i="2"/>
  <c r="G21" i="2"/>
  <c r="G34" i="2"/>
  <c r="G44" i="2"/>
  <c r="G53" i="2"/>
  <c r="G18" i="1"/>
  <c r="G31" i="1"/>
  <c r="E28" i="3"/>
  <c r="C32" i="23"/>
  <c r="C34" i="23"/>
  <c r="C19" i="23"/>
  <c r="C21" i="23"/>
  <c r="D30" i="18"/>
  <c r="D31" i="18"/>
  <c r="E30" i="18"/>
  <c r="E31" i="18"/>
  <c r="F30" i="18"/>
  <c r="C30" i="18"/>
  <c r="C31" i="18"/>
  <c r="F31" i="18"/>
  <c r="D27" i="17"/>
  <c r="E27" i="17"/>
  <c r="F27" i="17"/>
  <c r="F17" i="17"/>
  <c r="D17" i="17"/>
  <c r="C17" i="17"/>
  <c r="E17" i="17"/>
  <c r="E12" i="16"/>
  <c r="F12" i="16"/>
  <c r="D12" i="16"/>
  <c r="G20" i="15"/>
  <c r="E20" i="15"/>
  <c r="F20" i="15"/>
  <c r="D20" i="15"/>
  <c r="D17" i="12"/>
  <c r="F17" i="12"/>
  <c r="E17" i="12"/>
  <c r="D20" i="11"/>
  <c r="E20" i="11"/>
  <c r="C14" i="10"/>
  <c r="C33" i="10"/>
  <c r="B69" i="9"/>
  <c r="E69" i="9"/>
  <c r="E35" i="9"/>
  <c r="E23" i="9"/>
  <c r="E19" i="9"/>
  <c r="E12" i="9"/>
  <c r="B35" i="9"/>
  <c r="B19" i="9"/>
  <c r="B43" i="9"/>
  <c r="K10" i="4"/>
  <c r="D31" i="4"/>
  <c r="E31" i="4"/>
  <c r="E35" i="5"/>
  <c r="E27" i="5"/>
  <c r="D27" i="5"/>
  <c r="E16" i="5"/>
  <c r="F16" i="5"/>
  <c r="F31" i="5"/>
  <c r="D16" i="5"/>
  <c r="D28" i="3"/>
  <c r="D12" i="3"/>
  <c r="C12" i="3"/>
  <c r="E44" i="2"/>
  <c r="E53" i="2"/>
  <c r="E34" i="2"/>
  <c r="D34" i="2"/>
  <c r="D21" i="2"/>
  <c r="E21" i="2"/>
  <c r="F21" i="2"/>
  <c r="D17" i="2"/>
  <c r="D57" i="8"/>
  <c r="E57" i="8"/>
  <c r="D51" i="8"/>
  <c r="E51" i="8"/>
  <c r="F51" i="8"/>
  <c r="F57" i="8"/>
  <c r="E25" i="8"/>
  <c r="E29" i="8"/>
  <c r="E33" i="8"/>
  <c r="D33" i="8"/>
  <c r="D29" i="8"/>
  <c r="D25" i="8"/>
  <c r="F25" i="8"/>
  <c r="F29" i="8"/>
  <c r="F33" i="8"/>
  <c r="D61" i="6"/>
  <c r="D57" i="6"/>
  <c r="D51" i="6"/>
  <c r="E51" i="6"/>
  <c r="E57" i="6"/>
  <c r="E61" i="6"/>
  <c r="F51" i="6"/>
  <c r="F57" i="6"/>
  <c r="F61" i="6"/>
  <c r="D34" i="6"/>
  <c r="E34" i="6"/>
  <c r="F34" i="6"/>
  <c r="D30" i="6"/>
  <c r="F30" i="6"/>
  <c r="K31" i="4"/>
  <c r="L31" i="4"/>
  <c r="M31" i="4"/>
  <c r="K18" i="4"/>
  <c r="L18" i="4"/>
  <c r="M18" i="4"/>
  <c r="M24" i="4"/>
  <c r="M33" i="4"/>
  <c r="K14" i="4"/>
  <c r="K24" i="4"/>
  <c r="K33" i="4"/>
  <c r="L14" i="4"/>
  <c r="M14" i="4"/>
  <c r="L10" i="4"/>
  <c r="L24" i="4"/>
  <c r="L33" i="4"/>
  <c r="M10" i="4"/>
  <c r="D23" i="4"/>
  <c r="E23" i="4"/>
  <c r="F23" i="4"/>
  <c r="D15" i="4"/>
  <c r="E15" i="4"/>
  <c r="E26" i="4"/>
  <c r="E33" i="4"/>
  <c r="F15" i="4"/>
  <c r="F26" i="4"/>
  <c r="F28" i="3"/>
  <c r="F38" i="3"/>
  <c r="D20" i="3"/>
  <c r="E20" i="3"/>
  <c r="F20" i="3"/>
  <c r="E12" i="3"/>
  <c r="F12" i="3"/>
  <c r="F53" i="2"/>
  <c r="D44" i="2"/>
  <c r="F44" i="2"/>
  <c r="F34" i="2"/>
  <c r="C17" i="2"/>
  <c r="E17" i="2"/>
  <c r="F17" i="2"/>
  <c r="F63" i="2"/>
  <c r="D31" i="1"/>
  <c r="D33" i="1"/>
  <c r="E31" i="1"/>
  <c r="E33" i="1"/>
  <c r="F31" i="1"/>
  <c r="F33" i="1"/>
  <c r="F20" i="1"/>
  <c r="D18" i="1"/>
  <c r="D20" i="1"/>
  <c r="E18" i="1"/>
  <c r="E20" i="1"/>
  <c r="F18" i="1"/>
  <c r="D65" i="5"/>
  <c r="E65" i="5"/>
  <c r="F65" i="5"/>
  <c r="D60" i="5"/>
  <c r="E60" i="5"/>
  <c r="F60" i="5"/>
  <c r="F66" i="5"/>
  <c r="F70" i="5"/>
  <c r="F27" i="5"/>
  <c r="D12" i="5"/>
  <c r="D35" i="5"/>
  <c r="E12" i="5"/>
  <c r="F12" i="5"/>
  <c r="C17" i="12"/>
  <c r="C51" i="8"/>
  <c r="C57" i="8"/>
  <c r="C60" i="8"/>
  <c r="C25" i="8"/>
  <c r="C29" i="8"/>
  <c r="C33" i="8"/>
  <c r="C51" i="6"/>
  <c r="C57" i="6"/>
  <c r="C61" i="6"/>
  <c r="C30" i="6"/>
  <c r="C34" i="6"/>
  <c r="C12" i="6"/>
  <c r="J31" i="4"/>
  <c r="J18" i="4"/>
  <c r="J24" i="4"/>
  <c r="J33" i="4"/>
  <c r="J14" i="4"/>
  <c r="J10" i="4"/>
  <c r="C31" i="4"/>
  <c r="C23" i="4"/>
  <c r="C15" i="4"/>
  <c r="C26" i="4"/>
  <c r="C33" i="4"/>
  <c r="C65" i="5"/>
  <c r="C60" i="5"/>
  <c r="C66" i="5"/>
  <c r="C70" i="5"/>
  <c r="C12" i="5"/>
  <c r="C35" i="5"/>
  <c r="C31" i="5"/>
  <c r="C28" i="3"/>
  <c r="C20" i="3"/>
  <c r="C44" i="2"/>
  <c r="C34" i="2"/>
  <c r="C21" i="2"/>
  <c r="C31" i="1"/>
  <c r="C33" i="1"/>
  <c r="C18" i="1"/>
  <c r="C20" i="1"/>
  <c r="H33" i="4"/>
  <c r="E32" i="23"/>
  <c r="E34" i="23"/>
  <c r="F32" i="23"/>
  <c r="F34" i="23"/>
  <c r="G32" i="23"/>
  <c r="G34" i="23"/>
  <c r="E19" i="23"/>
  <c r="E21" i="23"/>
  <c r="F19" i="23"/>
  <c r="F21" i="23"/>
  <c r="G19" i="23"/>
  <c r="G21" i="23"/>
  <c r="D33" i="22"/>
  <c r="E33" i="22"/>
  <c r="F33" i="22"/>
  <c r="G33" i="22"/>
  <c r="G35" i="22"/>
  <c r="I33" i="22"/>
  <c r="J33" i="22"/>
  <c r="K33" i="22"/>
  <c r="L33" i="22"/>
  <c r="M33" i="22"/>
  <c r="N33" i="22"/>
  <c r="O33" i="22"/>
  <c r="C33" i="22"/>
  <c r="D28" i="22"/>
  <c r="E28" i="22"/>
  <c r="E35" i="22"/>
  <c r="F28" i="22"/>
  <c r="G28" i="22"/>
  <c r="I28" i="22"/>
  <c r="I35" i="22"/>
  <c r="J28" i="22"/>
  <c r="K28" i="22"/>
  <c r="K35" i="22"/>
  <c r="L28" i="22"/>
  <c r="L35" i="22"/>
  <c r="M28" i="22"/>
  <c r="M35" i="22"/>
  <c r="N28" i="22"/>
  <c r="N35" i="22"/>
  <c r="O28" i="22"/>
  <c r="O35" i="22"/>
  <c r="C28" i="22"/>
  <c r="C35" i="22"/>
  <c r="D12" i="22"/>
  <c r="E12" i="22"/>
  <c r="E18" i="22"/>
  <c r="E20" i="22"/>
  <c r="F12" i="22"/>
  <c r="F18" i="22"/>
  <c r="F20" i="22"/>
  <c r="G12" i="22"/>
  <c r="G18" i="22"/>
  <c r="G20" i="22"/>
  <c r="I12" i="22"/>
  <c r="J12" i="22"/>
  <c r="J18" i="22"/>
  <c r="J20" i="22"/>
  <c r="K12" i="22"/>
  <c r="L12" i="22"/>
  <c r="L18" i="22"/>
  <c r="L20" i="22"/>
  <c r="M12" i="22"/>
  <c r="M18" i="22"/>
  <c r="M20" i="22"/>
  <c r="N12" i="22"/>
  <c r="O12" i="22"/>
  <c r="C12" i="22"/>
  <c r="C18" i="22"/>
  <c r="D17" i="22"/>
  <c r="D18" i="22"/>
  <c r="D20" i="22"/>
  <c r="E17" i="22"/>
  <c r="F17" i="22"/>
  <c r="G17" i="22"/>
  <c r="I17" i="22"/>
  <c r="I18" i="22"/>
  <c r="I20" i="22"/>
  <c r="J17" i="22"/>
  <c r="K17" i="22"/>
  <c r="K18" i="22"/>
  <c r="K20" i="22"/>
  <c r="L17" i="22"/>
  <c r="M17" i="22"/>
  <c r="N17" i="22"/>
  <c r="N18" i="22"/>
  <c r="N20" i="22"/>
  <c r="O17" i="22"/>
  <c r="O18" i="22"/>
  <c r="O20" i="22"/>
  <c r="C17" i="22"/>
  <c r="D15" i="20"/>
  <c r="D16" i="20"/>
  <c r="E15" i="20"/>
  <c r="E16" i="20"/>
  <c r="F15" i="20"/>
  <c r="F16" i="20"/>
  <c r="F26" i="20"/>
  <c r="G11" i="20"/>
  <c r="G12" i="20"/>
  <c r="G13" i="20"/>
  <c r="G14" i="20"/>
  <c r="B15" i="20"/>
  <c r="G15" i="20"/>
  <c r="B16" i="20"/>
  <c r="B26" i="20"/>
  <c r="G17" i="20"/>
  <c r="G18" i="20"/>
  <c r="G19" i="20"/>
  <c r="G21" i="20"/>
  <c r="G22" i="20"/>
  <c r="G23" i="20"/>
  <c r="B20" i="20"/>
  <c r="D20" i="20"/>
  <c r="D25" i="20"/>
  <c r="E20" i="20"/>
  <c r="E25" i="20"/>
  <c r="F20" i="20"/>
  <c r="F25" i="20"/>
  <c r="B24" i="20"/>
  <c r="B25" i="20"/>
  <c r="D24" i="20"/>
  <c r="E24" i="20"/>
  <c r="F24" i="20"/>
  <c r="G20" i="20"/>
  <c r="D26" i="4"/>
  <c r="D33" i="4"/>
  <c r="E66" i="5"/>
  <c r="E70" i="5"/>
  <c r="D66" i="5"/>
  <c r="D70" i="5"/>
  <c r="E31" i="5"/>
  <c r="F35" i="5"/>
  <c r="D31" i="5"/>
  <c r="E38" i="3"/>
  <c r="D38" i="3"/>
  <c r="C38" i="3"/>
  <c r="E63" i="2"/>
  <c r="D63" i="2"/>
  <c r="C63" i="2"/>
  <c r="J35" i="22"/>
  <c r="F35" i="22"/>
  <c r="D35" i="22"/>
  <c r="C20" i="22"/>
  <c r="G25" i="20"/>
  <c r="E26" i="20"/>
  <c r="G26" i="20"/>
  <c r="D26" i="20"/>
  <c r="G16" i="20"/>
  <c r="G24" i="20"/>
  <c r="E43" i="9"/>
  <c r="G63" i="2"/>
  <c r="G33" i="4"/>
  <c r="G35" i="5"/>
  <c r="G66" i="5"/>
  <c r="G70" i="5"/>
  <c r="N33" i="4"/>
  <c r="H35" i="22"/>
  <c r="Q35" i="22"/>
  <c r="H18" i="22"/>
  <c r="H20" i="22"/>
  <c r="Q20" i="22"/>
</calcChain>
</file>

<file path=xl/sharedStrings.xml><?xml version="1.0" encoding="utf-8"?>
<sst xmlns="http://schemas.openxmlformats.org/spreadsheetml/2006/main" count="1216" uniqueCount="498">
  <si>
    <t>1. melléklet</t>
  </si>
  <si>
    <t>1. oldal</t>
  </si>
  <si>
    <t>ezer Ft-ban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</si>
  <si>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</si>
  <si>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</si>
  <si>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</si>
  <si>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</si>
  <si>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</si>
  <si>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</si>
  <si>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</si>
  <si>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</si>
  <si>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</si>
  <si>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</si>
  <si>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</si>
  <si>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</si>
  <si>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</si>
  <si>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</si>
  <si>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</si>
  <si>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</si>
  <si>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</si>
  <si>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</si>
  <si>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Felhalmozási célra átvett pénzeszközök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</si>
  <si>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</si>
  <si>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</si>
  <si>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</si>
  <si>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</si>
  <si>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</si>
  <si>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</si>
  <si>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</si>
  <si>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</si>
  <si>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</si>
  <si>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</si>
  <si>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</si>
  <si>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</si>
  <si>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</si>
  <si>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</si>
  <si>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</si>
  <si>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</si>
  <si>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</si>
  <si>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Finanszírozási kiadások</t>
  </si>
  <si>
    <t>Kiadások összesen</t>
  </si>
  <si>
    <t>1.oldal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</si>
  <si>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</si>
  <si>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</si>
  <si>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</si>
  <si>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</si>
  <si>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</si>
  <si>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Egyéb működési célú támogatások bevételei ÁH bel.</t>
  </si>
  <si>
    <t>Működési támogatások összesen</t>
  </si>
  <si>
    <t>Felhalmozási célú támogatások ÁH belülről</t>
  </si>
  <si>
    <t>Felhalmozási célú önkormányzati támogatások</t>
  </si>
  <si>
    <t xml:space="preserve"> Egyéb felhalmozási célú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</si>
  <si>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</si>
  <si>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</si>
  <si>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</si>
  <si>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</si>
  <si>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</si>
  <si>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</si>
  <si>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4.1. Építményadó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</si>
  <si>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</si>
  <si>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</si>
  <si>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</si>
  <si>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</si>
  <si>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</si>
  <si>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</si>
  <si>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</si>
  <si>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</si>
  <si>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</si>
  <si>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</si>
  <si>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</si>
  <si>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</si>
  <si>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</si>
  <si>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</si>
  <si>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</si>
  <si>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</si>
  <si>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Működési bevételek összesen</t>
  </si>
  <si>
    <t>V.</t>
  </si>
  <si>
    <t>Immateriális javak értékesítése</t>
  </si>
  <si>
    <t>Ingatlanok értékesítése</t>
  </si>
  <si>
    <t>Egyéb tárgyi eszközök értékesítése</t>
  </si>
  <si>
    <t>Felhalmozási bevételek összesen</t>
  </si>
  <si>
    <t>VI.</t>
  </si>
  <si>
    <t>Működési célú átvett pénzeszközök</t>
  </si>
  <si>
    <t>Működési célú támogatások, kölcsönök visszatérülése</t>
  </si>
  <si>
    <t>Egyéb működési célú átvett pénzeszközök</t>
  </si>
  <si>
    <t>Működési célú átvett pénzeszközök összesen</t>
  </si>
  <si>
    <t>VII.</t>
  </si>
  <si>
    <t>Felhalmozási célú átvett pénzeszközök</t>
  </si>
  <si>
    <t>Felhalmozási célú támogatások, kölcsönök visszatérülése</t>
  </si>
  <si>
    <t>Egyéb felhalmozási célú átvett pénzeszközök</t>
  </si>
  <si>
    <t>Felhalmozási célú átvett pénzeszközök összesen</t>
  </si>
  <si>
    <t>VIII.</t>
  </si>
  <si>
    <t>Finanszírozási bevételek</t>
  </si>
  <si>
    <t xml:space="preserve">1. </t>
  </si>
  <si>
    <t>Belföldi finanszírozás bevételei</t>
  </si>
  <si>
    <t>1.2. Maradvány igénybevétele</t>
  </si>
  <si>
    <t>Finanszírozási bevételek összesen</t>
  </si>
  <si>
    <t>BEVÉTELEK ÖSSZESEN</t>
  </si>
  <si>
    <t>2b. melléklet</t>
  </si>
  <si>
    <t>Foglalkoztatottak személyi juttatásai</t>
  </si>
  <si>
    <t>Külső személyi juttatások</t>
  </si>
  <si>
    <t>Személyi juttatások összesen</t>
  </si>
  <si>
    <t>Készletbeszerzés</t>
  </si>
  <si>
    <t>Kommunikációs szolgáltatások</t>
  </si>
  <si>
    <t>Szolgáltatási kiadások</t>
  </si>
  <si>
    <t>Kiküldetések, reklám és propagandakiadások</t>
  </si>
  <si>
    <t xml:space="preserve">5. </t>
  </si>
  <si>
    <t>Különféle befizetések és egyéb dologi kiadások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</si>
  <si>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</si>
  <si>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</si>
  <si>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</si>
  <si>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</si>
  <si>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</si>
  <si>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</si>
  <si>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</si>
  <si>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</si>
  <si>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</si>
  <si>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Egyéb felhalmozási célú támogatások ÁH belülre</t>
  </si>
  <si>
    <t>3..</t>
  </si>
  <si>
    <t>Felhalmozási célú támogatások, kölcsönök nyújtása ÁH kívül</t>
  </si>
  <si>
    <t>Egyéb felhalmozási célú támogatások ÁH kívülre</t>
  </si>
  <si>
    <t>Egyéb felhalmozási célú kiadások összesen</t>
  </si>
  <si>
    <t>IX.</t>
  </si>
  <si>
    <t>KIADÁSOK ÖSSZESEN</t>
  </si>
  <si>
    <t>3. melléklet</t>
  </si>
  <si>
    <t>Zalakomár Nagyközség Önkormányzata és intézményei</t>
  </si>
  <si>
    <t>MŰKÖDÉSI CÉLÚ BEVÉTELEK</t>
  </si>
  <si>
    <t>MŰKÖDÉSI CÉLÚ KIADÁSOK</t>
  </si>
  <si>
    <t xml:space="preserve">Működési célú támogatások </t>
  </si>
  <si>
    <t>Zalakomár Község Önkormányzata</t>
  </si>
  <si>
    <t>1.1. Önkormányzatok működési támogatásai</t>
  </si>
  <si>
    <t>1.1  Személyi juttatások</t>
  </si>
  <si>
    <t>1.2. Elvonások és befizetések bevételei</t>
  </si>
  <si>
    <t>1.2  Munkaadókat terhelő járulékok</t>
  </si>
  <si>
    <t>1.3. Működési célú támog, kölcsön visszatérül</t>
  </si>
  <si>
    <t>1.3 Dologi kiadások</t>
  </si>
  <si>
    <t>1.4. Egyéb működési célú támog bevételei</t>
  </si>
  <si>
    <t>Zalakomári Közös Önk. Hivatal kiadásai</t>
  </si>
  <si>
    <t>2.1 Személyi juttatásai</t>
  </si>
  <si>
    <t>2.2  Munkaadókat terhelő járulékok</t>
  </si>
  <si>
    <t>2.1.Jövedelemadók</t>
  </si>
  <si>
    <t>2.3 Dologi kiadások</t>
  </si>
  <si>
    <t xml:space="preserve"> 2.2.Szociális hozzájárulási adó és járulék</t>
  </si>
  <si>
    <t xml:space="preserve">3. </t>
  </si>
  <si>
    <t>2.3.Bérhez és foglalkoztatáshoz kapcs adó</t>
  </si>
  <si>
    <t>3.1  Személyi juttatások</t>
  </si>
  <si>
    <t>2.4.Vagyoni típusú adó</t>
  </si>
  <si>
    <t>2.5.Termékek és szolgáltatások adói</t>
  </si>
  <si>
    <t>3.3 Dologi kiadások</t>
  </si>
  <si>
    <t>2.6.Egyéb közhatalmi bevételek</t>
  </si>
  <si>
    <t xml:space="preserve">4. </t>
  </si>
  <si>
    <t>Zalakomári Művelődési Ház kiadásai</t>
  </si>
  <si>
    <t>Működési célú kiadások összesen</t>
  </si>
  <si>
    <t>FELHALMOZÁSI BEVÉTELEK</t>
  </si>
  <si>
    <t>FELHALMOZÁSI KIADÁSOK</t>
  </si>
  <si>
    <t>Felhalmozási támogatások</t>
  </si>
  <si>
    <t>Felhalmozási célú bevétel összesen</t>
  </si>
  <si>
    <t>Felhalmozási célú kiadás összesen</t>
  </si>
  <si>
    <t>FINANSZÍROZÁSI BEVÉTELEK</t>
  </si>
  <si>
    <t>FINANSZÍROZÁSI KIADÁSOK</t>
  </si>
  <si>
    <t>3a. melléklet</t>
  </si>
  <si>
    <t>Zalakomár Nagyközség Önkormányzata</t>
  </si>
  <si>
    <t>Önkormányzat  működési támogatásai</t>
  </si>
  <si>
    <t>Egyéb működési célú támogatások</t>
  </si>
  <si>
    <t>Működési célú támogatások ÁH belülről</t>
  </si>
  <si>
    <t xml:space="preserve">Felhalmozási célú támogatások </t>
  </si>
  <si>
    <t>Önkormányzat felhalmozási támogatása</t>
  </si>
  <si>
    <t>Egyéb felhalmozási célú támogatás</t>
  </si>
  <si>
    <t>Árú és készletértékesítés</t>
  </si>
  <si>
    <t>Költségvetési bevételek</t>
  </si>
  <si>
    <t>BEVÉTELEK MINDÖSSZESEN</t>
  </si>
  <si>
    <t>Működési kiadások</t>
  </si>
  <si>
    <t>Munkaadókat terhelő járulékok és szha</t>
  </si>
  <si>
    <t>Egyéb működési célú kiadás</t>
  </si>
  <si>
    <t>Működési kiadás összesen</t>
  </si>
  <si>
    <t>Felhalmozási kiadások</t>
  </si>
  <si>
    <t xml:space="preserve">Beruházások </t>
  </si>
  <si>
    <t xml:space="preserve">VIII. </t>
  </si>
  <si>
    <t>Felhalmozási kiadás összesen</t>
  </si>
  <si>
    <t>Központi, irányító szervi támogatás</t>
  </si>
  <si>
    <t>Ebből  - kötelező feladatellátáshoz kapcsolódó</t>
  </si>
  <si>
    <t xml:space="preserve">            - önként vállalt feladatellátáshoz kapcs. </t>
  </si>
  <si>
    <t>Költségvetési létszámkeret (fő)</t>
  </si>
  <si>
    <t>3b. melléklet</t>
  </si>
  <si>
    <t>Zalakomári Közös Önkormányzati Hivatal</t>
  </si>
  <si>
    <t>2. oldal</t>
  </si>
  <si>
    <t>Függő, átfutó kiadások</t>
  </si>
  <si>
    <t>Ebből: - kötelező feladatellátáshoz kapcsolódó</t>
  </si>
  <si>
    <t xml:space="preserve">             - önként vállalt feladatellátáshoz kapcs. </t>
  </si>
  <si>
    <t>Zalakomári Művelődési Ház</t>
  </si>
  <si>
    <t>4. melléklet</t>
  </si>
  <si>
    <t xml:space="preserve"> Kötelező feladatok</t>
  </si>
  <si>
    <t>1. Közös Hivatal</t>
  </si>
  <si>
    <t xml:space="preserve">  - személyi, járulék, dologi kiadás</t>
  </si>
  <si>
    <t xml:space="preserve"> - továbbszámlázott szolg.</t>
  </si>
  <si>
    <t>2. Település-üzemeltetés</t>
  </si>
  <si>
    <t xml:space="preserve"> -  közvilágítás</t>
  </si>
  <si>
    <t xml:space="preserve"> - köztemető fenntartása </t>
  </si>
  <si>
    <t xml:space="preserve"> - köztemető fenntartása</t>
  </si>
  <si>
    <t xml:space="preserve"> - közutak fenntartása</t>
  </si>
  <si>
    <t>3. Egyéb kötelező önk feladatok</t>
  </si>
  <si>
    <t xml:space="preserve">  - költségvetési támogatás</t>
  </si>
  <si>
    <t xml:space="preserve">   - étkeztetés</t>
  </si>
  <si>
    <t xml:space="preserve">  - védőnő</t>
  </si>
  <si>
    <t xml:space="preserve">  - fogorvos</t>
  </si>
  <si>
    <t xml:space="preserve">  - háziorvos</t>
  </si>
  <si>
    <t xml:space="preserve">  - háziorvosi ügyelet hozzájárulás</t>
  </si>
  <si>
    <t xml:space="preserve"> - mezőőri szolgálat</t>
  </si>
  <si>
    <t xml:space="preserve"> - Körzeti megbízottak</t>
  </si>
  <si>
    <t xml:space="preserve"> - körzeti megbízottak támogatása</t>
  </si>
  <si>
    <t>Összesen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</si>
  <si>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</si>
  <si>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</si>
  <si>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</si>
  <si>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</si>
  <si>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</si>
  <si>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</si>
  <si>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5. melléklet</t>
  </si>
  <si>
    <t>Jogcím</t>
  </si>
  <si>
    <t xml:space="preserve">Mutató </t>
  </si>
  <si>
    <t>Támogatás</t>
  </si>
  <si>
    <t>I. A helyi önkormányzatok működésének általános támogatása</t>
  </si>
  <si>
    <t>I.1.a) Önkormányzati hivatal működésének támogatása</t>
  </si>
  <si>
    <t>I.1.b) Település-üzemeltetéshez kapcsolódó feladatellátás támogatása összesen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</si>
  <si>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</si>
  <si>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</si>
  <si>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</si>
  <si>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 bd) Közutak fenntartásának támogatása</t>
  </si>
  <si>
    <t>I.1.a)-c) az I.1.a)-c) jogcímen nyújtott éves támogatás összesen</t>
  </si>
  <si>
    <t>I.1.d) Egyéb kötelező önkormányzati feladatok támogatása</t>
  </si>
  <si>
    <t>II. A települési önkormányzatok egyes köznevelési és gyermekétkeztetési feladatainak támogatása</t>
  </si>
  <si>
    <t>II. 1. Óvodapedagógusok és az óvodapedagógusok nevelő munkáját közvetlenül segítők bértámogatása</t>
  </si>
  <si>
    <t>II. 2. Óvodaműködtetési támogatás</t>
  </si>
  <si>
    <t>IV. Kulturális feladatok támogatása</t>
  </si>
  <si>
    <t xml:space="preserve">Támogatások </t>
  </si>
  <si>
    <t>6. melléklet</t>
  </si>
  <si>
    <t>7. melléklet</t>
  </si>
  <si>
    <t>8. melléklet</t>
  </si>
  <si>
    <t>Projekt neve</t>
  </si>
  <si>
    <t>Bevétel</t>
  </si>
  <si>
    <t>Kiadás</t>
  </si>
  <si>
    <t>-</t>
  </si>
  <si>
    <t>10. melléklet</t>
  </si>
  <si>
    <t>Zalakomár Nagyközség Önkormányzata és intézményei egyéb működési célú támogatásai államháztartáson belülről</t>
  </si>
  <si>
    <t xml:space="preserve">Ssz. </t>
  </si>
  <si>
    <t>OEP finanszírozás</t>
  </si>
  <si>
    <t xml:space="preserve">Mezőőrök támogatása  </t>
  </si>
  <si>
    <t>Közcélú foglalkoztatás támogatása</t>
  </si>
  <si>
    <t>11. melléklet</t>
  </si>
  <si>
    <t>Zalakomár Nagyközség Önkormányzata és intézményei egyéb felhalmozási célú támogatásai államháztartáson belülről</t>
  </si>
  <si>
    <t>12. melléklet</t>
  </si>
  <si>
    <t xml:space="preserve">Zalakomár Nagyközség Önkormányzata és intézményei egyéb
működési célú támogatásai </t>
  </si>
  <si>
    <t>Egyéb működési célú támogatások államháztartáson belülre</t>
  </si>
  <si>
    <t xml:space="preserve">Zalakarosi Hétközi és Hétvégi Orvosi Ügyelet </t>
  </si>
  <si>
    <t>Fogorvosi ügyelet</t>
  </si>
  <si>
    <t>Egyéb működési célú támogatások államháztartáson kívülre</t>
  </si>
  <si>
    <t>Bursa Ösztöndíj</t>
  </si>
  <si>
    <t>Egyetértés Sportegyesület</t>
  </si>
  <si>
    <t>13. melléklet</t>
  </si>
  <si>
    <t xml:space="preserve">     Zalakomár Nagyközség Önkormányzata és intézményei ellátottak pénzbeli juttatásai</t>
  </si>
  <si>
    <t>Családi támogatások</t>
  </si>
  <si>
    <t>1.1. Gyermekvédelmi támogatás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</si>
  <si>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</si>
  <si>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</si>
  <si>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</si>
  <si>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</si>
  <si>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</si>
  <si>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Foglalkoztatással, munkanélküliséggel kapcsolatos ellátások</t>
  </si>
  <si>
    <t>3.1. Foglalkoztatást helyettesítő támogatás</t>
  </si>
  <si>
    <t>Lakhatással kapcsolatos ellátások</t>
  </si>
  <si>
    <t>4.1. Lakásfenntartási támogatás</t>
  </si>
  <si>
    <t>Intézményi ellátottak pénzbeli juttatásai</t>
  </si>
  <si>
    <t>Egyéb nem intézményi ellátások</t>
  </si>
  <si>
    <t>Egyéb nem intézményi ellátások összesen</t>
  </si>
  <si>
    <t>Összesen:</t>
  </si>
  <si>
    <t>14. melléklet</t>
  </si>
  <si>
    <t>Tárgyév</t>
  </si>
  <si>
    <t xml:space="preserve">Saját bevétel és adósságot keletkeztető ügyletből eredő fizetési kötelezettség a tárgyévet követő </t>
  </si>
  <si>
    <t>1. évben</t>
  </si>
  <si>
    <t>2.évben</t>
  </si>
  <si>
    <t>3.évben</t>
  </si>
  <si>
    <t>1. Helyi adók</t>
  </si>
  <si>
    <t>2. Díjak, pótlékok, bírságok</t>
  </si>
  <si>
    <t>3. Vagyonhasznosítás bevétele</t>
  </si>
  <si>
    <t>4. Részvények, részesedések értékesítése</t>
  </si>
  <si>
    <t>5. Egyéb értékesítés, megtérülés</t>
  </si>
  <si>
    <t>Saját bevételek</t>
  </si>
  <si>
    <t>Saját bevételek 50 %-a</t>
  </si>
  <si>
    <t>1. Felvett hitel, kölcsön</t>
  </si>
  <si>
    <t>2. Hitelviszonyt megtestesítő értékpapír</t>
  </si>
  <si>
    <t>3. Kezességvállalásból eredő kötelezettség</t>
  </si>
  <si>
    <t>Előző években keletkezett, tárgyévet terhelő fizetési kötelezettség</t>
  </si>
  <si>
    <t>Tárgyében keletkezett, tárgyévet terhelő fizetési kötelezettség</t>
  </si>
  <si>
    <t>Fizetési kötelezettség összesen</t>
  </si>
  <si>
    <t>Fizetési kötelezettséggel csökkentett saját bevétel</t>
  </si>
  <si>
    <t>Egyéb áruhasználati és szolgáltatási adók</t>
  </si>
  <si>
    <t>Előző évi maradvány felhasználása</t>
  </si>
  <si>
    <t>II. 1. (2) 1 óvodapedagógusok nevelő munkáját közvetlenül segítők száma a Köznevelési törvény 2. számú melléklet szerint</t>
  </si>
  <si>
    <t>II. 2. (8) 1 gyermekek nevelési a napi 8 órát eléri vagy meghaladja</t>
  </si>
  <si>
    <t>III.5. Gyermekétkeztetés támogatása</t>
  </si>
  <si>
    <t>9. melléklet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</si>
  <si>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</si>
  <si>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</si>
  <si>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</si>
  <si>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</si>
  <si>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</si>
  <si>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</si>
  <si>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</si>
  <si>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</si>
  <si>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</si>
  <si>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</si>
  <si>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</si>
  <si>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</si>
  <si>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</si>
  <si>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</si>
  <si>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</si>
  <si>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</si>
  <si>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</si>
  <si>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</si>
  <si>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</si>
  <si>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</si>
  <si>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 xml:space="preserve"> - községgazdálkodás</t>
  </si>
  <si>
    <t>1.5. Működési célú költségvetési és kiegészítő támog.</t>
  </si>
  <si>
    <t>3.2 Munkaadókat terhelő járulékok</t>
  </si>
  <si>
    <t>I. 1.e) Lakott külterülettel kapcsolatos feladatok támogatása</t>
  </si>
  <si>
    <t>II. 5. Kiegészítő támogatás az óvodapedagógusok minősítéséből adódó többletkiadásokhoz</t>
  </si>
  <si>
    <t>III.2. A települési önkormányzatok szociális feladatainak egyéb támogatása</t>
  </si>
  <si>
    <t>III. 5. a) A finanszírozás szempontjából elismert dolgozók bértámog</t>
  </si>
  <si>
    <t>III. 5. b) Gyermekétkeztetés üzemeltetési támogatása</t>
  </si>
  <si>
    <t>Zalakomár Nagyközség Önkormányzata és intézményei adósságot keletkeztető ügyletekből és kezességvállalásokból fennálló fizetési kötelezettségei a Gazdasági Stabilitásról szóló tv. 3. §(1) bekezdése szerint</t>
  </si>
  <si>
    <t>1.3. Egyéb pénzbeli és természetbeli ellátás</t>
  </si>
  <si>
    <t>1. Ingatlan értékesítés</t>
  </si>
  <si>
    <t>2. Kulcsosház működtetése</t>
  </si>
  <si>
    <t>5. Óvodai ellátás, iskola</t>
  </si>
  <si>
    <t xml:space="preserve">  -  támogatás</t>
  </si>
  <si>
    <t>4. Szociális feladatok támogatása</t>
  </si>
  <si>
    <t xml:space="preserve">4. Szociális feladatok </t>
  </si>
  <si>
    <t xml:space="preserve">3. Egyéb kötelező feldatok </t>
  </si>
  <si>
    <t>5. Óvodai ellátás, iskolai feladatok</t>
  </si>
  <si>
    <t>6. OEP-től átvett pénzeszköz</t>
  </si>
  <si>
    <t>6. Egészségügyi ellátások</t>
  </si>
  <si>
    <t>7. Helyi adók</t>
  </si>
  <si>
    <t>8. Kulturális feladatok</t>
  </si>
  <si>
    <t>9. Hulladékszállítás</t>
  </si>
  <si>
    <t>10. Vagyonhasznosítás</t>
  </si>
  <si>
    <t>11. Kistérség</t>
  </si>
  <si>
    <t>7. Művelődési Ház</t>
  </si>
  <si>
    <t>8. Hulladékszállítás</t>
  </si>
  <si>
    <t>9. Vagyonhasznosítás</t>
  </si>
  <si>
    <t>11. Támogatás: ESZI</t>
  </si>
  <si>
    <t>12. Közbiztonság</t>
  </si>
  <si>
    <t>14. Közfoglalkoztatás</t>
  </si>
  <si>
    <t>15. Lakott külterület kapcs feladatok</t>
  </si>
  <si>
    <t>3c. melléklet</t>
  </si>
  <si>
    <t>2.2. Közgyógyellátás</t>
  </si>
  <si>
    <t>6.1. Rendszeres szociális segély</t>
  </si>
  <si>
    <t>6.2. Átmeneti segély</t>
  </si>
  <si>
    <t>6.3. Kiegészítő gyermekvédelmi támogatás</t>
  </si>
  <si>
    <t>6.5. Települési támogatás</t>
  </si>
  <si>
    <t>ÁH belüli megelőlegezés</t>
  </si>
  <si>
    <t>6.6 Köztemetés</t>
  </si>
  <si>
    <t>6.4. Saját hatáskörben biztosított természetbeni ellátás</t>
  </si>
  <si>
    <t>Zalakomár Község Önkormányzata és intézményei előirányzat-felhasználási ütemterve</t>
  </si>
  <si>
    <t>Jan</t>
  </si>
  <si>
    <t>Febr</t>
  </si>
  <si>
    <t>Márc</t>
  </si>
  <si>
    <t>Ápr</t>
  </si>
  <si>
    <t>Máj</t>
  </si>
  <si>
    <t>Jún</t>
  </si>
  <si>
    <t>Júl</t>
  </si>
  <si>
    <t>Aug</t>
  </si>
  <si>
    <t>Szept</t>
  </si>
  <si>
    <t>Okt</t>
  </si>
  <si>
    <t>Nov</t>
  </si>
  <si>
    <t>Dec</t>
  </si>
  <si>
    <t>Összes</t>
  </si>
  <si>
    <t>Működési célú bevételek</t>
  </si>
  <si>
    <t>Működési célú bevételek összesen</t>
  </si>
  <si>
    <t>Felhalmozási célú bevételek</t>
  </si>
  <si>
    <t>Felhalmozási célú bevételek összesen</t>
  </si>
  <si>
    <t>KÖLTSÉGVETÉSI BEVÉTELEK ÖSSZ</t>
  </si>
  <si>
    <t>Személyi juttatás</t>
  </si>
  <si>
    <t>Munkaadókat terhelő járulékok</t>
  </si>
  <si>
    <t>Felhalmozási kiadások összesen</t>
  </si>
  <si>
    <t>KIADÁSOK MINDÖSSZESEN</t>
  </si>
  <si>
    <t>15. melléklet</t>
  </si>
  <si>
    <t>II.4. A köznevelési intézmények működtetéséhez kapcsolódó támog</t>
  </si>
  <si>
    <t>III. 5.c) A rászoruló gyermekek intézményen kívüli szünidei étkeztetésének támogatása</t>
  </si>
  <si>
    <t>16. Pénzmaradvány</t>
  </si>
  <si>
    <t>3. Művelődési Ház eszközök</t>
  </si>
  <si>
    <t xml:space="preserve">  - fogorvosi ügyelet</t>
  </si>
  <si>
    <t>5. Könyvtár</t>
  </si>
  <si>
    <t xml:space="preserve"> </t>
  </si>
  <si>
    <t>1.1. ÁH belüli megelőlegezés</t>
  </si>
  <si>
    <t>11.</t>
  </si>
  <si>
    <t>Óvodai Társulás támogatása</t>
  </si>
  <si>
    <t>Háztartások támogatása</t>
  </si>
  <si>
    <t xml:space="preserve">  - támogatás</t>
  </si>
  <si>
    <t xml:space="preserve">Kötelező feladatellátáshoz kapcsolódó létszám (fő) </t>
  </si>
  <si>
    <t>10. Idősek klubja</t>
  </si>
  <si>
    <t xml:space="preserve">  - fogl. Eü, ifj, eü. </t>
  </si>
  <si>
    <t>16. melléklet</t>
  </si>
  <si>
    <t>2019. évi előirányzat</t>
  </si>
  <si>
    <t>Ebből - kötelező feladatellátáshoz kapcsolódó</t>
  </si>
  <si>
    <t xml:space="preserve">           - önként vállalt feladatellátáshoz kapcs.</t>
  </si>
  <si>
    <t>Térfigyelő kamerarendszer</t>
  </si>
  <si>
    <t xml:space="preserve">Közmunkaprogram eszközei </t>
  </si>
  <si>
    <t>MVH Beruházási támogatás</t>
  </si>
  <si>
    <t>Országos Mentőszolgálat Alapítvány</t>
  </si>
  <si>
    <t>3. Útfelújítás</t>
  </si>
  <si>
    <t xml:space="preserve"> - tsz bevétel</t>
  </si>
  <si>
    <t>9.</t>
  </si>
  <si>
    <t>2020. évi előirányzat</t>
  </si>
  <si>
    <t xml:space="preserve">7. </t>
  </si>
  <si>
    <t xml:space="preserve">8. </t>
  </si>
  <si>
    <t>Óvodai hozzájárulás</t>
  </si>
  <si>
    <t>I. 1.f) kiegészítés</t>
  </si>
  <si>
    <t>4. Útfelújítás, műf pálya</t>
  </si>
  <si>
    <t xml:space="preserve"> - gyermekétkeztetés </t>
  </si>
  <si>
    <t xml:space="preserve">  - Zalakomár </t>
  </si>
  <si>
    <t>6. Támogatások</t>
  </si>
  <si>
    <t>3. Kölcsön megtérülés</t>
  </si>
  <si>
    <t>2020 évi előirányzat</t>
  </si>
  <si>
    <t>2021. évi előirányzat</t>
  </si>
  <si>
    <t xml:space="preserve">2023. évi előirányzat </t>
  </si>
  <si>
    <t>Áh-n belüli megelőlegezés</t>
  </si>
  <si>
    <t>Közmunkaprogram: felújítások</t>
  </si>
  <si>
    <t>Lakásfelújítás</t>
  </si>
  <si>
    <t>Háziorvos támogatása</t>
  </si>
  <si>
    <t xml:space="preserve">Művelődési Ház </t>
  </si>
  <si>
    <t>Nagykanizsa-Surd-Zalakomár Szociális Társulás, Nagykanizsa Önkormányzat</t>
  </si>
  <si>
    <t>Polgári Védelmi Szövetség</t>
  </si>
  <si>
    <t>Polgárőr Egyesület</t>
  </si>
  <si>
    <t>10.</t>
  </si>
  <si>
    <t>Bértámogatás</t>
  </si>
  <si>
    <t>Magyar Falu program</t>
  </si>
  <si>
    <t>Közmunka támogatása</t>
  </si>
  <si>
    <t>Plébánia támogatása</t>
  </si>
  <si>
    <t>1. Eszközbeszerzés, beruházások</t>
  </si>
  <si>
    <t>2020. évi módosított előirányzat</t>
  </si>
  <si>
    <t xml:space="preserve">2020. évi teljesítés </t>
  </si>
  <si>
    <t>Zalakomár Nagyközség Önkormányzata és intézményei 2021. évi bevételei</t>
  </si>
  <si>
    <t xml:space="preserve"> Ft-ban</t>
  </si>
  <si>
    <t>Ft-ban</t>
  </si>
  <si>
    <t xml:space="preserve">Zalakomár Nagyközség Önkormányzata és intézményei 2021. évi kiadásai </t>
  </si>
  <si>
    <t>2021. évi bevételei</t>
  </si>
  <si>
    <t>2021. évi kiadásai</t>
  </si>
  <si>
    <t>2020. évi teljesítés</t>
  </si>
  <si>
    <t>2021. évi működési és felhalmozási bevételei és kiadásai</t>
  </si>
  <si>
    <t>Zalakomár Nagyközség Önkormányzata és intézményei kötelező és önként vállalt feladatai 2021. évben</t>
  </si>
  <si>
    <t>Zalakomár Nagyközség Önkormányzata és intézményei költségvetési támogatásai 2021. évben</t>
  </si>
  <si>
    <t>Zalakomár Nagyközség Önkormányzata és intézményei beruházási kiadásai 2021. évben</t>
  </si>
  <si>
    <t>Zalakomár Nagyközség Önkormányzata és intézményei felújítási kiadásai 2021. évben</t>
  </si>
  <si>
    <t>Zalakomár Nagyközség Önkormányzata és intézményei 2021. évi Európai Uniós projektjeinek bevételei és kiadásai</t>
  </si>
  <si>
    <t>Zalakomár Nagyközség Önkormányzata és intézményei 2021. évi közvetett támogatásai</t>
  </si>
  <si>
    <t>2021 évi előirányzat</t>
  </si>
  <si>
    <t>Zalakomár Nagyközség Önkormányzata és intézményei 2021-2024 évi előirányzatai</t>
  </si>
  <si>
    <t>2022. évi előirányzat</t>
  </si>
  <si>
    <t xml:space="preserve">2024. évi előirányzat </t>
  </si>
  <si>
    <t>1.6 Elszámolásból származó bevételek</t>
  </si>
  <si>
    <t>Zalakomár Nagyközség Önkormányzata és intézményei 2021. évi mérlege</t>
  </si>
  <si>
    <t>1. Közös Hivatal, igazgatás</t>
  </si>
  <si>
    <t>17. Elszámolásból származó bev</t>
  </si>
  <si>
    <t xml:space="preserve"> - közvetített szolg, hozzáj</t>
  </si>
  <si>
    <t>15. Állategészségügy</t>
  </si>
  <si>
    <t>16.ÁH megelőlegezés</t>
  </si>
  <si>
    <t>17. Sport</t>
  </si>
  <si>
    <t>II. 1. (1) 1 óvodapedagógusok bértámogatása</t>
  </si>
  <si>
    <t>Elszámolásból származó bevételek</t>
  </si>
  <si>
    <t>Hivatal eszközbeszerzés</t>
  </si>
  <si>
    <t>ingatlan vásárlás</t>
  </si>
  <si>
    <t>védőnő eszközbeszerzés</t>
  </si>
  <si>
    <t>Községgazdálkodás eszközei</t>
  </si>
  <si>
    <t>Mezőőrök eszközei</t>
  </si>
  <si>
    <t>Művelődési Ház eszközbeszerzés, érdekeltségnövelő pályázat</t>
  </si>
  <si>
    <t>Kulcsosház eszközei</t>
  </si>
  <si>
    <t>Orvosi rendelő eszközei</t>
  </si>
  <si>
    <t>Fogorvosi eszközök, Magyar Falu program</t>
  </si>
  <si>
    <t>Ravatalozó felújítása</t>
  </si>
  <si>
    <t>Vis major kiadás</t>
  </si>
  <si>
    <t>Vízmű kötelezettség</t>
  </si>
  <si>
    <t>Bursa visszautalása</t>
  </si>
  <si>
    <t>Zenei program megvalósítása- pályázat</t>
  </si>
  <si>
    <t xml:space="preserve">10. </t>
  </si>
  <si>
    <t>Adótámogatás</t>
  </si>
  <si>
    <t>Közművelődési érdekeltségnövelő támogatás</t>
  </si>
  <si>
    <t>Társadalombiztosítási befizetés</t>
  </si>
  <si>
    <t>Házi gondozási díj- Szociális Alapellátó Szolgálat</t>
  </si>
  <si>
    <t>Marcali Kistérségi Többcélú Társulás-tagdíj</t>
  </si>
  <si>
    <t>Dél-Zalai Víz és Csatornamű támogatás</t>
  </si>
  <si>
    <t>2021. évi I. módosítás</t>
  </si>
  <si>
    <t xml:space="preserve">2021. évi I. módosítás </t>
  </si>
  <si>
    <t>I. módosítás</t>
  </si>
  <si>
    <t>I. mód</t>
  </si>
  <si>
    <t xml:space="preserve">I. mód. </t>
  </si>
  <si>
    <t xml:space="preserve">  </t>
  </si>
  <si>
    <t xml:space="preserve">   </t>
  </si>
  <si>
    <t>18. ÁH megelőlegezés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</si>
</sst>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6" formatCode="#"/>
    <numFmt numFmtId="167" formatCode="#,###"/>
    <numFmt numFmtId="168" formatCode="\ #,##0.00&quot;     &quot;;\-#,##0.00&quot;     &quot;;&quot; -&quot;#&quot;     &quot;;@\ "/>
    <numFmt numFmtId="169" formatCode="#,##0;[Red]#,##0"/>
    <numFmt numFmtId="170" formatCode="#,##0.00&quot; Ft&quot;"/>
    <numFmt numFmtId="172" formatCode="\ #,##0&quot;     &quot;;\-#,##0&quot;     &quot;;&quot; -&quot;#&quot;     &quot;;@\ "/>
  </numFmts>
  <fonts count="66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family val="2"/>
      <charset val="238"/>
    </font>
    <font>
      <sz val="9"/>
      <name val="Times New Roman"/>
      <family val="1"/>
      <charset val="238"/>
    </font>
    <font>
      <sz val="10"/>
      <name val="Bookman Old Style"/>
      <family val="1"/>
      <charset val="238"/>
    </font>
    <font>
      <b/>
      <sz val="10"/>
      <name val="Times New Roman"/>
      <family val="1"/>
      <charset val="238"/>
    </font>
    <font>
      <sz val="12"/>
      <name val="Bookman Old Style"/>
      <family val="1"/>
      <charset val="238"/>
    </font>
    <font>
      <sz val="12"/>
      <name val="Arial CE"/>
      <family val="2"/>
      <charset val="238"/>
    </font>
    <font>
      <b/>
      <sz val="11"/>
      <name val="Bookman Old Style"/>
      <family val="1"/>
      <charset val="238"/>
    </font>
    <font>
      <b/>
      <sz val="11"/>
      <name val="Arial CE"/>
      <family val="2"/>
      <charset val="238"/>
    </font>
    <font>
      <b/>
      <sz val="10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sz val="10"/>
      <color indexed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Bookman Old Style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2"/>
      <name val="Times New Roman"/>
      <family val="1"/>
      <charset val="1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1"/>
    </font>
    <font>
      <sz val="11"/>
      <name val="Bookman Old Style"/>
      <family val="1"/>
      <charset val="238"/>
    </font>
    <font>
      <i/>
      <sz val="10"/>
      <name val="Bookman Old Style"/>
      <family val="1"/>
      <charset val="238"/>
    </font>
    <font>
      <sz val="10"/>
      <color indexed="8"/>
      <name val="Arial CE"/>
      <family val="2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i/>
      <sz val="10"/>
      <name val="Bookman Old Style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0" applyNumberFormat="0" applyAlignment="0" applyProtection="0"/>
    <xf numFmtId="168" fontId="59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59" fillId="17" borderId="5" applyNumberFormat="0" applyAlignment="0" applyProtection="0"/>
    <xf numFmtId="0" fontId="11" fillId="4" borderId="0" applyNumberFormat="0" applyBorder="0" applyAlignment="0" applyProtection="0"/>
    <xf numFmtId="0" fontId="12" fillId="18" borderId="6" applyNumberFormat="0" applyAlignment="0" applyProtection="0"/>
    <xf numFmtId="0" fontId="13" fillId="0" borderId="0" applyNumberFormat="0" applyFill="0" applyBorder="0" applyAlignment="0" applyProtection="0"/>
    <xf numFmtId="0" fontId="63" fillId="0" borderId="0"/>
    <xf numFmtId="0" fontId="14" fillId="0" borderId="7" applyNumberFormat="0" applyFill="0" applyAlignment="0" applyProtection="0"/>
    <xf numFmtId="0" fontId="15" fillId="3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1" applyNumberFormat="0" applyAlignment="0" applyProtection="0"/>
  </cellStyleXfs>
  <cellXfs count="541">
    <xf numFmtId="0" fontId="0" fillId="0" borderId="0" xfId="0"/>
    <xf numFmtId="166" fontId="18" fillId="0" borderId="0" xfId="0" applyNumberFormat="1" applyFont="1" applyAlignment="1">
      <alignment horizontal="center"/>
    </xf>
    <xf numFmtId="0" fontId="19" fillId="0" borderId="0" xfId="0" applyFont="1" applyAlignment="1"/>
    <xf numFmtId="0" fontId="20" fillId="0" borderId="0" xfId="0" applyFont="1"/>
    <xf numFmtId="167" fontId="20" fillId="0" borderId="0" xfId="0" applyNumberFormat="1" applyFont="1"/>
    <xf numFmtId="167" fontId="21" fillId="0" borderId="0" xfId="0" applyNumberFormat="1" applyFont="1" applyAlignment="1">
      <alignment horizontal="right"/>
    </xf>
    <xf numFmtId="3" fontId="21" fillId="0" borderId="0" xfId="0" applyNumberFormat="1" applyFont="1" applyBorder="1" applyAlignment="1">
      <alignment horizontal="right"/>
    </xf>
    <xf numFmtId="167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/>
    <xf numFmtId="3" fontId="21" fillId="0" borderId="0" xfId="0" applyNumberFormat="1" applyFont="1" applyAlignment="1">
      <alignment horizontal="right"/>
    </xf>
    <xf numFmtId="166" fontId="18" fillId="18" borderId="8" xfId="0" applyNumberFormat="1" applyFont="1" applyFill="1" applyBorder="1" applyAlignment="1">
      <alignment horizontal="center" vertical="center"/>
    </xf>
    <xf numFmtId="3" fontId="18" fillId="18" borderId="9" xfId="0" applyNumberFormat="1" applyFont="1" applyFill="1" applyBorder="1" applyAlignment="1">
      <alignment horizontal="center" vertical="center"/>
    </xf>
    <xf numFmtId="0" fontId="19" fillId="18" borderId="9" xfId="0" applyFont="1" applyFill="1" applyBorder="1" applyAlignment="1">
      <alignment horizontal="center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19" fillId="18" borderId="10" xfId="0" applyFont="1" applyFill="1" applyBorder="1" applyAlignment="1">
      <alignment horizontal="center" vertical="center" wrapText="1"/>
    </xf>
    <xf numFmtId="166" fontId="18" fillId="0" borderId="8" xfId="0" applyNumberFormat="1" applyFont="1" applyBorder="1" applyAlignment="1">
      <alignment horizontal="center"/>
    </xf>
    <xf numFmtId="0" fontId="23" fillId="0" borderId="9" xfId="0" applyFont="1" applyBorder="1" applyAlignment="1"/>
    <xf numFmtId="3" fontId="18" fillId="0" borderId="9" xfId="0" applyNumberFormat="1" applyFont="1" applyBorder="1" applyAlignment="1">
      <alignment horizontal="right"/>
    </xf>
    <xf numFmtId="3" fontId="18" fillId="0" borderId="9" xfId="0" applyNumberFormat="1" applyFont="1" applyBorder="1"/>
    <xf numFmtId="166" fontId="24" fillId="0" borderId="8" xfId="0" applyNumberFormat="1" applyFont="1" applyBorder="1" applyAlignment="1">
      <alignment horizontal="center"/>
    </xf>
    <xf numFmtId="3" fontId="23" fillId="0" borderId="9" xfId="0" applyNumberFormat="1" applyFont="1" applyBorder="1" applyAlignment="1"/>
    <xf numFmtId="49" fontId="18" fillId="0" borderId="8" xfId="0" applyNumberFormat="1" applyFont="1" applyBorder="1" applyAlignment="1">
      <alignment horizontal="center"/>
    </xf>
    <xf numFmtId="3" fontId="19" fillId="0" borderId="9" xfId="0" applyNumberFormat="1" applyFont="1" applyBorder="1" applyAlignment="1"/>
    <xf numFmtId="3" fontId="19" fillId="0" borderId="9" xfId="0" applyNumberFormat="1" applyFont="1" applyBorder="1" applyAlignment="1">
      <alignment wrapText="1"/>
    </xf>
    <xf numFmtId="0" fontId="0" fillId="0" borderId="0" xfId="0" applyFont="1"/>
    <xf numFmtId="3" fontId="24" fillId="0" borderId="9" xfId="0" applyNumberFormat="1" applyFont="1" applyBorder="1" applyAlignment="1"/>
    <xf numFmtId="3" fontId="24" fillId="0" borderId="9" xfId="0" applyNumberFormat="1" applyFont="1" applyBorder="1"/>
    <xf numFmtId="3" fontId="24" fillId="0" borderId="9" xfId="0" applyNumberFormat="1" applyFont="1" applyBorder="1" applyAlignment="1">
      <alignment horizontal="right"/>
    </xf>
    <xf numFmtId="3" fontId="24" fillId="0" borderId="9" xfId="0" applyNumberFormat="1" applyFont="1" applyFill="1" applyBorder="1" applyAlignment="1" applyProtection="1"/>
    <xf numFmtId="0" fontId="25" fillId="0" borderId="0" xfId="0" applyFont="1"/>
    <xf numFmtId="3" fontId="26" fillId="0" borderId="9" xfId="0" applyNumberFormat="1" applyFont="1" applyBorder="1" applyAlignment="1">
      <alignment wrapText="1"/>
    </xf>
    <xf numFmtId="49" fontId="18" fillId="0" borderId="11" xfId="0" applyNumberFormat="1" applyFont="1" applyBorder="1" applyAlignment="1">
      <alignment horizontal="center"/>
    </xf>
    <xf numFmtId="0" fontId="19" fillId="0" borderId="10" xfId="0" applyFont="1" applyBorder="1" applyAlignment="1"/>
    <xf numFmtId="49" fontId="18" fillId="0" borderId="9" xfId="0" applyNumberFormat="1" applyFont="1" applyBorder="1" applyAlignment="1">
      <alignment horizontal="center"/>
    </xf>
    <xf numFmtId="0" fontId="19" fillId="0" borderId="9" xfId="0" applyFont="1" applyBorder="1" applyAlignment="1"/>
    <xf numFmtId="167" fontId="18" fillId="0" borderId="9" xfId="0" applyNumberFormat="1" applyFont="1" applyBorder="1"/>
    <xf numFmtId="0" fontId="20" fillId="0" borderId="9" xfId="0" applyFont="1" applyBorder="1"/>
    <xf numFmtId="49" fontId="24" fillId="0" borderId="9" xfId="0" applyNumberFormat="1" applyFont="1" applyBorder="1" applyAlignment="1">
      <alignment horizontal="center"/>
    </xf>
    <xf numFmtId="0" fontId="24" fillId="0" borderId="9" xfId="0" applyFont="1" applyBorder="1"/>
    <xf numFmtId="166" fontId="24" fillId="0" borderId="9" xfId="0" applyNumberFormat="1" applyFont="1" applyBorder="1" applyAlignment="1">
      <alignment horizontal="center"/>
    </xf>
    <xf numFmtId="3" fontId="20" fillId="0" borderId="0" xfId="0" applyNumberFormat="1" applyFont="1"/>
    <xf numFmtId="0" fontId="19" fillId="0" borderId="0" xfId="0" applyFont="1" applyAlignment="1">
      <alignment horizontal="center"/>
    </xf>
    <xf numFmtId="3" fontId="20" fillId="0" borderId="0" xfId="0" applyNumberFormat="1" applyFont="1" applyAlignment="1"/>
    <xf numFmtId="0" fontId="19" fillId="0" borderId="0" xfId="0" applyFont="1"/>
    <xf numFmtId="0" fontId="27" fillId="0" borderId="0" xfId="0" applyFont="1"/>
    <xf numFmtId="3" fontId="20" fillId="0" borderId="0" xfId="0" applyNumberFormat="1" applyFont="1" applyBorder="1" applyAlignment="1"/>
    <xf numFmtId="169" fontId="21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3" fontId="28" fillId="0" borderId="0" xfId="26" applyNumberFormat="1" applyFont="1" applyFill="1" applyBorder="1" applyAlignment="1" applyProtection="1">
      <alignment horizontal="center" vertical="center" wrapText="1"/>
    </xf>
    <xf numFmtId="3" fontId="20" fillId="0" borderId="0" xfId="26" applyNumberFormat="1" applyFont="1" applyFill="1" applyBorder="1" applyAlignment="1" applyProtection="1"/>
    <xf numFmtId="3" fontId="20" fillId="18" borderId="9" xfId="0" applyNumberFormat="1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3" fontId="23" fillId="0" borderId="8" xfId="26" applyNumberFormat="1" applyFont="1" applyFill="1" applyBorder="1" applyAlignment="1" applyProtection="1"/>
    <xf numFmtId="3" fontId="19" fillId="0" borderId="8" xfId="26" applyNumberFormat="1" applyFont="1" applyFill="1" applyBorder="1" applyAlignment="1" applyProtection="1"/>
    <xf numFmtId="3" fontId="20" fillId="0" borderId="8" xfId="26" applyNumberFormat="1" applyFont="1" applyFill="1" applyBorder="1" applyAlignment="1" applyProtection="1"/>
    <xf numFmtId="0" fontId="27" fillId="0" borderId="0" xfId="0" applyFont="1" applyFill="1"/>
    <xf numFmtId="0" fontId="18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20" fillId="0" borderId="8" xfId="0" applyFont="1" applyFill="1" applyBorder="1"/>
    <xf numFmtId="49" fontId="23" fillId="0" borderId="9" xfId="0" applyNumberFormat="1" applyFont="1" applyBorder="1" applyAlignment="1">
      <alignment horizontal="center"/>
    </xf>
    <xf numFmtId="0" fontId="23" fillId="0" borderId="8" xfId="0" applyFont="1" applyFill="1" applyBorder="1"/>
    <xf numFmtId="3" fontId="27" fillId="0" borderId="0" xfId="0" applyNumberFormat="1" applyFont="1"/>
    <xf numFmtId="3" fontId="18" fillId="0" borderId="0" xfId="0" applyNumberFormat="1" applyFont="1" applyBorder="1"/>
    <xf numFmtId="3" fontId="20" fillId="0" borderId="8" xfId="26" applyNumberFormat="1" applyFont="1" applyFill="1" applyBorder="1" applyAlignment="1" applyProtection="1">
      <alignment wrapText="1"/>
    </xf>
    <xf numFmtId="49" fontId="18" fillId="0" borderId="10" xfId="0" applyNumberFormat="1" applyFont="1" applyBorder="1" applyAlignment="1">
      <alignment horizontal="center"/>
    </xf>
    <xf numFmtId="3" fontId="20" fillId="0" borderId="11" xfId="26" applyNumberFormat="1" applyFont="1" applyFill="1" applyBorder="1" applyAlignment="1" applyProtection="1"/>
    <xf numFmtId="3" fontId="23" fillId="0" borderId="9" xfId="26" applyNumberFormat="1" applyFont="1" applyFill="1" applyBorder="1" applyAlignment="1" applyProtection="1"/>
    <xf numFmtId="3" fontId="26" fillId="0" borderId="9" xfId="26" applyNumberFormat="1" applyFont="1" applyFill="1" applyBorder="1" applyAlignment="1" applyProtection="1"/>
    <xf numFmtId="0" fontId="18" fillId="0" borderId="9" xfId="0" applyFont="1" applyBorder="1"/>
    <xf numFmtId="3" fontId="20" fillId="0" borderId="9" xfId="26" applyNumberFormat="1" applyFont="1" applyFill="1" applyBorder="1" applyAlignment="1" applyProtection="1"/>
    <xf numFmtId="3" fontId="28" fillId="0" borderId="9" xfId="26" applyNumberFormat="1" applyFont="1" applyFill="1" applyBorder="1" applyAlignment="1" applyProtection="1"/>
    <xf numFmtId="3" fontId="20" fillId="0" borderId="9" xfId="0" applyNumberFormat="1" applyFont="1" applyBorder="1" applyAlignment="1"/>
    <xf numFmtId="0" fontId="19" fillId="0" borderId="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3" fontId="18" fillId="0" borderId="0" xfId="0" applyNumberFormat="1" applyFont="1"/>
    <xf numFmtId="3" fontId="19" fillId="0" borderId="0" xfId="0" applyNumberFormat="1" applyFont="1" applyAlignment="1"/>
    <xf numFmtId="0" fontId="18" fillId="0" borderId="0" xfId="0" applyFont="1"/>
    <xf numFmtId="0" fontId="21" fillId="0" borderId="0" xfId="0" applyFont="1" applyAlignment="1">
      <alignment horizontal="right"/>
    </xf>
    <xf numFmtId="3" fontId="19" fillId="0" borderId="0" xfId="0" applyNumberFormat="1" applyFont="1" applyBorder="1" applyAlignment="1"/>
    <xf numFmtId="170" fontId="21" fillId="0" borderId="0" xfId="0" applyNumberFormat="1" applyFont="1" applyBorder="1" applyAlignment="1">
      <alignment horizontal="right" vertical="center"/>
    </xf>
    <xf numFmtId="169" fontId="21" fillId="0" borderId="0" xfId="0" applyNumberFormat="1" applyFont="1" applyBorder="1" applyAlignment="1">
      <alignment horizontal="right" vertical="center"/>
    </xf>
    <xf numFmtId="3" fontId="23" fillId="0" borderId="0" xfId="26" applyNumberFormat="1" applyFont="1" applyFill="1" applyBorder="1" applyAlignment="1" applyProtection="1">
      <alignment horizontal="center" vertical="center" wrapText="1"/>
    </xf>
    <xf numFmtId="3" fontId="22" fillId="0" borderId="0" xfId="26" applyNumberFormat="1" applyFont="1" applyFill="1" applyBorder="1" applyAlignment="1" applyProtection="1">
      <alignment horizontal="center" vertical="center" wrapText="1"/>
    </xf>
    <xf numFmtId="169" fontId="21" fillId="0" borderId="0" xfId="26" applyNumberFormat="1" applyFont="1" applyFill="1" applyBorder="1" applyAlignment="1" applyProtection="1">
      <alignment horizontal="right"/>
    </xf>
    <xf numFmtId="166" fontId="19" fillId="18" borderId="8" xfId="0" applyNumberFormat="1" applyFont="1" applyFill="1" applyBorder="1" applyAlignment="1">
      <alignment horizontal="center" vertical="center"/>
    </xf>
    <xf numFmtId="3" fontId="19" fillId="18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vertical="center"/>
    </xf>
    <xf numFmtId="3" fontId="24" fillId="0" borderId="9" xfId="26" applyNumberFormat="1" applyFont="1" applyFill="1" applyBorder="1" applyAlignment="1" applyProtection="1">
      <alignment horizontal="right" vertical="center"/>
    </xf>
    <xf numFmtId="0" fontId="33" fillId="0" borderId="0" xfId="0" applyFont="1" applyAlignment="1">
      <alignment vertical="center"/>
    </xf>
    <xf numFmtId="49" fontId="19" fillId="0" borderId="9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vertical="center"/>
    </xf>
    <xf numFmtId="3" fontId="18" fillId="0" borderId="9" xfId="26" applyNumberFormat="1" applyFont="1" applyFill="1" applyBorder="1" applyAlignment="1" applyProtection="1">
      <alignment horizontal="right" vertical="center"/>
    </xf>
    <xf numFmtId="0" fontId="35" fillId="0" borderId="0" xfId="0" applyFont="1" applyAlignment="1">
      <alignment vertical="center"/>
    </xf>
    <xf numFmtId="49" fontId="23" fillId="0" borderId="9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49" fontId="19" fillId="0" borderId="10" xfId="0" applyNumberFormat="1" applyFont="1" applyBorder="1" applyAlignment="1">
      <alignment vertical="center"/>
    </xf>
    <xf numFmtId="3" fontId="18" fillId="0" borderId="10" xfId="26" applyNumberFormat="1" applyFont="1" applyFill="1" applyBorder="1" applyAlignment="1" applyProtection="1">
      <alignment horizontal="right" vertical="center"/>
    </xf>
    <xf numFmtId="49" fontId="19" fillId="0" borderId="8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49" fontId="23" fillId="0" borderId="9" xfId="0" applyNumberFormat="1" applyFont="1" applyBorder="1" applyAlignment="1"/>
    <xf numFmtId="0" fontId="37" fillId="0" borderId="0" xfId="0" applyFont="1" applyAlignment="1">
      <alignment vertical="center"/>
    </xf>
    <xf numFmtId="49" fontId="38" fillId="0" borderId="8" xfId="0" applyNumberFormat="1" applyFont="1" applyBorder="1" applyAlignment="1">
      <alignment horizontal="center" vertical="center"/>
    </xf>
    <xf numFmtId="49" fontId="38" fillId="0" borderId="9" xfId="0" applyNumberFormat="1" applyFont="1" applyBorder="1" applyAlignment="1">
      <alignment vertical="center"/>
    </xf>
    <xf numFmtId="3" fontId="34" fillId="0" borderId="9" xfId="26" applyNumberFormat="1" applyFont="1" applyFill="1" applyBorder="1" applyAlignment="1" applyProtection="1">
      <alignment horizontal="right" vertical="center"/>
    </xf>
    <xf numFmtId="49" fontId="39" fillId="0" borderId="9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horizontal="center"/>
    </xf>
    <xf numFmtId="169" fontId="18" fillId="0" borderId="9" xfId="26" applyNumberFormat="1" applyFont="1" applyFill="1" applyBorder="1" applyAlignment="1" applyProtection="1">
      <alignment horizontal="right" vertical="center"/>
    </xf>
    <xf numFmtId="49" fontId="40" fillId="0" borderId="9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center"/>
    </xf>
    <xf numFmtId="3" fontId="24" fillId="0" borderId="10" xfId="26" applyNumberFormat="1" applyFont="1" applyFill="1" applyBorder="1" applyAlignment="1" applyProtection="1">
      <alignment vertical="center"/>
    </xf>
    <xf numFmtId="49" fontId="19" fillId="0" borderId="9" xfId="0" applyNumberFormat="1" applyFont="1" applyBorder="1" applyAlignment="1">
      <alignment horizontal="center"/>
    </xf>
    <xf numFmtId="3" fontId="18" fillId="0" borderId="9" xfId="0" applyNumberFormat="1" applyFont="1" applyBorder="1" applyAlignment="1"/>
    <xf numFmtId="3" fontId="18" fillId="0" borderId="9" xfId="26" applyNumberFormat="1" applyFont="1" applyFill="1" applyBorder="1" applyAlignment="1" applyProtection="1"/>
    <xf numFmtId="0" fontId="23" fillId="0" borderId="9" xfId="0" applyFont="1" applyBorder="1"/>
    <xf numFmtId="0" fontId="18" fillId="0" borderId="0" xfId="0" applyFont="1" applyBorder="1"/>
    <xf numFmtId="0" fontId="27" fillId="0" borderId="0" xfId="0" applyFont="1" applyBorder="1"/>
    <xf numFmtId="49" fontId="18" fillId="0" borderId="0" xfId="0" applyNumberFormat="1" applyFont="1" applyAlignment="1">
      <alignment horizontal="center"/>
    </xf>
    <xf numFmtId="0" fontId="26" fillId="0" borderId="0" xfId="0" applyFont="1"/>
    <xf numFmtId="2" fontId="24" fillId="0" borderId="0" xfId="0" applyNumberFormat="1" applyFont="1" applyBorder="1" applyAlignment="1">
      <alignment horizontal="center"/>
    </xf>
    <xf numFmtId="0" fontId="42" fillId="0" borderId="0" xfId="0" applyFont="1"/>
    <xf numFmtId="49" fontId="23" fillId="0" borderId="0" xfId="0" applyNumberFormat="1" applyFont="1" applyBorder="1" applyAlignment="1">
      <alignment horizontal="center"/>
    </xf>
    <xf numFmtId="49" fontId="26" fillId="18" borderId="10" xfId="0" applyNumberFormat="1" applyFont="1" applyFill="1" applyBorder="1" applyAlignment="1">
      <alignment horizontal="center" vertical="center"/>
    </xf>
    <xf numFmtId="0" fontId="26" fillId="18" borderId="11" xfId="0" applyFont="1" applyFill="1" applyBorder="1" applyAlignment="1">
      <alignment horizontal="center" vertical="center"/>
    </xf>
    <xf numFmtId="0" fontId="21" fillId="18" borderId="9" xfId="0" applyFont="1" applyFill="1" applyBorder="1" applyAlignment="1">
      <alignment horizontal="center" vertical="center" wrapText="1"/>
    </xf>
    <xf numFmtId="0" fontId="21" fillId="18" borderId="8" xfId="0" applyFont="1" applyFill="1" applyBorder="1" applyAlignment="1">
      <alignment horizontal="center" vertical="center" wrapText="1"/>
    </xf>
    <xf numFmtId="0" fontId="21" fillId="18" borderId="10" xfId="0" applyFont="1" applyFill="1" applyBorder="1" applyAlignment="1">
      <alignment horizontal="center" vertical="center" wrapText="1"/>
    </xf>
    <xf numFmtId="49" fontId="26" fillId="18" borderId="9" xfId="0" applyNumberFormat="1" applyFont="1" applyFill="1" applyBorder="1" applyAlignment="1">
      <alignment horizontal="center" vertical="center"/>
    </xf>
    <xf numFmtId="0" fontId="26" fillId="18" borderId="9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49" fontId="21" fillId="0" borderId="9" xfId="0" applyNumberFormat="1" applyFont="1" applyFill="1" applyBorder="1" applyAlignment="1">
      <alignment horizontal="center"/>
    </xf>
    <xf numFmtId="0" fontId="44" fillId="0" borderId="8" xfId="0" applyFont="1" applyFill="1" applyBorder="1"/>
    <xf numFmtId="167" fontId="21" fillId="0" borderId="9" xfId="0" applyNumberFormat="1" applyFont="1" applyFill="1" applyBorder="1"/>
    <xf numFmtId="49" fontId="21" fillId="0" borderId="9" xfId="0" applyNumberFormat="1" applyFont="1" applyBorder="1" applyAlignment="1">
      <alignment horizontal="center"/>
    </xf>
    <xf numFmtId="49" fontId="44" fillId="0" borderId="9" xfId="0" applyNumberFormat="1" applyFont="1" applyFill="1" applyBorder="1"/>
    <xf numFmtId="0" fontId="21" fillId="0" borderId="8" xfId="0" applyFont="1" applyFill="1" applyBorder="1"/>
    <xf numFmtId="49" fontId="21" fillId="0" borderId="9" xfId="0" applyNumberFormat="1" applyFont="1" applyFill="1" applyBorder="1"/>
    <xf numFmtId="3" fontId="21" fillId="0" borderId="8" xfId="26" applyNumberFormat="1" applyFont="1" applyFill="1" applyBorder="1" applyAlignment="1" applyProtection="1"/>
    <xf numFmtId="167" fontId="45" fillId="0" borderId="9" xfId="0" applyNumberFormat="1" applyFont="1" applyFill="1" applyBorder="1"/>
    <xf numFmtId="49" fontId="44" fillId="0" borderId="9" xfId="0" applyNumberFormat="1" applyFont="1" applyFill="1" applyBorder="1" applyAlignment="1">
      <alignment horizontal="center"/>
    </xf>
    <xf numFmtId="167" fontId="44" fillId="0" borderId="9" xfId="0" applyNumberFormat="1" applyFont="1" applyFill="1" applyBorder="1"/>
    <xf numFmtId="49" fontId="44" fillId="0" borderId="9" xfId="0" applyNumberFormat="1" applyFont="1" applyBorder="1" applyAlignment="1">
      <alignment horizontal="center"/>
    </xf>
    <xf numFmtId="49" fontId="44" fillId="0" borderId="9" xfId="0" applyNumberFormat="1" applyFont="1" applyBorder="1"/>
    <xf numFmtId="49" fontId="21" fillId="0" borderId="9" xfId="0" applyNumberFormat="1" applyFont="1" applyBorder="1"/>
    <xf numFmtId="0" fontId="44" fillId="0" borderId="8" xfId="0" applyFont="1" applyBorder="1"/>
    <xf numFmtId="167" fontId="44" fillId="0" borderId="9" xfId="0" applyNumberFormat="1" applyFont="1" applyBorder="1"/>
    <xf numFmtId="49" fontId="20" fillId="0" borderId="9" xfId="0" applyNumberFormat="1" applyFont="1" applyBorder="1" applyAlignment="1">
      <alignment horizontal="center"/>
    </xf>
    <xf numFmtId="0" fontId="28" fillId="0" borderId="8" xfId="0" applyFont="1" applyBorder="1"/>
    <xf numFmtId="167" fontId="28" fillId="0" borderId="9" xfId="0" applyNumberFormat="1" applyFont="1" applyBorder="1"/>
    <xf numFmtId="49" fontId="28" fillId="0" borderId="9" xfId="0" applyNumberFormat="1" applyFont="1" applyBorder="1"/>
    <xf numFmtId="49" fontId="18" fillId="0" borderId="0" xfId="0" applyNumberFormat="1" applyFont="1" applyBorder="1" applyAlignment="1">
      <alignment horizontal="center"/>
    </xf>
    <xf numFmtId="49" fontId="26" fillId="0" borderId="0" xfId="0" applyNumberFormat="1" applyFont="1"/>
    <xf numFmtId="0" fontId="18" fillId="0" borderId="0" xfId="0" applyFont="1" applyAlignment="1">
      <alignment horizontal="left"/>
    </xf>
    <xf numFmtId="0" fontId="1" fillId="0" borderId="0" xfId="0" applyFont="1"/>
    <xf numFmtId="49" fontId="19" fillId="20" borderId="9" xfId="0" applyNumberFormat="1" applyFont="1" applyFill="1" applyBorder="1" applyAlignment="1">
      <alignment horizontal="center" vertical="center"/>
    </xf>
    <xf numFmtId="0" fontId="19" fillId="20" borderId="9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3" fontId="28" fillId="0" borderId="9" xfId="26" applyNumberFormat="1" applyFont="1" applyFill="1" applyBorder="1" applyAlignment="1" applyProtection="1">
      <alignment horizontal="left"/>
    </xf>
    <xf numFmtId="3" fontId="24" fillId="0" borderId="9" xfId="26" applyNumberFormat="1" applyFont="1" applyFill="1" applyBorder="1" applyAlignment="1" applyProtection="1">
      <alignment horizontal="right"/>
    </xf>
    <xf numFmtId="3" fontId="20" fillId="0" borderId="9" xfId="26" applyNumberFormat="1" applyFont="1" applyFill="1" applyBorder="1" applyAlignment="1" applyProtection="1">
      <alignment horizontal="left"/>
    </xf>
    <xf numFmtId="3" fontId="18" fillId="0" borderId="9" xfId="26" applyNumberFormat="1" applyFont="1" applyFill="1" applyBorder="1" applyAlignment="1" applyProtection="1">
      <alignment horizontal="right"/>
    </xf>
    <xf numFmtId="3" fontId="28" fillId="0" borderId="9" xfId="26" applyNumberFormat="1" applyFont="1" applyFill="1" applyBorder="1" applyAlignment="1" applyProtection="1">
      <alignment horizontal="left" wrapText="1"/>
    </xf>
    <xf numFmtId="3" fontId="24" fillId="0" borderId="9" xfId="26" applyNumberFormat="1" applyFont="1" applyFill="1" applyBorder="1" applyAlignment="1" applyProtection="1">
      <alignment horizontal="right" wrapText="1"/>
    </xf>
    <xf numFmtId="3" fontId="20" fillId="0" borderId="9" xfId="26" applyNumberFormat="1" applyFont="1" applyFill="1" applyBorder="1" applyAlignment="1" applyProtection="1">
      <alignment horizontal="left" wrapText="1"/>
    </xf>
    <xf numFmtId="3" fontId="18" fillId="0" borderId="9" xfId="26" applyNumberFormat="1" applyFont="1" applyFill="1" applyBorder="1" applyAlignment="1" applyProtection="1">
      <alignment horizontal="right" wrapText="1"/>
    </xf>
    <xf numFmtId="3" fontId="24" fillId="0" borderId="9" xfId="0" applyNumberFormat="1" applyFont="1" applyBorder="1" applyAlignment="1">
      <alignment horizontal="left" vertical="center"/>
    </xf>
    <xf numFmtId="3" fontId="24" fillId="0" borderId="9" xfId="0" applyNumberFormat="1" applyFont="1" applyBorder="1" applyAlignment="1">
      <alignment horizontal="right" vertical="center"/>
    </xf>
    <xf numFmtId="3" fontId="24" fillId="0" borderId="0" xfId="0" applyNumberFormat="1" applyFont="1" applyBorder="1" applyAlignment="1">
      <alignment horizontal="left" vertical="center"/>
    </xf>
    <xf numFmtId="167" fontId="24" fillId="0" borderId="0" xfId="0" applyNumberFormat="1" applyFont="1" applyBorder="1" applyAlignment="1">
      <alignment horizontal="right"/>
    </xf>
    <xf numFmtId="3" fontId="18" fillId="0" borderId="0" xfId="26" applyNumberFormat="1" applyFont="1" applyFill="1" applyBorder="1" applyAlignment="1" applyProtection="1"/>
    <xf numFmtId="3" fontId="18" fillId="0" borderId="0" xfId="0" applyNumberFormat="1" applyFont="1" applyAlignment="1">
      <alignment horizontal="left"/>
    </xf>
    <xf numFmtId="0" fontId="1" fillId="0" borderId="0" xfId="0" applyFont="1" applyAlignment="1"/>
    <xf numFmtId="3" fontId="18" fillId="0" borderId="0" xfId="26" applyNumberFormat="1" applyFont="1" applyFill="1" applyBorder="1" applyAlignment="1" applyProtection="1">
      <alignment horizontal="left"/>
    </xf>
    <xf numFmtId="0" fontId="19" fillId="20" borderId="11" xfId="0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 vertical="center"/>
    </xf>
    <xf numFmtId="3" fontId="24" fillId="0" borderId="9" xfId="0" applyNumberFormat="1" applyFont="1" applyFill="1" applyBorder="1" applyAlignment="1">
      <alignment horizontal="right" vertical="center"/>
    </xf>
    <xf numFmtId="3" fontId="20" fillId="0" borderId="8" xfId="0" applyNumberFormat="1" applyFont="1" applyBorder="1" applyAlignment="1">
      <alignment horizontal="left" vertical="center"/>
    </xf>
    <xf numFmtId="3" fontId="18" fillId="0" borderId="9" xfId="0" applyNumberFormat="1" applyFont="1" applyBorder="1" applyAlignment="1">
      <alignment horizontal="right" vertical="center"/>
    </xf>
    <xf numFmtId="3" fontId="28" fillId="0" borderId="8" xfId="0" applyNumberFormat="1" applyFont="1" applyBorder="1" applyAlignment="1">
      <alignment horizontal="left" vertical="center"/>
    </xf>
    <xf numFmtId="3" fontId="28" fillId="0" borderId="8" xfId="0" applyNumberFormat="1" applyFont="1" applyBorder="1" applyAlignment="1">
      <alignment horizontal="left"/>
    </xf>
    <xf numFmtId="49" fontId="20" fillId="0" borderId="10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0" fontId="46" fillId="0" borderId="9" xfId="0" applyFont="1" applyBorder="1"/>
    <xf numFmtId="0" fontId="46" fillId="0" borderId="9" xfId="0" applyFont="1" applyBorder="1" applyAlignment="1">
      <alignment horizontal="left"/>
    </xf>
    <xf numFmtId="3" fontId="47" fillId="0" borderId="9" xfId="0" applyNumberFormat="1" applyFont="1" applyBorder="1" applyAlignment="1">
      <alignment horizontal="right"/>
    </xf>
    <xf numFmtId="0" fontId="48" fillId="0" borderId="0" xfId="0" applyFont="1"/>
    <xf numFmtId="0" fontId="0" fillId="0" borderId="0" xfId="0" applyAlignment="1">
      <alignment horizontal="center"/>
    </xf>
    <xf numFmtId="3" fontId="18" fillId="0" borderId="0" xfId="26" applyNumberFormat="1" applyFont="1" applyFill="1" applyBorder="1" applyAlignment="1" applyProtection="1">
      <alignment wrapText="1"/>
    </xf>
    <xf numFmtId="3" fontId="21" fillId="0" borderId="0" xfId="26" applyNumberFormat="1" applyFont="1" applyFill="1" applyBorder="1" applyAlignment="1" applyProtection="1">
      <alignment horizontal="right"/>
    </xf>
    <xf numFmtId="3" fontId="22" fillId="0" borderId="0" xfId="26" applyNumberFormat="1" applyFont="1" applyFill="1" applyBorder="1" applyAlignment="1" applyProtection="1">
      <alignment horizontal="center" wrapText="1"/>
    </xf>
    <xf numFmtId="0" fontId="21" fillId="0" borderId="0" xfId="0" applyFont="1" applyAlignment="1">
      <alignment horizontal="right" wrapText="1"/>
    </xf>
    <xf numFmtId="3" fontId="24" fillId="0" borderId="0" xfId="26" applyNumberFormat="1" applyFont="1" applyFill="1" applyBorder="1" applyAlignment="1" applyProtection="1">
      <alignment wrapText="1"/>
    </xf>
    <xf numFmtId="3" fontId="24" fillId="0" borderId="0" xfId="26" applyNumberFormat="1" applyFont="1" applyFill="1" applyBorder="1" applyAlignment="1" applyProtection="1">
      <alignment horizontal="center" wrapText="1"/>
    </xf>
    <xf numFmtId="49" fontId="19" fillId="18" borderId="9" xfId="0" applyNumberFormat="1" applyFont="1" applyFill="1" applyBorder="1" applyAlignment="1">
      <alignment horizontal="center" vertical="center"/>
    </xf>
    <xf numFmtId="0" fontId="19" fillId="18" borderId="9" xfId="0" applyFont="1" applyFill="1" applyBorder="1" applyAlignment="1">
      <alignment horizontal="center" vertical="center"/>
    </xf>
    <xf numFmtId="0" fontId="49" fillId="0" borderId="0" xfId="0" applyFont="1"/>
    <xf numFmtId="0" fontId="50" fillId="0" borderId="0" xfId="0" applyFont="1"/>
    <xf numFmtId="0" fontId="50" fillId="0" borderId="0" xfId="0" applyFont="1" applyBorder="1"/>
    <xf numFmtId="3" fontId="18" fillId="0" borderId="0" xfId="0" applyNumberFormat="1" applyFont="1" applyAlignment="1"/>
    <xf numFmtId="0" fontId="18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Fill="1"/>
    <xf numFmtId="0" fontId="28" fillId="0" borderId="0" xfId="0" applyFont="1"/>
    <xf numFmtId="3" fontId="20" fillId="0" borderId="0" xfId="26" applyNumberFormat="1" applyFont="1" applyFill="1" applyBorder="1" applyAlignment="1" applyProtection="1">
      <alignment horizontal="right"/>
    </xf>
    <xf numFmtId="0" fontId="19" fillId="18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9" fontId="19" fillId="0" borderId="10" xfId="0" applyNumberFormat="1" applyFont="1" applyBorder="1" applyAlignment="1">
      <alignment horizontal="center"/>
    </xf>
    <xf numFmtId="3" fontId="28" fillId="0" borderId="11" xfId="0" applyNumberFormat="1" applyFont="1" applyBorder="1" applyAlignment="1">
      <alignment horizontal="left" vertical="center"/>
    </xf>
    <xf numFmtId="3" fontId="20" fillId="0" borderId="9" xfId="0" applyNumberFormat="1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51" fillId="0" borderId="0" xfId="0" applyFont="1"/>
    <xf numFmtId="0" fontId="24" fillId="0" borderId="0" xfId="0" applyFont="1" applyBorder="1"/>
    <xf numFmtId="3" fontId="24" fillId="0" borderId="0" xfId="0" applyNumberFormat="1" applyFont="1" applyBorder="1"/>
    <xf numFmtId="0" fontId="52" fillId="0" borderId="0" xfId="0" applyFont="1" applyAlignment="1">
      <alignment horizontal="center" wrapText="1"/>
    </xf>
    <xf numFmtId="0" fontId="24" fillId="0" borderId="0" xfId="0" applyFont="1"/>
    <xf numFmtId="0" fontId="18" fillId="0" borderId="9" xfId="0" applyFont="1" applyBorder="1" applyAlignment="1">
      <alignment wrapText="1"/>
    </xf>
    <xf numFmtId="49" fontId="18" fillId="18" borderId="9" xfId="0" applyNumberFormat="1" applyFont="1" applyFill="1" applyBorder="1" applyAlignment="1">
      <alignment horizontal="center" vertical="center"/>
    </xf>
    <xf numFmtId="0" fontId="18" fillId="18" borderId="9" xfId="0" applyFont="1" applyFill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/>
    </xf>
    <xf numFmtId="0" fontId="18" fillId="0" borderId="8" xfId="0" applyFont="1" applyBorder="1"/>
    <xf numFmtId="0" fontId="18" fillId="0" borderId="8" xfId="0" applyFont="1" applyBorder="1" applyAlignment="1">
      <alignment wrapText="1"/>
    </xf>
    <xf numFmtId="0" fontId="24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0" fontId="18" fillId="18" borderId="8" xfId="0" applyFont="1" applyFill="1" applyBorder="1" applyAlignment="1">
      <alignment horizontal="center" vertical="center"/>
    </xf>
    <xf numFmtId="0" fontId="18" fillId="18" borderId="9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right" vertical="center"/>
    </xf>
    <xf numFmtId="3" fontId="24" fillId="0" borderId="0" xfId="0" applyNumberFormat="1" applyFont="1" applyAlignment="1">
      <alignment horizontal="center" wrapText="1"/>
    </xf>
    <xf numFmtId="0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wrapText="1"/>
    </xf>
    <xf numFmtId="3" fontId="18" fillId="0" borderId="10" xfId="0" applyNumberFormat="1" applyFont="1" applyBorder="1" applyAlignment="1"/>
    <xf numFmtId="3" fontId="48" fillId="0" borderId="0" xfId="0" applyNumberFormat="1" applyFont="1"/>
    <xf numFmtId="0" fontId="41" fillId="0" borderId="0" xfId="0" applyFont="1"/>
    <xf numFmtId="3" fontId="41" fillId="0" borderId="0" xfId="0" applyNumberFormat="1" applyFont="1"/>
    <xf numFmtId="0" fontId="54" fillId="0" borderId="0" xfId="0" applyFont="1" applyAlignment="1">
      <alignment horizontal="right"/>
    </xf>
    <xf numFmtId="3" fontId="56" fillId="0" borderId="0" xfId="0" applyNumberFormat="1" applyFont="1" applyAlignment="1">
      <alignment horizontal="center" wrapText="1"/>
    </xf>
    <xf numFmtId="3" fontId="54" fillId="0" borderId="0" xfId="0" applyNumberFormat="1" applyFont="1" applyAlignment="1">
      <alignment horizontal="right"/>
    </xf>
    <xf numFmtId="0" fontId="41" fillId="18" borderId="9" xfId="0" applyFont="1" applyFill="1" applyBorder="1" applyAlignment="1">
      <alignment horizontal="center" vertical="center"/>
    </xf>
    <xf numFmtId="3" fontId="41" fillId="18" borderId="9" xfId="0" applyNumberFormat="1" applyFont="1" applyFill="1" applyBorder="1" applyAlignment="1">
      <alignment horizontal="center" vertical="center"/>
    </xf>
    <xf numFmtId="49" fontId="41" fillId="0" borderId="9" xfId="0" applyNumberFormat="1" applyFont="1" applyBorder="1" applyAlignment="1">
      <alignment horizontal="center"/>
    </xf>
    <xf numFmtId="167" fontId="41" fillId="0" borderId="9" xfId="0" applyNumberFormat="1" applyFont="1" applyBorder="1"/>
    <xf numFmtId="3" fontId="41" fillId="0" borderId="9" xfId="0" applyNumberFormat="1" applyFont="1" applyBorder="1" applyAlignment="1">
      <alignment wrapText="1"/>
    </xf>
    <xf numFmtId="167" fontId="57" fillId="0" borderId="9" xfId="0" applyNumberFormat="1" applyFont="1" applyBorder="1"/>
    <xf numFmtId="167" fontId="56" fillId="0" borderId="9" xfId="0" applyNumberFormat="1" applyFont="1" applyFill="1" applyBorder="1" applyAlignment="1"/>
    <xf numFmtId="0" fontId="29" fillId="0" borderId="0" xfId="0" applyFont="1" applyAlignment="1">
      <alignment vertical="center"/>
    </xf>
    <xf numFmtId="3" fontId="56" fillId="0" borderId="0" xfId="0" applyNumberFormat="1" applyFont="1" applyBorder="1"/>
    <xf numFmtId="3" fontId="20" fillId="0" borderId="0" xfId="0" applyNumberFormat="1" applyFont="1" applyAlignment="1">
      <alignment horizontal="center"/>
    </xf>
    <xf numFmtId="3" fontId="19" fillId="0" borderId="0" xfId="0" applyNumberFormat="1" applyFont="1"/>
    <xf numFmtId="3" fontId="27" fillId="0" borderId="0" xfId="0" applyNumberFormat="1" applyFont="1" applyAlignment="1">
      <alignment vertical="center"/>
    </xf>
    <xf numFmtId="3" fontId="18" fillId="0" borderId="9" xfId="0" applyNumberFormat="1" applyFont="1" applyBorder="1" applyAlignment="1">
      <alignment horizontal="center"/>
    </xf>
    <xf numFmtId="3" fontId="18" fillId="0" borderId="9" xfId="0" applyNumberFormat="1" applyFont="1" applyBorder="1" applyAlignment="1">
      <alignment horizontal="left" wrapText="1"/>
    </xf>
    <xf numFmtId="167" fontId="41" fillId="0" borderId="8" xfId="0" applyNumberFormat="1" applyFont="1" applyBorder="1"/>
    <xf numFmtId="3" fontId="18" fillId="0" borderId="9" xfId="0" applyNumberFormat="1" applyFont="1" applyBorder="1" applyAlignment="1">
      <alignment horizontal="left"/>
    </xf>
    <xf numFmtId="3" fontId="18" fillId="0" borderId="10" xfId="0" applyNumberFormat="1" applyFont="1" applyBorder="1" applyAlignment="1">
      <alignment horizontal="left"/>
    </xf>
    <xf numFmtId="3" fontId="18" fillId="0" borderId="0" xfId="0" applyNumberFormat="1" applyFont="1" applyAlignment="1">
      <alignment horizontal="center"/>
    </xf>
    <xf numFmtId="3" fontId="27" fillId="0" borderId="0" xfId="0" applyNumberFormat="1" applyFont="1" applyBorder="1"/>
    <xf numFmtId="3" fontId="18" fillId="0" borderId="0" xfId="0" applyNumberFormat="1" applyFont="1" applyBorder="1" applyAlignment="1">
      <alignment horizontal="left"/>
    </xf>
    <xf numFmtId="3" fontId="20" fillId="0" borderId="0" xfId="0" applyNumberFormat="1" applyFont="1" applyBorder="1"/>
    <xf numFmtId="0" fontId="29" fillId="0" borderId="0" xfId="0" applyFont="1" applyBorder="1" applyAlignment="1">
      <alignment horizontal="center"/>
    </xf>
    <xf numFmtId="3" fontId="27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3" fontId="20" fillId="0" borderId="0" xfId="0" applyNumberFormat="1" applyFont="1" applyAlignment="1">
      <alignment horizontal="left"/>
    </xf>
    <xf numFmtId="3" fontId="22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left" vertical="center" wrapText="1"/>
    </xf>
    <xf numFmtId="3" fontId="18" fillId="18" borderId="9" xfId="0" applyNumberFormat="1" applyFont="1" applyFill="1" applyBorder="1" applyAlignment="1">
      <alignment horizontal="left" vertical="center"/>
    </xf>
    <xf numFmtId="3" fontId="29" fillId="0" borderId="0" xfId="0" applyNumberFormat="1" applyFont="1" applyAlignment="1">
      <alignment horizontal="left"/>
    </xf>
    <xf numFmtId="0" fontId="52" fillId="0" borderId="0" xfId="0" applyFont="1" applyAlignment="1"/>
    <xf numFmtId="0" fontId="58" fillId="0" borderId="0" xfId="0" applyFont="1" applyAlignment="1"/>
    <xf numFmtId="0" fontId="18" fillId="18" borderId="9" xfId="0" applyFont="1" applyFill="1" applyBorder="1" applyAlignment="1">
      <alignment horizontal="center"/>
    </xf>
    <xf numFmtId="0" fontId="28" fillId="0" borderId="9" xfId="0" applyFont="1" applyBorder="1"/>
    <xf numFmtId="0" fontId="20" fillId="0" borderId="9" xfId="0" applyFont="1" applyBorder="1" applyAlignment="1">
      <alignment wrapText="1"/>
    </xf>
    <xf numFmtId="0" fontId="28" fillId="0" borderId="9" xfId="0" applyFont="1" applyBorder="1" applyAlignment="1">
      <alignment wrapText="1"/>
    </xf>
    <xf numFmtId="172" fontId="21" fillId="0" borderId="0" xfId="26" applyNumberFormat="1" applyFont="1" applyAlignment="1">
      <alignment horizontal="right"/>
    </xf>
    <xf numFmtId="0" fontId="24" fillId="18" borderId="9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1" fillId="0" borderId="0" xfId="0" applyFont="1" applyAlignment="1"/>
    <xf numFmtId="0" fontId="24" fillId="18" borderId="9" xfId="0" applyFont="1" applyFill="1" applyBorder="1" applyAlignment="1">
      <alignment horizontal="center" vertical="center" wrapText="1"/>
    </xf>
    <xf numFmtId="49" fontId="18" fillId="0" borderId="9" xfId="0" applyNumberFormat="1" applyFont="1" applyBorder="1"/>
    <xf numFmtId="0" fontId="19" fillId="0" borderId="9" xfId="0" applyFont="1" applyBorder="1" applyAlignment="1">
      <alignment wrapText="1"/>
    </xf>
    <xf numFmtId="49" fontId="18" fillId="0" borderId="9" xfId="0" applyNumberFormat="1" applyFont="1" applyBorder="1" applyAlignment="1">
      <alignment horizontal="center" vertical="center" wrapText="1"/>
    </xf>
    <xf numFmtId="0" fontId="62" fillId="0" borderId="0" xfId="0" applyFont="1"/>
    <xf numFmtId="172" fontId="18" fillId="0" borderId="0" xfId="26" applyNumberFormat="1" applyFont="1" applyAlignment="1">
      <alignment horizontal="right"/>
    </xf>
    <xf numFmtId="0" fontId="24" fillId="0" borderId="12" xfId="0" applyFont="1" applyBorder="1"/>
    <xf numFmtId="3" fontId="20" fillId="0" borderId="10" xfId="0" applyNumberFormat="1" applyFont="1" applyBorder="1" applyAlignment="1">
      <alignment horizontal="left" vertical="center"/>
    </xf>
    <xf numFmtId="0" fontId="47" fillId="0" borderId="12" xfId="0" applyFont="1" applyBorder="1"/>
    <xf numFmtId="0" fontId="46" fillId="0" borderId="12" xfId="0" applyFont="1" applyBorder="1" applyAlignment="1">
      <alignment horizontal="left"/>
    </xf>
    <xf numFmtId="3" fontId="47" fillId="0" borderId="12" xfId="0" applyNumberFormat="1" applyFont="1" applyBorder="1" applyAlignment="1">
      <alignment horizontal="right"/>
    </xf>
    <xf numFmtId="0" fontId="47" fillId="0" borderId="13" xfId="0" applyFont="1" applyBorder="1"/>
    <xf numFmtId="0" fontId="46" fillId="0" borderId="13" xfId="0" applyFont="1" applyBorder="1" applyAlignment="1">
      <alignment horizontal="left"/>
    </xf>
    <xf numFmtId="3" fontId="24" fillId="0" borderId="12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53" fillId="0" borderId="0" xfId="33" applyFont="1" applyBorder="1" applyAlignment="1">
      <alignment horizontal="center"/>
    </xf>
    <xf numFmtId="0" fontId="53" fillId="0" borderId="0" xfId="33" applyFont="1" applyAlignment="1">
      <alignment horizontal="center"/>
    </xf>
    <xf numFmtId="0" fontId="21" fillId="0" borderId="0" xfId="33" applyFont="1" applyBorder="1" applyAlignment="1">
      <alignment horizontal="right"/>
    </xf>
    <xf numFmtId="0" fontId="18" fillId="0" borderId="0" xfId="33" applyFont="1" applyAlignment="1"/>
    <xf numFmtId="172" fontId="18" fillId="0" borderId="0" xfId="26" applyNumberFormat="1" applyFont="1" applyFill="1" applyBorder="1" applyAlignment="1" applyProtection="1">
      <alignment horizontal="right"/>
    </xf>
    <xf numFmtId="172" fontId="21" fillId="0" borderId="0" xfId="26" applyNumberFormat="1" applyFont="1" applyFill="1" applyBorder="1" applyAlignment="1" applyProtection="1">
      <alignment horizontal="right"/>
    </xf>
    <xf numFmtId="0" fontId="24" fillId="21" borderId="12" xfId="0" applyFont="1" applyFill="1" applyBorder="1" applyAlignment="1">
      <alignment horizontal="center" vertical="center"/>
    </xf>
    <xf numFmtId="3" fontId="24" fillId="21" borderId="12" xfId="33" applyNumberFormat="1" applyFont="1" applyFill="1" applyBorder="1" applyAlignment="1">
      <alignment horizontal="center" vertical="center"/>
    </xf>
    <xf numFmtId="172" fontId="24" fillId="21" borderId="12" xfId="26" applyNumberFormat="1" applyFont="1" applyFill="1" applyBorder="1" applyAlignment="1" applyProtection="1">
      <alignment horizontal="center" vertical="center"/>
    </xf>
    <xf numFmtId="0" fontId="28" fillId="21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3" fontId="64" fillId="0" borderId="12" xfId="33" applyNumberFormat="1" applyFont="1" applyFill="1" applyBorder="1" applyAlignment="1">
      <alignment horizontal="left" vertical="center"/>
    </xf>
    <xf numFmtId="3" fontId="24" fillId="0" borderId="12" xfId="26" applyNumberFormat="1" applyFont="1" applyFill="1" applyBorder="1" applyAlignment="1" applyProtection="1">
      <alignment horizontal="center" vertical="center"/>
    </xf>
    <xf numFmtId="3" fontId="20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3" fontId="64" fillId="0" borderId="12" xfId="33" applyNumberFormat="1" applyFont="1" applyBorder="1" applyAlignment="1"/>
    <xf numFmtId="3" fontId="20" fillId="0" borderId="12" xfId="26" applyNumberFormat="1" applyFont="1" applyFill="1" applyBorder="1" applyAlignment="1" applyProtection="1">
      <alignment horizontal="right"/>
    </xf>
    <xf numFmtId="3" fontId="20" fillId="0" borderId="12" xfId="0" applyNumberFormat="1" applyFont="1" applyBorder="1"/>
    <xf numFmtId="0" fontId="20" fillId="0" borderId="12" xfId="0" applyFont="1" applyBorder="1" applyAlignment="1">
      <alignment horizontal="center"/>
    </xf>
    <xf numFmtId="3" fontId="26" fillId="0" borderId="12" xfId="33" applyNumberFormat="1" applyFont="1" applyBorder="1" applyAlignment="1">
      <alignment vertical="center"/>
    </xf>
    <xf numFmtId="3" fontId="20" fillId="0" borderId="12" xfId="33" applyNumberFormat="1" applyFont="1" applyBorder="1" applyAlignment="1">
      <alignment horizontal="right"/>
    </xf>
    <xf numFmtId="3" fontId="64" fillId="0" borderId="12" xfId="33" applyNumberFormat="1" applyFont="1" applyBorder="1" applyAlignment="1">
      <alignment vertical="center"/>
    </xf>
    <xf numFmtId="3" fontId="28" fillId="0" borderId="12" xfId="33" applyNumberFormat="1" applyFont="1" applyBorder="1" applyAlignment="1">
      <alignment horizontal="right"/>
    </xf>
    <xf numFmtId="3" fontId="26" fillId="22" borderId="12" xfId="33" applyNumberFormat="1" applyFont="1" applyFill="1" applyBorder="1" applyAlignment="1">
      <alignment vertical="center"/>
    </xf>
    <xf numFmtId="3" fontId="20" fillId="22" borderId="12" xfId="26" applyNumberFormat="1" applyFont="1" applyFill="1" applyBorder="1" applyAlignment="1" applyProtection="1">
      <alignment horizontal="right"/>
    </xf>
    <xf numFmtId="0" fontId="64" fillId="0" borderId="12" xfId="0" applyFont="1" applyBorder="1" applyAlignment="1"/>
    <xf numFmtId="3" fontId="20" fillId="0" borderId="12" xfId="0" applyNumberFormat="1" applyFont="1" applyBorder="1" applyAlignment="1">
      <alignment horizontal="right"/>
    </xf>
    <xf numFmtId="0" fontId="26" fillId="0" borderId="12" xfId="0" applyFont="1" applyBorder="1" applyAlignment="1"/>
    <xf numFmtId="3" fontId="28" fillId="0" borderId="12" xfId="0" applyNumberFormat="1" applyFont="1" applyBorder="1" applyAlignment="1">
      <alignment horizontal="right"/>
    </xf>
    <xf numFmtId="49" fontId="20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/>
    <xf numFmtId="3" fontId="18" fillId="0" borderId="8" xfId="0" applyNumberFormat="1" applyFont="1" applyBorder="1" applyAlignment="1"/>
    <xf numFmtId="3" fontId="18" fillId="0" borderId="8" xfId="0" applyNumberFormat="1" applyFont="1" applyFill="1" applyBorder="1" applyAlignment="1">
      <alignment horizontal="right" wrapText="1"/>
    </xf>
    <xf numFmtId="3" fontId="18" fillId="0" borderId="8" xfId="0" applyNumberFormat="1" applyFont="1" applyBorder="1" applyAlignment="1">
      <alignment horizontal="right" wrapText="1"/>
    </xf>
    <xf numFmtId="3" fontId="24" fillId="0" borderId="8" xfId="0" applyNumberFormat="1" applyFont="1" applyBorder="1" applyAlignment="1">
      <alignment horizontal="right" wrapText="1"/>
    </xf>
    <xf numFmtId="169" fontId="18" fillId="0" borderId="8" xfId="0" applyNumberFormat="1" applyFont="1" applyBorder="1" applyAlignment="1"/>
    <xf numFmtId="3" fontId="18" fillId="0" borderId="11" xfId="0" applyNumberFormat="1" applyFont="1" applyBorder="1" applyAlignment="1">
      <alignment horizontal="right" wrapText="1"/>
    </xf>
    <xf numFmtId="167" fontId="18" fillId="0" borderId="8" xfId="0" applyNumberFormat="1" applyFont="1" applyBorder="1" applyAlignment="1">
      <alignment horizontal="right"/>
    </xf>
    <xf numFmtId="167" fontId="18" fillId="0" borderId="8" xfId="0" applyNumberFormat="1" applyFont="1" applyBorder="1"/>
    <xf numFmtId="3" fontId="24" fillId="0" borderId="8" xfId="0" applyNumberFormat="1" applyFont="1" applyBorder="1"/>
    <xf numFmtId="0" fontId="19" fillId="18" borderId="12" xfId="0" applyFont="1" applyFill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/>
    <xf numFmtId="3" fontId="24" fillId="0" borderId="12" xfId="26" applyNumberFormat="1" applyFont="1" applyBorder="1" applyAlignment="1">
      <alignment horizontal="right"/>
    </xf>
    <xf numFmtId="3" fontId="18" fillId="0" borderId="12" xfId="0" applyNumberFormat="1" applyFont="1" applyBorder="1"/>
    <xf numFmtId="3" fontId="24" fillId="0" borderId="12" xfId="0" applyNumberFormat="1" applyFont="1" applyBorder="1"/>
    <xf numFmtId="3" fontId="19" fillId="18" borderId="12" xfId="0" applyNumberFormat="1" applyFont="1" applyFill="1" applyBorder="1" applyAlignment="1">
      <alignment horizontal="center" vertical="center" wrapText="1"/>
    </xf>
    <xf numFmtId="0" fontId="34" fillId="0" borderId="9" xfId="0" applyFont="1" applyBorder="1"/>
    <xf numFmtId="0" fontId="39" fillId="0" borderId="9" xfId="0" applyFont="1" applyBorder="1"/>
    <xf numFmtId="3" fontId="24" fillId="0" borderId="12" xfId="26" applyNumberFormat="1" applyFont="1" applyFill="1" applyBorder="1" applyAlignment="1" applyProtection="1">
      <alignment horizontal="right"/>
    </xf>
    <xf numFmtId="3" fontId="24" fillId="0" borderId="14" xfId="26" applyNumberFormat="1" applyFont="1" applyFill="1" applyBorder="1" applyAlignment="1" applyProtection="1">
      <alignment horizontal="right"/>
    </xf>
    <xf numFmtId="3" fontId="18" fillId="0" borderId="12" xfId="26" applyNumberFormat="1" applyFont="1" applyFill="1" applyBorder="1" applyAlignment="1" applyProtection="1">
      <alignment horizontal="right"/>
    </xf>
    <xf numFmtId="3" fontId="18" fillId="0" borderId="14" xfId="26" applyNumberFormat="1" applyFont="1" applyFill="1" applyBorder="1" applyAlignment="1" applyProtection="1">
      <alignment horizontal="right"/>
    </xf>
    <xf numFmtId="3" fontId="18" fillId="0" borderId="12" xfId="26" applyNumberFormat="1" applyFont="1" applyFill="1" applyBorder="1" applyAlignment="1" applyProtection="1">
      <alignment horizontal="right" wrapText="1"/>
    </xf>
    <xf numFmtId="3" fontId="24" fillId="0" borderId="12" xfId="0" applyNumberFormat="1" applyFont="1" applyBorder="1" applyAlignment="1">
      <alignment horizontal="right" vertical="center"/>
    </xf>
    <xf numFmtId="3" fontId="18" fillId="0" borderId="8" xfId="0" applyNumberFormat="1" applyFont="1" applyBorder="1" applyAlignment="1">
      <alignment horizontal="right" vertical="center"/>
    </xf>
    <xf numFmtId="3" fontId="24" fillId="0" borderId="8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 vertical="center"/>
    </xf>
    <xf numFmtId="3" fontId="18" fillId="0" borderId="12" xfId="0" applyNumberFormat="1" applyFont="1" applyBorder="1" applyAlignment="1">
      <alignment horizontal="right" vertical="center"/>
    </xf>
    <xf numFmtId="3" fontId="47" fillId="0" borderId="8" xfId="0" applyNumberFormat="1" applyFont="1" applyBorder="1" applyAlignment="1">
      <alignment horizontal="right"/>
    </xf>
    <xf numFmtId="3" fontId="34" fillId="0" borderId="12" xfId="0" applyNumberFormat="1" applyFont="1" applyBorder="1"/>
    <xf numFmtId="3" fontId="34" fillId="0" borderId="9" xfId="0" applyNumberFormat="1" applyFont="1" applyBorder="1"/>
    <xf numFmtId="3" fontId="34" fillId="0" borderId="8" xfId="0" applyNumberFormat="1" applyFont="1" applyBorder="1"/>
    <xf numFmtId="3" fontId="28" fillId="0" borderId="12" xfId="0" applyNumberFormat="1" applyFont="1" applyBorder="1"/>
    <xf numFmtId="3" fontId="18" fillId="0" borderId="8" xfId="0" applyNumberFormat="1" applyFont="1" applyBorder="1"/>
    <xf numFmtId="3" fontId="24" fillId="0" borderId="12" xfId="0" applyNumberFormat="1" applyFont="1" applyBorder="1" applyAlignment="1"/>
    <xf numFmtId="3" fontId="24" fillId="0" borderId="12" xfId="0" applyNumberFormat="1" applyFont="1" applyFill="1" applyBorder="1" applyAlignment="1" applyProtection="1"/>
    <xf numFmtId="3" fontId="24" fillId="0" borderId="8" xfId="0" applyNumberFormat="1" applyFont="1" applyBorder="1" applyAlignment="1">
      <alignment vertical="center"/>
    </xf>
    <xf numFmtId="3" fontId="18" fillId="0" borderId="8" xfId="0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3" fontId="34" fillId="0" borderId="8" xfId="0" applyNumberFormat="1" applyFont="1" applyBorder="1" applyAlignment="1">
      <alignment vertical="center"/>
    </xf>
    <xf numFmtId="169" fontId="18" fillId="0" borderId="8" xfId="26" applyNumberFormat="1" applyFont="1" applyFill="1" applyBorder="1" applyAlignment="1" applyProtection="1">
      <alignment horizontal="right" vertical="center"/>
    </xf>
    <xf numFmtId="3" fontId="18" fillId="0" borderId="8" xfId="26" applyNumberFormat="1" applyFont="1" applyFill="1" applyBorder="1" applyAlignment="1" applyProtection="1">
      <alignment horizontal="right" vertical="center"/>
    </xf>
    <xf numFmtId="3" fontId="24" fillId="0" borderId="11" xfId="26" applyNumberFormat="1" applyFont="1" applyFill="1" applyBorder="1" applyAlignment="1" applyProtection="1">
      <alignment vertical="center"/>
    </xf>
    <xf numFmtId="0" fontId="41" fillId="0" borderId="8" xfId="0" applyFont="1" applyBorder="1"/>
    <xf numFmtId="3" fontId="18" fillId="0" borderId="11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vertical="center"/>
    </xf>
    <xf numFmtId="3" fontId="18" fillId="0" borderId="12" xfId="0" applyNumberFormat="1" applyFont="1" applyBorder="1" applyAlignment="1">
      <alignment vertical="center"/>
    </xf>
    <xf numFmtId="3" fontId="36" fillId="0" borderId="12" xfId="0" applyNumberFormat="1" applyFont="1" applyBorder="1" applyAlignment="1">
      <alignment vertical="center"/>
    </xf>
    <xf numFmtId="167" fontId="24" fillId="0" borderId="12" xfId="0" applyNumberFormat="1" applyFont="1" applyBorder="1"/>
    <xf numFmtId="3" fontId="24" fillId="0" borderId="8" xfId="26" applyNumberFormat="1" applyFont="1" applyFill="1" applyBorder="1" applyAlignment="1" applyProtection="1">
      <alignment horizontal="right"/>
    </xf>
    <xf numFmtId="3" fontId="24" fillId="0" borderId="12" xfId="0" applyNumberFormat="1" applyFont="1" applyFill="1" applyBorder="1" applyAlignment="1" applyProtection="1">
      <alignment horizontal="right"/>
    </xf>
    <xf numFmtId="3" fontId="21" fillId="0" borderId="12" xfId="0" applyNumberFormat="1" applyFont="1" applyBorder="1"/>
    <xf numFmtId="3" fontId="24" fillId="22" borderId="12" xfId="0" applyNumberFormat="1" applyFont="1" applyFill="1" applyBorder="1" applyAlignment="1" applyProtection="1"/>
    <xf numFmtId="3" fontId="21" fillId="0" borderId="12" xfId="0" applyNumberFormat="1" applyFont="1" applyFill="1" applyBorder="1"/>
    <xf numFmtId="167" fontId="44" fillId="0" borderId="12" xfId="0" applyNumberFormat="1" applyFont="1" applyFill="1" applyBorder="1"/>
    <xf numFmtId="167" fontId="44" fillId="0" borderId="12" xfId="0" applyNumberFormat="1" applyFont="1" applyBorder="1"/>
    <xf numFmtId="167" fontId="28" fillId="0" borderId="12" xfId="0" applyNumberFormat="1" applyFont="1" applyBorder="1"/>
    <xf numFmtId="3" fontId="18" fillId="0" borderId="14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47" fillId="0" borderId="14" xfId="0" applyNumberFormat="1" applyFont="1" applyBorder="1" applyAlignment="1">
      <alignment horizontal="right"/>
    </xf>
    <xf numFmtId="3" fontId="24" fillId="0" borderId="12" xfId="0" applyNumberFormat="1" applyFont="1" applyFill="1" applyBorder="1" applyAlignment="1" applyProtection="1">
      <alignment horizontal="right" vertical="center"/>
    </xf>
    <xf numFmtId="3" fontId="18" fillId="0" borderId="12" xfId="0" applyNumberFormat="1" applyFont="1" applyFill="1" applyBorder="1" applyAlignment="1">
      <alignment horizontal="right" wrapText="1"/>
    </xf>
    <xf numFmtId="3" fontId="24" fillId="0" borderId="12" xfId="0" applyNumberFormat="1" applyFont="1" applyBorder="1" applyAlignment="1">
      <alignment horizontal="right" wrapText="1"/>
    </xf>
    <xf numFmtId="169" fontId="18" fillId="0" borderId="12" xfId="0" applyNumberFormat="1" applyFont="1" applyBorder="1" applyAlignment="1"/>
    <xf numFmtId="167" fontId="18" fillId="0" borderId="12" xfId="0" applyNumberFormat="1" applyFont="1" applyBorder="1" applyAlignment="1">
      <alignment horizontal="right"/>
    </xf>
    <xf numFmtId="167" fontId="18" fillId="0" borderId="12" xfId="0" applyNumberFormat="1" applyFont="1" applyBorder="1"/>
    <xf numFmtId="3" fontId="18" fillId="22" borderId="12" xfId="26" applyNumberFormat="1" applyFont="1" applyFill="1" applyBorder="1" applyAlignment="1" applyProtection="1"/>
    <xf numFmtId="3" fontId="34" fillId="0" borderId="12" xfId="0" applyNumberFormat="1" applyFont="1" applyFill="1" applyBorder="1"/>
    <xf numFmtId="3" fontId="18" fillId="0" borderId="11" xfId="0" applyNumberFormat="1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169" fontId="18" fillId="0" borderId="12" xfId="26" applyNumberFormat="1" applyFont="1" applyFill="1" applyBorder="1" applyAlignment="1" applyProtection="1">
      <alignment horizontal="right" vertical="center"/>
    </xf>
    <xf numFmtId="3" fontId="18" fillId="0" borderId="12" xfId="26" applyNumberFormat="1" applyFont="1" applyFill="1" applyBorder="1" applyAlignment="1" applyProtection="1">
      <alignment horizontal="right" vertical="center"/>
    </xf>
    <xf numFmtId="3" fontId="24" fillId="0" borderId="12" xfId="26" applyNumberFormat="1" applyFont="1" applyFill="1" applyBorder="1" applyAlignment="1" applyProtection="1">
      <alignment vertical="center"/>
    </xf>
    <xf numFmtId="0" fontId="41" fillId="0" borderId="12" xfId="0" applyFont="1" applyBorder="1"/>
    <xf numFmtId="3" fontId="24" fillId="0" borderId="12" xfId="26" applyNumberFormat="1" applyFont="1" applyFill="1" applyBorder="1" applyAlignment="1" applyProtection="1">
      <alignment horizontal="right" wrapText="1"/>
    </xf>
    <xf numFmtId="0" fontId="19" fillId="2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right" vertical="center"/>
    </xf>
    <xf numFmtId="3" fontId="18" fillId="0" borderId="12" xfId="0" applyNumberFormat="1" applyFont="1" applyFill="1" applyBorder="1" applyAlignment="1">
      <alignment horizontal="right" vertical="center" wrapText="1"/>
    </xf>
    <xf numFmtId="0" fontId="21" fillId="18" borderId="11" xfId="0" applyFont="1" applyFill="1" applyBorder="1" applyAlignment="1">
      <alignment horizontal="center" vertical="center" wrapText="1"/>
    </xf>
    <xf numFmtId="0" fontId="21" fillId="0" borderId="12" xfId="0" applyFont="1" applyFill="1" applyBorder="1"/>
    <xf numFmtId="167" fontId="21" fillId="0" borderId="12" xfId="0" applyNumberFormat="1" applyFont="1" applyFill="1" applyBorder="1"/>
    <xf numFmtId="3" fontId="21" fillId="0" borderId="12" xfId="0" applyNumberFormat="1" applyFont="1" applyBorder="1" applyAlignment="1">
      <alignment horizontal="right" vertical="center"/>
    </xf>
    <xf numFmtId="167" fontId="45" fillId="0" borderId="12" xfId="0" applyNumberFormat="1" applyFont="1" applyBorder="1"/>
    <xf numFmtId="3" fontId="18" fillId="0" borderId="8" xfId="26" applyNumberFormat="1" applyFont="1" applyFill="1" applyBorder="1" applyAlignment="1" applyProtection="1">
      <alignment horizontal="right" wrapText="1"/>
    </xf>
    <xf numFmtId="3" fontId="24" fillId="0" borderId="8" xfId="0" applyNumberFormat="1" applyFont="1" applyFill="1" applyBorder="1" applyAlignment="1">
      <alignment horizontal="right" vertical="center"/>
    </xf>
    <xf numFmtId="0" fontId="65" fillId="0" borderId="0" xfId="0" applyFont="1"/>
    <xf numFmtId="3" fontId="18" fillId="0" borderId="14" xfId="26" applyNumberFormat="1" applyFont="1" applyFill="1" applyBorder="1" applyAlignment="1" applyProtection="1">
      <alignment horizontal="right" wrapText="1"/>
    </xf>
    <xf numFmtId="3" fontId="24" fillId="0" borderId="14" xfId="26" applyNumberFormat="1" applyFont="1" applyFill="1" applyBorder="1" applyAlignment="1" applyProtection="1">
      <alignment horizontal="right" wrapText="1"/>
    </xf>
    <xf numFmtId="0" fontId="24" fillId="18" borderId="10" xfId="0" applyFont="1" applyFill="1" applyBorder="1" applyAlignment="1">
      <alignment horizontal="center"/>
    </xf>
    <xf numFmtId="0" fontId="24" fillId="18" borderId="10" xfId="0" applyFont="1" applyFill="1" applyBorder="1" applyAlignment="1">
      <alignment horizontal="right"/>
    </xf>
    <xf numFmtId="172" fontId="18" fillId="0" borderId="12" xfId="26" applyNumberFormat="1" applyFont="1" applyBorder="1" applyAlignment="1">
      <alignment horizontal="right"/>
    </xf>
    <xf numFmtId="0" fontId="18" fillId="0" borderId="12" xfId="0" applyFont="1" applyBorder="1" applyAlignment="1">
      <alignment wrapText="1"/>
    </xf>
    <xf numFmtId="0" fontId="18" fillId="0" borderId="12" xfId="0" applyNumberFormat="1" applyFont="1" applyBorder="1" applyAlignment="1">
      <alignment wrapText="1"/>
    </xf>
    <xf numFmtId="0" fontId="18" fillId="18" borderId="11" xfId="0" applyFont="1" applyFill="1" applyBorder="1" applyAlignment="1">
      <alignment horizontal="center" vertical="center" wrapText="1"/>
    </xf>
    <xf numFmtId="3" fontId="41" fillId="0" borderId="12" xfId="0" applyNumberFormat="1" applyFont="1" applyBorder="1"/>
    <xf numFmtId="0" fontId="19" fillId="0" borderId="12" xfId="0" applyFont="1" applyFill="1" applyBorder="1" applyAlignment="1">
      <alignment horizontal="center" vertical="center" wrapText="1"/>
    </xf>
    <xf numFmtId="167" fontId="41" fillId="0" borderId="12" xfId="0" applyNumberFormat="1" applyFont="1" applyBorder="1"/>
    <xf numFmtId="167" fontId="57" fillId="0" borderId="8" xfId="0" applyNumberFormat="1" applyFont="1" applyBorder="1"/>
    <xf numFmtId="3" fontId="18" fillId="0" borderId="14" xfId="0" applyNumberFormat="1" applyFont="1" applyBorder="1" applyAlignment="1"/>
    <xf numFmtId="3" fontId="18" fillId="0" borderId="14" xfId="26" applyNumberFormat="1" applyFont="1" applyBorder="1" applyAlignment="1">
      <alignment horizontal="right"/>
    </xf>
    <xf numFmtId="3" fontId="24" fillId="0" borderId="14" xfId="26" applyNumberFormat="1" applyFont="1" applyBorder="1" applyAlignment="1">
      <alignment horizontal="right"/>
    </xf>
    <xf numFmtId="3" fontId="21" fillId="0" borderId="14" xfId="0" applyNumberFormat="1" applyFont="1" applyBorder="1"/>
    <xf numFmtId="3" fontId="21" fillId="0" borderId="14" xfId="0" applyNumberFormat="1" applyFont="1" applyBorder="1" applyAlignment="1">
      <alignment horizontal="right" vertical="center"/>
    </xf>
    <xf numFmtId="3" fontId="21" fillId="0" borderId="14" xfId="0" applyNumberFormat="1" applyFont="1" applyFill="1" applyBorder="1"/>
    <xf numFmtId="167" fontId="28" fillId="0" borderId="14" xfId="0" applyNumberFormat="1" applyFont="1" applyBorder="1"/>
    <xf numFmtId="3" fontId="18" fillId="0" borderId="14" xfId="0" applyNumberFormat="1" applyFont="1" applyBorder="1"/>
    <xf numFmtId="3" fontId="24" fillId="0" borderId="8" xfId="26" applyNumberFormat="1" applyFont="1" applyFill="1" applyBorder="1" applyAlignment="1" applyProtection="1">
      <alignment horizontal="right" wrapText="1"/>
    </xf>
    <xf numFmtId="3" fontId="24" fillId="0" borderId="10" xfId="0" applyNumberFormat="1" applyFont="1" applyBorder="1" applyAlignment="1">
      <alignment horizontal="right"/>
    </xf>
    <xf numFmtId="3" fontId="41" fillId="0" borderId="15" xfId="0" applyNumberFormat="1" applyFont="1" applyBorder="1"/>
    <xf numFmtId="3" fontId="18" fillId="0" borderId="16" xfId="0" applyNumberFormat="1" applyFont="1" applyBorder="1"/>
    <xf numFmtId="172" fontId="24" fillId="0" borderId="12" xfId="26" applyNumberFormat="1" applyFont="1" applyBorder="1" applyAlignment="1">
      <alignment horizontal="right"/>
    </xf>
    <xf numFmtId="3" fontId="24" fillId="0" borderId="17" xfId="0" applyNumberFormat="1" applyFont="1" applyBorder="1"/>
    <xf numFmtId="3" fontId="18" fillId="0" borderId="18" xfId="0" applyNumberFormat="1" applyFont="1" applyFill="1" applyBorder="1" applyAlignment="1"/>
    <xf numFmtId="0" fontId="0" fillId="0" borderId="19" xfId="0" applyBorder="1"/>
    <xf numFmtId="3" fontId="24" fillId="0" borderId="14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right" vertical="center" wrapText="1"/>
    </xf>
    <xf numFmtId="3" fontId="24" fillId="0" borderId="14" xfId="26" applyNumberFormat="1" applyFont="1" applyBorder="1" applyAlignment="1">
      <alignment horizontal="right" vertical="center"/>
    </xf>
    <xf numFmtId="167" fontId="21" fillId="0" borderId="12" xfId="0" applyNumberFormat="1" applyFont="1" applyBorder="1"/>
    <xf numFmtId="3" fontId="21" fillId="0" borderId="14" xfId="26" applyNumberFormat="1" applyFont="1" applyBorder="1" applyAlignment="1">
      <alignment horizontal="right"/>
    </xf>
    <xf numFmtId="167" fontId="21" fillId="0" borderId="9" xfId="0" applyNumberFormat="1" applyFont="1" applyFill="1" applyBorder="1" applyAlignment="1">
      <alignment horizontal="center"/>
    </xf>
    <xf numFmtId="167" fontId="44" fillId="0" borderId="9" xfId="0" applyNumberFormat="1" applyFont="1" applyBorder="1" applyAlignment="1">
      <alignment horizontal="center"/>
    </xf>
    <xf numFmtId="167" fontId="28" fillId="0" borderId="9" xfId="0" applyNumberFormat="1" applyFont="1" applyBorder="1" applyAlignment="1">
      <alignment horizontal="center"/>
    </xf>
    <xf numFmtId="0" fontId="24" fillId="0" borderId="8" xfId="0" applyFont="1" applyBorder="1"/>
    <xf numFmtId="3" fontId="18" fillId="0" borderId="15" xfId="0" applyNumberFormat="1" applyFont="1" applyBorder="1" applyAlignment="1"/>
    <xf numFmtId="3" fontId="18" fillId="0" borderId="11" xfId="0" applyNumberFormat="1" applyFont="1" applyBorder="1" applyAlignment="1"/>
    <xf numFmtId="3" fontId="24" fillId="0" borderId="12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left" wrapText="1"/>
    </xf>
    <xf numFmtId="3" fontId="24" fillId="0" borderId="20" xfId="0" applyNumberFormat="1" applyFont="1" applyBorder="1" applyAlignment="1">
      <alignment vertical="center"/>
    </xf>
    <xf numFmtId="167" fontId="41" fillId="0" borderId="14" xfId="0" applyNumberFormat="1" applyFont="1" applyBorder="1"/>
    <xf numFmtId="3" fontId="24" fillId="0" borderId="8" xfId="0" applyNumberFormat="1" applyFont="1" applyBorder="1" applyAlignment="1"/>
    <xf numFmtId="3" fontId="24" fillId="0" borderId="10" xfId="0" applyNumberFormat="1" applyFont="1" applyFill="1" applyBorder="1" applyAlignment="1" applyProtection="1"/>
    <xf numFmtId="0" fontId="24" fillId="18" borderId="12" xfId="0" applyFont="1" applyFill="1" applyBorder="1" applyAlignment="1">
      <alignment horizontal="center"/>
    </xf>
    <xf numFmtId="0" fontId="24" fillId="0" borderId="12" xfId="0" applyFont="1" applyBorder="1" applyAlignment="1"/>
    <xf numFmtId="0" fontId="24" fillId="18" borderId="9" xfId="0" applyFont="1" applyFill="1" applyBorder="1" applyAlignment="1">
      <alignment horizontal="center" vertical="center"/>
    </xf>
    <xf numFmtId="0" fontId="20" fillId="0" borderId="12" xfId="0" applyFont="1" applyBorder="1"/>
    <xf numFmtId="0" fontId="24" fillId="23" borderId="12" xfId="0" applyFont="1" applyFill="1" applyBorder="1"/>
    <xf numFmtId="0" fontId="28" fillId="0" borderId="0" xfId="0" applyFont="1" applyBorder="1"/>
    <xf numFmtId="0" fontId="20" fillId="0" borderId="0" xfId="0" applyFont="1" applyAlignment="1">
      <alignment horizontal="center" wrapText="1"/>
    </xf>
    <xf numFmtId="0" fontId="28" fillId="0" borderId="12" xfId="0" applyFont="1" applyBorder="1"/>
    <xf numFmtId="0" fontId="28" fillId="0" borderId="12" xfId="0" applyFont="1" applyBorder="1" applyAlignment="1"/>
    <xf numFmtId="3" fontId="20" fillId="0" borderId="8" xfId="0" applyNumberFormat="1" applyFont="1" applyBorder="1"/>
    <xf numFmtId="0" fontId="20" fillId="0" borderId="8" xfId="0" applyFont="1" applyBorder="1"/>
    <xf numFmtId="0" fontId="20" fillId="0" borderId="14" xfId="0" applyFont="1" applyBorder="1"/>
    <xf numFmtId="3" fontId="28" fillId="0" borderId="8" xfId="0" applyNumberFormat="1" applyFont="1" applyBorder="1"/>
    <xf numFmtId="0" fontId="28" fillId="0" borderId="14" xfId="0" applyFont="1" applyBorder="1"/>
    <xf numFmtId="0" fontId="28" fillId="18" borderId="12" xfId="0" applyFont="1" applyFill="1" applyBorder="1" applyAlignment="1"/>
    <xf numFmtId="0" fontId="28" fillId="23" borderId="12" xfId="0" applyFont="1" applyFill="1" applyBorder="1"/>
    <xf numFmtId="172" fontId="24" fillId="18" borderId="11" xfId="26" applyNumberFormat="1" applyFont="1" applyFill="1" applyBorder="1" applyAlignment="1">
      <alignment horizontal="right"/>
    </xf>
    <xf numFmtId="0" fontId="24" fillId="18" borderId="8" xfId="0" applyFont="1" applyFill="1" applyBorder="1" applyAlignment="1">
      <alignment horizontal="center" vertical="center"/>
    </xf>
    <xf numFmtId="3" fontId="18" fillId="0" borderId="8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center" vertical="center" wrapText="1"/>
    </xf>
    <xf numFmtId="0" fontId="0" fillId="0" borderId="0" xfId="0" applyAlignment="1"/>
    <xf numFmtId="0" fontId="22" fillId="0" borderId="0" xfId="0" applyFont="1" applyBorder="1" applyAlignment="1">
      <alignment horizontal="center" wrapText="1"/>
    </xf>
    <xf numFmtId="3" fontId="22" fillId="0" borderId="0" xfId="26" applyNumberFormat="1" applyFont="1" applyFill="1" applyBorder="1" applyAlignment="1" applyProtection="1">
      <alignment horizontal="center" vertical="center" wrapText="1"/>
    </xf>
    <xf numFmtId="2" fontId="2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4" fillId="18" borderId="9" xfId="0" applyFont="1" applyFill="1" applyBorder="1" applyAlignment="1">
      <alignment horizontal="center"/>
    </xf>
    <xf numFmtId="0" fontId="24" fillId="18" borderId="8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0" fontId="28" fillId="0" borderId="9" xfId="0" applyFont="1" applyBorder="1" applyAlignment="1"/>
    <xf numFmtId="0" fontId="28" fillId="0" borderId="8" xfId="0" applyFont="1" applyBorder="1" applyAlignment="1"/>
    <xf numFmtId="0" fontId="28" fillId="0" borderId="12" xfId="0" applyFont="1" applyBorder="1" applyAlignment="1"/>
    <xf numFmtId="0" fontId="28" fillId="0" borderId="20" xfId="0" applyFont="1" applyBorder="1" applyAlignment="1"/>
    <xf numFmtId="0" fontId="24" fillId="0" borderId="12" xfId="0" applyFont="1" applyBorder="1" applyAlignment="1"/>
    <xf numFmtId="0" fontId="28" fillId="18" borderId="12" xfId="0" applyFont="1" applyFill="1" applyBorder="1" applyAlignment="1"/>
    <xf numFmtId="0" fontId="24" fillId="0" borderId="12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3" fontId="53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4" fillId="18" borderId="9" xfId="0" applyFont="1" applyFill="1" applyBorder="1" applyAlignment="1">
      <alignment horizontal="center" vertical="center" wrapText="1"/>
    </xf>
    <xf numFmtId="0" fontId="24" fillId="18" borderId="9" xfId="0" applyFont="1" applyFill="1" applyBorder="1" applyAlignment="1">
      <alignment horizontal="center" wrapText="1"/>
    </xf>
    <xf numFmtId="3" fontId="18" fillId="0" borderId="8" xfId="0" applyNumberFormat="1" applyFont="1" applyBorder="1" applyAlignment="1"/>
    <xf numFmtId="3" fontId="18" fillId="18" borderId="9" xfId="0" applyNumberFormat="1" applyFont="1" applyFill="1" applyBorder="1" applyAlignment="1">
      <alignment horizontal="center" vertical="center"/>
    </xf>
    <xf numFmtId="3" fontId="18" fillId="0" borderId="8" xfId="0" applyNumberFormat="1" applyFont="1" applyBorder="1"/>
    <xf numFmtId="3" fontId="18" fillId="0" borderId="9" xfId="0" applyNumberFormat="1" applyFont="1" applyBorder="1" applyAlignment="1">
      <alignment wrapText="1"/>
    </xf>
    <xf numFmtId="3" fontId="53" fillId="0" borderId="0" xfId="0" applyNumberFormat="1" applyFont="1" applyBorder="1" applyAlignment="1">
      <alignment horizontal="center" vertical="center" wrapText="1"/>
    </xf>
    <xf numFmtId="49" fontId="56" fillId="0" borderId="9" xfId="0" applyNumberFormat="1" applyFont="1" applyBorder="1" applyAlignment="1"/>
    <xf numFmtId="3" fontId="55" fillId="0" borderId="0" xfId="0" applyNumberFormat="1" applyFont="1" applyBorder="1" applyAlignment="1">
      <alignment horizontal="center" vertical="center" wrapText="1"/>
    </xf>
    <xf numFmtId="3" fontId="24" fillId="0" borderId="9" xfId="0" applyNumberFormat="1" applyFont="1" applyBorder="1" applyAlignment="1">
      <alignment vertical="center"/>
    </xf>
    <xf numFmtId="0" fontId="24" fillId="0" borderId="9" xfId="0" applyFont="1" applyFill="1" applyBorder="1" applyAlignment="1">
      <alignment horizontal="left" wrapText="1"/>
    </xf>
    <xf numFmtId="3" fontId="24" fillId="0" borderId="9" xfId="0" applyNumberFormat="1" applyFont="1" applyBorder="1" applyAlignment="1">
      <alignment horizontal="left" vertical="center"/>
    </xf>
    <xf numFmtId="3" fontId="24" fillId="0" borderId="21" xfId="0" applyNumberFormat="1" applyFont="1" applyBorder="1" applyAlignment="1">
      <alignment horizontal="left" wrapText="1"/>
    </xf>
    <xf numFmtId="3" fontId="22" fillId="0" borderId="0" xfId="26" applyNumberFormat="1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wrapText="1"/>
    </xf>
    <xf numFmtId="0" fontId="24" fillId="18" borderId="9" xfId="0" applyFont="1" applyFill="1" applyBorder="1" applyAlignment="1">
      <alignment horizontal="center" vertical="center"/>
    </xf>
    <xf numFmtId="0" fontId="20" fillId="18" borderId="8" xfId="0" applyFont="1" applyFill="1" applyBorder="1" applyAlignment="1">
      <alignment horizontal="center" wrapText="1"/>
    </xf>
    <xf numFmtId="0" fontId="20" fillId="18" borderId="22" xfId="0" applyFont="1" applyFill="1" applyBorder="1" applyAlignment="1">
      <alignment horizontal="center" wrapText="1"/>
    </xf>
    <xf numFmtId="0" fontId="20" fillId="18" borderId="23" xfId="0" applyFont="1" applyFill="1" applyBorder="1" applyAlignment="1">
      <alignment horizontal="center" wrapText="1"/>
    </xf>
    <xf numFmtId="2" fontId="53" fillId="0" borderId="0" xfId="33" applyNumberFormat="1" applyFont="1" applyBorder="1" applyAlignment="1">
      <alignment horizontal="center"/>
    </xf>
    <xf numFmtId="2" fontId="2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3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ó" xfId="30" builtinId="26" customBuiltin="1"/>
    <cellStyle name="Kimenet" xfId="31" builtinId="21" customBuiltin="1"/>
    <cellStyle name="Magyarázó szöveg" xfId="32" builtinId="53" customBuiltin="1"/>
    <cellStyle name="Normál" xfId="0" builtinId="0"/>
    <cellStyle name="Normál_előirányzat-felhasználási ütemterv 2010." xfId="33"/>
    <cellStyle name="Összesen" xfId="34" builtinId="25" customBuiltin="1"/>
    <cellStyle name="Rossz" xfId="35" builtinId="27" customBuiltin="1"/>
    <cellStyle name="Semleges" xfId="36" builtinId="28" customBuiltin="1"/>
    <cellStyle name="Számítás" xfId="37" builtinId="22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5"/>
  <sheetViews>
    <sheetView topLeftCell="A19" workbookViewId="0">
      <selection activeCell="G29" sqref="G29"/>
    </sheetView>
  </sheetViews>
  <sheetFormatPr defaultRowHeight="15.75" x14ac:dyDescent="0.25"/>
  <cols>
    <col min="1" max="1" width="4.85546875" style="1" customWidth="1"/>
    <col min="2" max="2" width="33.5703125" style="2" customWidth="1"/>
    <col min="3" max="3" width="12.42578125" style="3" bestFit="1" customWidth="1"/>
    <col min="4" max="4" width="12.42578125" style="4" bestFit="1" customWidth="1"/>
    <col min="5" max="5" width="12.42578125" style="3" bestFit="1" customWidth="1"/>
    <col min="6" max="6" width="12.42578125" style="3" customWidth="1"/>
    <col min="7" max="7" width="12.42578125" bestFit="1" customWidth="1"/>
  </cols>
  <sheetData>
    <row r="2" spans="1:7" x14ac:dyDescent="0.25">
      <c r="D2" s="5"/>
      <c r="F2" s="5"/>
      <c r="G2" s="5" t="s">
        <v>0</v>
      </c>
    </row>
    <row r="3" spans="1:7" ht="14.25" customHeight="1" x14ac:dyDescent="0.25">
      <c r="C3" s="6"/>
      <c r="D3" s="7"/>
      <c r="F3" s="7"/>
      <c r="G3" s="7" t="s">
        <v>1</v>
      </c>
    </row>
    <row r="4" spans="1:7" x14ac:dyDescent="0.25">
      <c r="C4" s="8"/>
      <c r="D4" s="9"/>
    </row>
    <row r="5" spans="1:7" ht="35.1" customHeight="1" x14ac:dyDescent="0.2">
      <c r="A5" s="495" t="s">
        <v>460</v>
      </c>
      <c r="B5" s="495"/>
      <c r="C5" s="495"/>
      <c r="D5" s="495"/>
      <c r="E5" s="495"/>
      <c r="F5" s="495"/>
      <c r="G5" s="496"/>
    </row>
    <row r="6" spans="1:7" ht="23.25" customHeight="1" x14ac:dyDescent="0.25">
      <c r="B6" s="10"/>
    </row>
    <row r="7" spans="1:7" x14ac:dyDescent="0.25">
      <c r="B7" s="11"/>
      <c r="C7" s="12"/>
      <c r="D7" s="5"/>
      <c r="F7" s="5"/>
      <c r="G7" s="5" t="s">
        <v>442</v>
      </c>
    </row>
    <row r="8" spans="1:7" ht="48.75" customHeight="1" x14ac:dyDescent="0.2">
      <c r="A8" s="13" t="s">
        <v>3</v>
      </c>
      <c r="B8" s="14" t="s">
        <v>4</v>
      </c>
      <c r="C8" s="351" t="s">
        <v>412</v>
      </c>
      <c r="D8" s="351" t="s">
        <v>439</v>
      </c>
      <c r="E8" s="351" t="s">
        <v>440</v>
      </c>
      <c r="F8" s="351" t="s">
        <v>423</v>
      </c>
      <c r="G8" s="351" t="s">
        <v>490</v>
      </c>
    </row>
    <row r="9" spans="1:7" ht="20.85" customHeight="1" x14ac:dyDescent="0.25">
      <c r="A9" s="18"/>
      <c r="B9" s="19" t="s">
        <v>5</v>
      </c>
      <c r="C9" s="356"/>
      <c r="D9" s="406"/>
      <c r="E9" s="352"/>
      <c r="F9" s="356"/>
      <c r="G9" s="356"/>
    </row>
    <row r="10" spans="1:7" ht="20.85" customHeight="1" x14ac:dyDescent="0.25">
      <c r="A10" s="22" t="s">
        <v>6</v>
      </c>
      <c r="B10" s="23" t="s">
        <v>7</v>
      </c>
      <c r="C10" s="356"/>
      <c r="D10" s="353"/>
      <c r="E10" s="352"/>
      <c r="F10" s="356"/>
      <c r="G10" s="356"/>
    </row>
    <row r="11" spans="1:7" ht="20.85" customHeight="1" x14ac:dyDescent="0.25">
      <c r="A11" s="24" t="s">
        <v>8</v>
      </c>
      <c r="B11" s="25" t="s">
        <v>9</v>
      </c>
      <c r="C11" s="356">
        <v>308395953</v>
      </c>
      <c r="D11" s="353">
        <v>438586762</v>
      </c>
      <c r="E11" s="352">
        <v>435478585</v>
      </c>
      <c r="F11" s="356">
        <v>389486134</v>
      </c>
      <c r="G11" s="356">
        <v>454491519</v>
      </c>
    </row>
    <row r="12" spans="1:7" ht="20.85" customHeight="1" x14ac:dyDescent="0.25">
      <c r="A12" s="24" t="s">
        <v>10</v>
      </c>
      <c r="B12" s="25" t="s">
        <v>11</v>
      </c>
      <c r="C12" s="356">
        <v>0</v>
      </c>
      <c r="D12" s="353">
        <v>16133903</v>
      </c>
      <c r="E12" s="353">
        <v>16133903</v>
      </c>
      <c r="F12" s="356"/>
      <c r="G12" s="356">
        <v>21165395</v>
      </c>
    </row>
    <row r="13" spans="1:7" ht="20.85" customHeight="1" x14ac:dyDescent="0.25">
      <c r="A13" s="24" t="s">
        <v>12</v>
      </c>
      <c r="B13" s="25" t="s">
        <v>13</v>
      </c>
      <c r="C13" s="356">
        <v>71000000</v>
      </c>
      <c r="D13" s="353">
        <v>67000000</v>
      </c>
      <c r="E13" s="400">
        <v>66181080</v>
      </c>
      <c r="F13" s="356">
        <v>53500000</v>
      </c>
      <c r="G13" s="356">
        <v>56870551</v>
      </c>
    </row>
    <row r="14" spans="1:7" s="27" customFormat="1" ht="20.85" customHeight="1" x14ac:dyDescent="0.25">
      <c r="A14" s="24" t="s">
        <v>14</v>
      </c>
      <c r="B14" s="26" t="s">
        <v>15</v>
      </c>
      <c r="C14" s="356">
        <v>12289000</v>
      </c>
      <c r="D14" s="353">
        <v>28604908</v>
      </c>
      <c r="E14" s="400">
        <v>23433050</v>
      </c>
      <c r="F14" s="356">
        <v>13375562</v>
      </c>
      <c r="G14" s="356">
        <v>13375562</v>
      </c>
    </row>
    <row r="15" spans="1:7" ht="20.85" customHeight="1" x14ac:dyDescent="0.25">
      <c r="A15" s="24" t="s">
        <v>16</v>
      </c>
      <c r="B15" s="25" t="s">
        <v>17</v>
      </c>
      <c r="C15" s="356">
        <v>240000</v>
      </c>
      <c r="D15" s="353">
        <v>240000</v>
      </c>
      <c r="E15" s="400">
        <v>501000</v>
      </c>
      <c r="F15" s="356"/>
      <c r="G15" s="356"/>
    </row>
    <row r="16" spans="1:7" ht="20.85" customHeight="1" x14ac:dyDescent="0.25">
      <c r="A16" s="24" t="s">
        <v>18</v>
      </c>
      <c r="B16" s="25" t="s">
        <v>19</v>
      </c>
      <c r="C16" s="356">
        <v>425000</v>
      </c>
      <c r="D16" s="353">
        <v>1174719</v>
      </c>
      <c r="E16" s="400">
        <v>309731</v>
      </c>
      <c r="F16" s="356">
        <v>542470</v>
      </c>
      <c r="G16" s="356">
        <v>542470</v>
      </c>
    </row>
    <row r="17" spans="1:13" ht="20.85" customHeight="1" x14ac:dyDescent="0.25">
      <c r="A17" s="24" t="s">
        <v>20</v>
      </c>
      <c r="B17" s="25" t="s">
        <v>21</v>
      </c>
      <c r="C17" s="356"/>
      <c r="D17" s="353"/>
      <c r="E17" s="400"/>
      <c r="F17" s="356"/>
      <c r="G17" s="356"/>
    </row>
    <row r="18" spans="1:13" ht="20.85" customHeight="1" x14ac:dyDescent="0.25">
      <c r="A18" s="18"/>
      <c r="B18" s="23" t="s">
        <v>22</v>
      </c>
      <c r="C18" s="377">
        <f>C11+C12+C13+C14+C15+C16+C17</f>
        <v>392349953</v>
      </c>
      <c r="D18" s="377">
        <f>D11+D12+D13+D14+D15+D16+D17</f>
        <v>551740292</v>
      </c>
      <c r="E18" s="377">
        <f>E11+E12+E13+E14+E15+E16+E17</f>
        <v>542037349</v>
      </c>
      <c r="F18" s="377">
        <f>F11+F12+F13+F14+F15+F16+F17</f>
        <v>456904166</v>
      </c>
      <c r="G18" s="377">
        <f>G11+G12+G13+G14+G15+G16+G17</f>
        <v>546445497</v>
      </c>
    </row>
    <row r="19" spans="1:13" ht="20.85" customHeight="1" x14ac:dyDescent="0.25">
      <c r="A19" s="22" t="s">
        <v>23</v>
      </c>
      <c r="B19" s="23" t="s">
        <v>24</v>
      </c>
      <c r="C19" s="357">
        <v>62905540</v>
      </c>
      <c r="D19" s="407">
        <v>66269255</v>
      </c>
      <c r="E19" s="401">
        <v>66269255</v>
      </c>
      <c r="F19" s="357">
        <v>30633004</v>
      </c>
      <c r="G19" s="357">
        <v>23993722</v>
      </c>
    </row>
    <row r="20" spans="1:13" ht="20.85" customHeight="1" x14ac:dyDescent="0.25">
      <c r="A20" s="18"/>
      <c r="B20" s="23" t="s">
        <v>25</v>
      </c>
      <c r="C20" s="378">
        <f>C18+C19</f>
        <v>455255493</v>
      </c>
      <c r="D20" s="378">
        <f>D18+D19</f>
        <v>618009547</v>
      </c>
      <c r="E20" s="378">
        <f>E18+E19</f>
        <v>608306604</v>
      </c>
      <c r="F20" s="378">
        <f>F18+F19</f>
        <v>487537170</v>
      </c>
      <c r="G20" s="378">
        <f>G18+G19</f>
        <v>570439219</v>
      </c>
    </row>
    <row r="21" spans="1:13" ht="20.85" customHeight="1" x14ac:dyDescent="0.25">
      <c r="A21" s="18"/>
      <c r="B21" s="19" t="s">
        <v>26</v>
      </c>
      <c r="C21" s="356"/>
      <c r="D21" s="353"/>
      <c r="E21" s="400"/>
      <c r="F21" s="356"/>
      <c r="G21" s="356"/>
    </row>
    <row r="22" spans="1:13" s="32" customFormat="1" ht="20.85" customHeight="1" x14ac:dyDescent="0.25">
      <c r="A22" s="22" t="s">
        <v>6</v>
      </c>
      <c r="B22" s="23" t="s">
        <v>27</v>
      </c>
      <c r="C22" s="357"/>
      <c r="D22" s="353"/>
      <c r="E22" s="401"/>
      <c r="F22" s="357"/>
      <c r="G22" s="357"/>
    </row>
    <row r="23" spans="1:13" ht="20.85" customHeight="1" x14ac:dyDescent="0.25">
      <c r="A23" s="24" t="s">
        <v>8</v>
      </c>
      <c r="B23" s="25" t="s">
        <v>28</v>
      </c>
      <c r="C23" s="354">
        <v>96642454</v>
      </c>
      <c r="D23" s="353">
        <v>170195663</v>
      </c>
      <c r="E23" s="400">
        <v>169537745</v>
      </c>
      <c r="F23" s="354">
        <v>117477061</v>
      </c>
      <c r="G23" s="354">
        <v>163086311</v>
      </c>
    </row>
    <row r="24" spans="1:13" ht="24.75" x14ac:dyDescent="0.25">
      <c r="A24" s="24" t="s">
        <v>10</v>
      </c>
      <c r="B24" s="33" t="s">
        <v>29</v>
      </c>
      <c r="C24" s="354">
        <v>16866000</v>
      </c>
      <c r="D24" s="353">
        <v>23741710</v>
      </c>
      <c r="E24" s="400">
        <v>23731914</v>
      </c>
      <c r="F24" s="354">
        <v>17766658</v>
      </c>
      <c r="G24" s="354">
        <v>21302449</v>
      </c>
    </row>
    <row r="25" spans="1:13" ht="20.85" customHeight="1" x14ac:dyDescent="0.25">
      <c r="A25" s="24" t="s">
        <v>12</v>
      </c>
      <c r="B25" s="25" t="s">
        <v>30</v>
      </c>
      <c r="C25" s="354">
        <v>120119000</v>
      </c>
      <c r="D25" s="408">
        <v>148997260</v>
      </c>
      <c r="E25" s="443">
        <v>135964217</v>
      </c>
      <c r="F25" s="354">
        <v>126086400</v>
      </c>
      <c r="G25" s="354">
        <v>137869865</v>
      </c>
    </row>
    <row r="26" spans="1:13" ht="20.85" customHeight="1" x14ac:dyDescent="0.25">
      <c r="A26" s="34" t="s">
        <v>14</v>
      </c>
      <c r="B26" s="35" t="s">
        <v>31</v>
      </c>
      <c r="C26" s="354">
        <v>51983000</v>
      </c>
      <c r="D26" s="353">
        <v>44770435</v>
      </c>
      <c r="E26" s="400">
        <v>36770688</v>
      </c>
      <c r="F26" s="354">
        <v>46160988</v>
      </c>
      <c r="G26" s="354">
        <v>46160988</v>
      </c>
    </row>
    <row r="27" spans="1:13" ht="20.85" customHeight="1" x14ac:dyDescent="0.25">
      <c r="A27" s="36" t="s">
        <v>16</v>
      </c>
      <c r="B27" s="37" t="s">
        <v>32</v>
      </c>
      <c r="C27" s="352">
        <v>143957000</v>
      </c>
      <c r="D27" s="409">
        <v>164635148</v>
      </c>
      <c r="E27" s="400">
        <v>163208422</v>
      </c>
      <c r="F27" s="352">
        <v>144823348</v>
      </c>
      <c r="G27" s="352">
        <v>144823348</v>
      </c>
      <c r="M27" t="s">
        <v>392</v>
      </c>
    </row>
    <row r="28" spans="1:13" ht="20.85" customHeight="1" x14ac:dyDescent="0.25">
      <c r="A28" s="36" t="s">
        <v>33</v>
      </c>
      <c r="B28" s="37" t="s">
        <v>34</v>
      </c>
      <c r="C28" s="354">
        <v>7420000</v>
      </c>
      <c r="D28" s="410">
        <v>12002124</v>
      </c>
      <c r="E28" s="444">
        <v>11478668</v>
      </c>
      <c r="F28" s="354">
        <v>222240</v>
      </c>
      <c r="G28" s="354">
        <v>19397589</v>
      </c>
    </row>
    <row r="29" spans="1:13" ht="20.85" customHeight="1" x14ac:dyDescent="0.25">
      <c r="A29" s="36" t="s">
        <v>20</v>
      </c>
      <c r="B29" s="37" t="s">
        <v>35</v>
      </c>
      <c r="C29" s="354">
        <v>6877000</v>
      </c>
      <c r="D29" s="410">
        <v>41065409</v>
      </c>
      <c r="E29" s="444">
        <v>32119273</v>
      </c>
      <c r="F29" s="354">
        <v>21258012</v>
      </c>
      <c r="G29" s="354">
        <v>23248058</v>
      </c>
    </row>
    <row r="30" spans="1:13" ht="20.85" customHeight="1" x14ac:dyDescent="0.25">
      <c r="A30" s="36" t="s">
        <v>36</v>
      </c>
      <c r="B30" s="37" t="s">
        <v>37</v>
      </c>
      <c r="C30" s="354"/>
      <c r="D30" s="354"/>
      <c r="E30" s="444"/>
      <c r="F30" s="354"/>
      <c r="G30" s="354"/>
    </row>
    <row r="31" spans="1:13" s="32" customFormat="1" ht="20.85" customHeight="1" x14ac:dyDescent="0.25">
      <c r="A31" s="40"/>
      <c r="B31" s="19" t="s">
        <v>38</v>
      </c>
      <c r="C31" s="377">
        <f>C23+C24+C25+C26+C27+C28+C29+C30</f>
        <v>443864454</v>
      </c>
      <c r="D31" s="377">
        <f>D23+D24+D25+D26+D27+D28+D29+D30</f>
        <v>605407749</v>
      </c>
      <c r="E31" s="377">
        <f>E23+E24+E25+E26+E27+E28+E29+E30</f>
        <v>572810927</v>
      </c>
      <c r="F31" s="377">
        <f>F23+F24+F25+F26+F27+F28+F29+F30</f>
        <v>473794707</v>
      </c>
      <c r="G31" s="377">
        <f>G23+G24+G25+G26+G27+G28+G29+G30</f>
        <v>555888608</v>
      </c>
    </row>
    <row r="32" spans="1:13" s="32" customFormat="1" ht="20.85" customHeight="1" x14ac:dyDescent="0.25">
      <c r="A32" s="40" t="s">
        <v>23</v>
      </c>
      <c r="B32" s="19" t="s">
        <v>39</v>
      </c>
      <c r="C32" s="377">
        <v>11391039</v>
      </c>
      <c r="D32" s="357">
        <v>12601798</v>
      </c>
      <c r="E32" s="445">
        <v>12601798</v>
      </c>
      <c r="F32" s="377">
        <v>13742463</v>
      </c>
      <c r="G32" s="377">
        <v>14550611</v>
      </c>
    </row>
    <row r="33" spans="1:7" s="32" customFormat="1" ht="20.85" customHeight="1" x14ac:dyDescent="0.25">
      <c r="A33" s="42"/>
      <c r="B33" s="19" t="s">
        <v>40</v>
      </c>
      <c r="C33" s="377">
        <f>C31+C32</f>
        <v>455255493</v>
      </c>
      <c r="D33" s="377">
        <f>D31+D32</f>
        <v>618009547</v>
      </c>
      <c r="E33" s="377">
        <f>E31+E32</f>
        <v>585412725</v>
      </c>
      <c r="F33" s="377">
        <f>F31+F32</f>
        <v>487537170</v>
      </c>
      <c r="G33" s="377">
        <f>G31+G32</f>
        <v>570439219</v>
      </c>
    </row>
    <row r="35" spans="1:7" x14ac:dyDescent="0.25">
      <c r="C35" s="43"/>
    </row>
  </sheetData>
  <sheetProtection selectLockedCells="1" selectUnlockedCells="1"/>
  <mergeCells count="1">
    <mergeCell ref="A5:G5"/>
  </mergeCells>
  <phoneticPr fontId="0" type="noConversion"/>
  <pageMargins left="0.5" right="0.36249999999999999" top="0.59027777777777779" bottom="0.59027777777777779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topLeftCell="A22" zoomScaleNormal="100" zoomScaleSheetLayoutView="100" workbookViewId="0">
      <selection activeCell="G21" sqref="G21"/>
    </sheetView>
  </sheetViews>
  <sheetFormatPr defaultColWidth="7.85546875" defaultRowHeight="15.75" x14ac:dyDescent="0.25"/>
  <cols>
    <col min="1" max="1" width="4.140625" style="84" customWidth="1"/>
    <col min="2" max="2" width="36" style="84" customWidth="1"/>
    <col min="3" max="3" width="12.85546875" style="84" customWidth="1"/>
    <col min="4" max="4" width="12.42578125" style="206" customWidth="1"/>
    <col min="5" max="5" width="12.42578125" style="84" customWidth="1"/>
    <col min="6" max="7" width="11.7109375" style="206" customWidth="1"/>
    <col min="8" max="248" width="7.85546875" style="206"/>
  </cols>
  <sheetData>
    <row r="1" spans="1:255" x14ac:dyDescent="0.25">
      <c r="C1" s="85"/>
      <c r="F1" s="85"/>
      <c r="G1" s="85" t="s">
        <v>235</v>
      </c>
    </row>
    <row r="2" spans="1:255" ht="13.35" customHeight="1" x14ac:dyDescent="0.25">
      <c r="C2" s="85"/>
      <c r="F2" s="85"/>
      <c r="G2" s="85" t="s">
        <v>41</v>
      </c>
    </row>
    <row r="4" spans="1:255" ht="48.75" customHeight="1" x14ac:dyDescent="0.3">
      <c r="A4" s="516" t="s">
        <v>451</v>
      </c>
      <c r="B4" s="516"/>
      <c r="C4" s="516"/>
      <c r="D4" s="516"/>
      <c r="E4" s="516"/>
      <c r="F4" s="516"/>
      <c r="G4" s="496"/>
    </row>
    <row r="7" spans="1:255" ht="15.75" customHeight="1" x14ac:dyDescent="0.25">
      <c r="A7" s="124"/>
      <c r="C7" s="85"/>
      <c r="F7" s="85"/>
      <c r="G7" s="85" t="s">
        <v>442</v>
      </c>
    </row>
    <row r="8" spans="1:255" s="54" customFormat="1" ht="57.75" customHeight="1" x14ac:dyDescent="0.25">
      <c r="A8" s="229" t="s">
        <v>3</v>
      </c>
      <c r="B8" s="230" t="s">
        <v>4</v>
      </c>
      <c r="C8" s="351" t="s">
        <v>412</v>
      </c>
      <c r="D8" s="17" t="s">
        <v>439</v>
      </c>
      <c r="E8" s="438" t="s">
        <v>440</v>
      </c>
      <c r="F8" s="351" t="s">
        <v>423</v>
      </c>
      <c r="G8" s="351" t="s">
        <v>490</v>
      </c>
      <c r="IO8" s="55"/>
      <c r="IP8" s="55"/>
      <c r="IQ8" s="55"/>
      <c r="IR8" s="55"/>
      <c r="IS8" s="55"/>
      <c r="IT8" s="55"/>
      <c r="IU8" s="55"/>
    </row>
    <row r="9" spans="1:255" ht="30.75" customHeight="1" x14ac:dyDescent="0.25">
      <c r="A9" s="231" t="s">
        <v>8</v>
      </c>
      <c r="B9" s="232" t="s">
        <v>405</v>
      </c>
      <c r="C9" s="356">
        <v>1000000</v>
      </c>
      <c r="D9" s="439"/>
      <c r="E9" s="450"/>
      <c r="F9" s="356"/>
      <c r="G9" s="356"/>
    </row>
    <row r="10" spans="1:255" ht="33.75" customHeight="1" x14ac:dyDescent="0.25">
      <c r="A10" s="231" t="s">
        <v>10</v>
      </c>
      <c r="B10" s="233" t="s">
        <v>406</v>
      </c>
      <c r="C10" s="356"/>
      <c r="D10" s="439">
        <v>1326114</v>
      </c>
      <c r="E10" s="450">
        <v>1217400</v>
      </c>
      <c r="F10" s="356"/>
      <c r="G10" s="356">
        <v>19175349</v>
      </c>
    </row>
    <row r="11" spans="1:255" ht="31.5" customHeight="1" x14ac:dyDescent="0.25">
      <c r="A11" s="231" t="s">
        <v>12</v>
      </c>
      <c r="B11" s="228" t="s">
        <v>474</v>
      </c>
      <c r="C11" s="356">
        <v>420000</v>
      </c>
      <c r="D11" s="439">
        <v>1043171</v>
      </c>
      <c r="E11" s="450">
        <v>743171</v>
      </c>
      <c r="F11" s="356"/>
      <c r="G11" s="356"/>
    </row>
    <row r="12" spans="1:255" ht="31.5" customHeight="1" x14ac:dyDescent="0.25">
      <c r="A12" s="231" t="s">
        <v>14</v>
      </c>
      <c r="B12" s="228" t="s">
        <v>469</v>
      </c>
      <c r="C12" s="356"/>
      <c r="D12" s="453">
        <v>215000</v>
      </c>
      <c r="E12" s="454">
        <v>214987</v>
      </c>
      <c r="F12" s="356">
        <v>222240</v>
      </c>
      <c r="G12" s="356">
        <v>222240</v>
      </c>
    </row>
    <row r="13" spans="1:255" ht="31.5" customHeight="1" x14ac:dyDescent="0.25">
      <c r="A13" s="231" t="s">
        <v>106</v>
      </c>
      <c r="B13" s="233" t="s">
        <v>477</v>
      </c>
      <c r="C13" s="356">
        <v>6000000</v>
      </c>
      <c r="D13" s="439">
        <v>6000000</v>
      </c>
      <c r="E13" s="356">
        <v>5900000</v>
      </c>
      <c r="F13" s="356"/>
      <c r="G13" s="356"/>
    </row>
    <row r="14" spans="1:255" ht="31.5" customHeight="1" x14ac:dyDescent="0.25">
      <c r="A14" s="231" t="s">
        <v>18</v>
      </c>
      <c r="B14" s="233" t="s">
        <v>470</v>
      </c>
      <c r="C14" s="356"/>
      <c r="D14" s="439">
        <v>682832</v>
      </c>
      <c r="E14" s="356">
        <v>682832</v>
      </c>
      <c r="F14" s="356"/>
      <c r="G14" s="356"/>
    </row>
    <row r="15" spans="1:255" ht="31.5" customHeight="1" x14ac:dyDescent="0.25">
      <c r="A15" s="231" t="s">
        <v>413</v>
      </c>
      <c r="B15" s="233" t="s">
        <v>472</v>
      </c>
      <c r="C15" s="356"/>
      <c r="D15" s="439">
        <v>300000</v>
      </c>
      <c r="E15" s="356">
        <v>297829</v>
      </c>
      <c r="F15" s="356"/>
      <c r="G15" s="356"/>
    </row>
    <row r="16" spans="1:255" ht="31.5" customHeight="1" x14ac:dyDescent="0.25">
      <c r="A16" s="231" t="s">
        <v>414</v>
      </c>
      <c r="B16" s="233" t="s">
        <v>475</v>
      </c>
      <c r="C16" s="356"/>
      <c r="D16" s="439">
        <v>100000</v>
      </c>
      <c r="E16" s="356">
        <v>96988</v>
      </c>
      <c r="F16" s="356"/>
      <c r="G16" s="356"/>
    </row>
    <row r="17" spans="1:255" ht="31.5" customHeight="1" x14ac:dyDescent="0.25">
      <c r="A17" s="231" t="s">
        <v>411</v>
      </c>
      <c r="B17" s="233" t="s">
        <v>473</v>
      </c>
      <c r="C17" s="356"/>
      <c r="D17" s="439">
        <v>160000</v>
      </c>
      <c r="E17" s="356">
        <v>158980</v>
      </c>
      <c r="F17" s="356"/>
      <c r="G17" s="356"/>
    </row>
    <row r="18" spans="1:255" ht="31.5" customHeight="1" x14ac:dyDescent="0.25">
      <c r="A18" s="231" t="s">
        <v>433</v>
      </c>
      <c r="B18" s="233" t="s">
        <v>471</v>
      </c>
      <c r="C18" s="356"/>
      <c r="D18" s="439">
        <v>150000</v>
      </c>
      <c r="E18" s="356">
        <v>141474</v>
      </c>
      <c r="F18" s="356"/>
      <c r="G18" s="356"/>
    </row>
    <row r="19" spans="1:255" ht="31.5" customHeight="1" x14ac:dyDescent="0.25">
      <c r="A19" s="231" t="s">
        <v>394</v>
      </c>
      <c r="B19" s="233" t="s">
        <v>476</v>
      </c>
      <c r="C19" s="356"/>
      <c r="D19" s="439">
        <v>2025007</v>
      </c>
      <c r="E19" s="356">
        <v>2025007</v>
      </c>
      <c r="F19" s="356"/>
      <c r="G19" s="356"/>
    </row>
    <row r="20" spans="1:255" s="62" customFormat="1" ht="32.1" customHeight="1" x14ac:dyDescent="0.25">
      <c r="A20" s="234"/>
      <c r="B20" s="41" t="s">
        <v>210</v>
      </c>
      <c r="C20" s="456">
        <v>7420000</v>
      </c>
      <c r="D20" s="456">
        <f>SUM(D10:D19)</f>
        <v>12002124</v>
      </c>
      <c r="E20" s="456">
        <f>SUM(E9:E19)</f>
        <v>11478668</v>
      </c>
      <c r="F20" s="456">
        <v>222240</v>
      </c>
      <c r="G20" s="456">
        <f>SUM(G9:G19)</f>
        <v>19397589</v>
      </c>
      <c r="IO20" s="32"/>
      <c r="IP20" s="32"/>
      <c r="IQ20" s="32"/>
      <c r="IR20" s="32"/>
      <c r="IS20" s="32"/>
      <c r="IT20" s="32"/>
      <c r="IU20" s="32"/>
    </row>
    <row r="21" spans="1:255" x14ac:dyDescent="0.25">
      <c r="A21" s="235"/>
      <c r="D21" s="84"/>
    </row>
    <row r="22" spans="1:255" x14ac:dyDescent="0.25">
      <c r="D22" s="84"/>
    </row>
    <row r="23" spans="1:255" x14ac:dyDescent="0.25">
      <c r="D23" s="84"/>
    </row>
    <row r="24" spans="1:255" x14ac:dyDescent="0.25">
      <c r="D24" s="84"/>
    </row>
    <row r="25" spans="1:255" ht="15.75" customHeight="1" x14ac:dyDescent="0.25">
      <c r="D25" s="84"/>
    </row>
    <row r="26" spans="1:255" ht="15.75" customHeight="1" x14ac:dyDescent="0.25">
      <c r="D26" s="84"/>
    </row>
    <row r="27" spans="1:255" x14ac:dyDescent="0.25">
      <c r="D27" s="84"/>
    </row>
    <row r="28" spans="1:255" x14ac:dyDescent="0.25">
      <c r="D28" s="84"/>
    </row>
    <row r="29" spans="1:255" x14ac:dyDescent="0.25">
      <c r="D29" s="84"/>
    </row>
    <row r="30" spans="1:255" x14ac:dyDescent="0.25">
      <c r="D30" s="84"/>
    </row>
    <row r="31" spans="1:255" x14ac:dyDescent="0.25">
      <c r="D31" s="84"/>
    </row>
    <row r="32" spans="1:255" x14ac:dyDescent="0.25">
      <c r="D32" s="84"/>
    </row>
    <row r="33" spans="4:4" x14ac:dyDescent="0.25">
      <c r="D33" s="84"/>
    </row>
    <row r="34" spans="4:4" x14ac:dyDescent="0.25">
      <c r="D34" s="84"/>
    </row>
    <row r="35" spans="4:4" x14ac:dyDescent="0.25">
      <c r="D35" s="84"/>
    </row>
    <row r="36" spans="4:4" ht="16.5" customHeight="1" x14ac:dyDescent="0.25">
      <c r="D36" s="84"/>
    </row>
    <row r="37" spans="4:4" x14ac:dyDescent="0.25">
      <c r="D37" s="84"/>
    </row>
    <row r="38" spans="4:4" x14ac:dyDescent="0.25">
      <c r="D38" s="84"/>
    </row>
    <row r="39" spans="4:4" x14ac:dyDescent="0.25">
      <c r="D39" s="84"/>
    </row>
    <row r="40" spans="4:4" x14ac:dyDescent="0.25">
      <c r="D40" s="84"/>
    </row>
    <row r="41" spans="4:4" x14ac:dyDescent="0.25">
      <c r="D41" s="84"/>
    </row>
    <row r="42" spans="4:4" x14ac:dyDescent="0.25">
      <c r="D42" s="84"/>
    </row>
    <row r="43" spans="4:4" x14ac:dyDescent="0.25">
      <c r="D43" s="84"/>
    </row>
    <row r="44" spans="4:4" x14ac:dyDescent="0.25">
      <c r="D44" s="84"/>
    </row>
    <row r="45" spans="4:4" x14ac:dyDescent="0.25">
      <c r="D45" s="84"/>
    </row>
    <row r="46" spans="4:4" x14ac:dyDescent="0.25">
      <c r="D46" s="84"/>
    </row>
  </sheetData>
  <sheetProtection selectLockedCells="1" selectUnlockedCells="1"/>
  <mergeCells count="1">
    <mergeCell ref="A4:G4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0" workbookViewId="0">
      <selection activeCell="J11" sqref="J11"/>
    </sheetView>
  </sheetViews>
  <sheetFormatPr defaultRowHeight="12.75" x14ac:dyDescent="0.2"/>
  <cols>
    <col min="1" max="1" width="4.7109375" customWidth="1"/>
    <col min="2" max="2" width="33.7109375" customWidth="1"/>
    <col min="3" max="3" width="13.28515625" customWidth="1"/>
    <col min="4" max="5" width="12.7109375" customWidth="1"/>
    <col min="6" max="6" width="13.140625" customWidth="1"/>
    <col min="7" max="7" width="12.140625" customWidth="1"/>
  </cols>
  <sheetData>
    <row r="1" spans="1:7" ht="15.75" x14ac:dyDescent="0.25">
      <c r="A1" s="84"/>
      <c r="B1" s="84"/>
      <c r="C1" s="85"/>
      <c r="F1" s="85"/>
      <c r="G1" s="85" t="s">
        <v>236</v>
      </c>
    </row>
    <row r="2" spans="1:7" ht="14.25" customHeight="1" x14ac:dyDescent="0.25">
      <c r="A2" s="84"/>
      <c r="B2" s="84"/>
      <c r="C2" s="85"/>
      <c r="F2" s="85"/>
      <c r="G2" s="85" t="s">
        <v>1</v>
      </c>
    </row>
    <row r="3" spans="1:7" ht="15.75" x14ac:dyDescent="0.25">
      <c r="A3" s="84"/>
      <c r="B3" s="84"/>
      <c r="C3" s="84"/>
    </row>
    <row r="4" spans="1:7" ht="15.75" x14ac:dyDescent="0.25">
      <c r="A4" s="84"/>
      <c r="B4" s="84"/>
      <c r="C4" s="84"/>
    </row>
    <row r="5" spans="1:7" ht="45" customHeight="1" x14ac:dyDescent="0.3">
      <c r="A5" s="516" t="s">
        <v>452</v>
      </c>
      <c r="B5" s="516"/>
      <c r="C5" s="516"/>
      <c r="D5" s="516"/>
      <c r="E5" s="516"/>
      <c r="F5" s="516"/>
      <c r="G5" s="496"/>
    </row>
    <row r="6" spans="1:7" ht="15.75" x14ac:dyDescent="0.25">
      <c r="A6" s="84"/>
      <c r="B6" s="84"/>
      <c r="C6" s="84"/>
    </row>
    <row r="7" spans="1:7" ht="15.75" x14ac:dyDescent="0.25">
      <c r="A7" s="84"/>
      <c r="B7" s="84"/>
      <c r="C7" s="84"/>
    </row>
    <row r="8" spans="1:7" ht="15.75" x14ac:dyDescent="0.25">
      <c r="A8" s="84"/>
      <c r="B8" s="84"/>
      <c r="C8" s="84"/>
    </row>
    <row r="9" spans="1:7" ht="15.75" x14ac:dyDescent="0.25">
      <c r="A9" s="84"/>
      <c r="B9" s="84"/>
      <c r="C9" s="84"/>
    </row>
    <row r="10" spans="1:7" ht="15.75" x14ac:dyDescent="0.25">
      <c r="A10" s="124"/>
      <c r="B10" s="84"/>
      <c r="C10" s="85"/>
      <c r="F10" s="85"/>
      <c r="G10" s="85" t="s">
        <v>442</v>
      </c>
    </row>
    <row r="11" spans="1:7" s="55" customFormat="1" ht="57.75" customHeight="1" x14ac:dyDescent="0.2">
      <c r="A11" s="229" t="s">
        <v>3</v>
      </c>
      <c r="B11" s="230" t="s">
        <v>4</v>
      </c>
      <c r="C11" s="351" t="s">
        <v>412</v>
      </c>
      <c r="D11" s="15" t="s">
        <v>439</v>
      </c>
      <c r="E11" s="16" t="s">
        <v>440</v>
      </c>
      <c r="F11" s="351" t="s">
        <v>423</v>
      </c>
      <c r="G11" s="351" t="s">
        <v>490</v>
      </c>
    </row>
    <row r="12" spans="1:7" s="55" customFormat="1" ht="31.5" customHeight="1" x14ac:dyDescent="0.25">
      <c r="A12" s="231" t="s">
        <v>93</v>
      </c>
      <c r="B12" s="233" t="s">
        <v>478</v>
      </c>
      <c r="C12" s="354"/>
      <c r="D12" s="121">
        <v>2500000</v>
      </c>
      <c r="E12" s="342">
        <v>2411721</v>
      </c>
      <c r="F12" s="354"/>
      <c r="G12" s="341"/>
    </row>
    <row r="13" spans="1:7" s="55" customFormat="1" ht="31.5" customHeight="1" x14ac:dyDescent="0.25">
      <c r="A13" s="231" t="s">
        <v>10</v>
      </c>
      <c r="B13" s="233" t="s">
        <v>426</v>
      </c>
      <c r="C13" s="354"/>
      <c r="D13" s="121">
        <v>11000000</v>
      </c>
      <c r="E13" s="342">
        <v>10757300</v>
      </c>
      <c r="F13" s="354"/>
      <c r="G13" s="356">
        <v>1990046</v>
      </c>
    </row>
    <row r="14" spans="1:7" s="55" customFormat="1" ht="31.5" customHeight="1" x14ac:dyDescent="0.25">
      <c r="A14" s="231" t="s">
        <v>12</v>
      </c>
      <c r="B14" s="233" t="s">
        <v>427</v>
      </c>
      <c r="C14" s="354">
        <v>6877000</v>
      </c>
      <c r="D14" s="121">
        <v>10830937</v>
      </c>
      <c r="E14" s="342">
        <v>10830937</v>
      </c>
      <c r="F14" s="354">
        <v>21258012</v>
      </c>
      <c r="G14" s="356">
        <v>21258012</v>
      </c>
    </row>
    <row r="15" spans="1:7" s="55" customFormat="1" ht="31.5" customHeight="1" x14ac:dyDescent="0.25">
      <c r="A15" s="231" t="s">
        <v>150</v>
      </c>
      <c r="B15" s="233" t="s">
        <v>479</v>
      </c>
      <c r="C15" s="468"/>
      <c r="D15" s="469">
        <v>228600</v>
      </c>
      <c r="E15" s="469">
        <v>228600</v>
      </c>
      <c r="F15" s="468"/>
      <c r="G15" s="356"/>
    </row>
    <row r="16" spans="1:7" s="55" customFormat="1" ht="31.5" customHeight="1" x14ac:dyDescent="0.25">
      <c r="A16" s="231" t="s">
        <v>106</v>
      </c>
      <c r="B16" s="233" t="s">
        <v>480</v>
      </c>
      <c r="C16" s="354"/>
      <c r="D16" s="354">
        <v>16505872</v>
      </c>
      <c r="E16" s="354">
        <v>7890715</v>
      </c>
      <c r="F16" s="354"/>
      <c r="G16" s="356"/>
    </row>
    <row r="17" spans="1:7" s="55" customFormat="1" ht="40.5" customHeight="1" x14ac:dyDescent="0.25">
      <c r="A17" s="236"/>
      <c r="B17" s="467" t="s">
        <v>210</v>
      </c>
      <c r="C17" s="357">
        <f>SUM(C12:C15)</f>
        <v>6877000</v>
      </c>
      <c r="D17" s="357">
        <f>SUM(D12:D16)</f>
        <v>41065409</v>
      </c>
      <c r="E17" s="357">
        <f>SUM(E12:E16)</f>
        <v>32119273</v>
      </c>
      <c r="F17" s="357">
        <f>SUM(F12:F16)</f>
        <v>21258012</v>
      </c>
      <c r="G17" s="357">
        <f>G12+G13+G14+G15+G16</f>
        <v>23248058</v>
      </c>
    </row>
    <row r="18" spans="1:7" ht="15.75" x14ac:dyDescent="0.25">
      <c r="D18" s="458"/>
      <c r="E18" s="457"/>
    </row>
  </sheetData>
  <sheetProtection selectLockedCells="1" selectUnlockedCells="1"/>
  <mergeCells count="1">
    <mergeCell ref="A5:G5"/>
  </mergeCells>
  <phoneticPr fontId="0" type="noConversion"/>
  <pageMargins left="0.75138888888888888" right="0.44861111111111113" top="0.5465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6" sqref="A6"/>
    </sheetView>
  </sheetViews>
  <sheetFormatPr defaultRowHeight="15.75" x14ac:dyDescent="0.25"/>
  <cols>
    <col min="1" max="1" width="5.7109375" style="84" customWidth="1"/>
    <col min="2" max="2" width="46.85546875" style="84" customWidth="1"/>
    <col min="3" max="4" width="9.7109375" style="84" customWidth="1"/>
  </cols>
  <sheetData>
    <row r="1" spans="1:5" x14ac:dyDescent="0.25">
      <c r="D1" s="85" t="s">
        <v>237</v>
      </c>
    </row>
    <row r="2" spans="1:5" ht="12" customHeight="1" x14ac:dyDescent="0.25">
      <c r="D2" s="85" t="s">
        <v>1</v>
      </c>
    </row>
    <row r="5" spans="1:5" ht="45.75" customHeight="1" x14ac:dyDescent="0.2">
      <c r="A5" s="517" t="s">
        <v>453</v>
      </c>
      <c r="B5" s="517"/>
      <c r="C5" s="517"/>
      <c r="D5" s="517"/>
    </row>
    <row r="10" spans="1:5" x14ac:dyDescent="0.25">
      <c r="D10" s="85" t="s">
        <v>442</v>
      </c>
    </row>
    <row r="11" spans="1:5" ht="31.5" customHeight="1" x14ac:dyDescent="0.2">
      <c r="A11" s="237" t="s">
        <v>3</v>
      </c>
      <c r="B11" s="230" t="s">
        <v>238</v>
      </c>
      <c r="C11" s="238" t="s">
        <v>239</v>
      </c>
      <c r="D11" s="238" t="s">
        <v>240</v>
      </c>
    </row>
    <row r="12" spans="1:5" s="242" customFormat="1" ht="41.25" customHeight="1" x14ac:dyDescent="0.2">
      <c r="A12" s="239" t="s">
        <v>241</v>
      </c>
      <c r="B12" s="240" t="s">
        <v>241</v>
      </c>
      <c r="C12" s="241" t="s">
        <v>241</v>
      </c>
      <c r="D12" s="241" t="s">
        <v>241</v>
      </c>
    </row>
    <row r="13" spans="1:5" ht="36.75" customHeight="1" x14ac:dyDescent="0.25">
      <c r="A13" s="232"/>
      <c r="B13" s="41" t="s">
        <v>210</v>
      </c>
      <c r="C13" s="243" t="s">
        <v>241</v>
      </c>
      <c r="D13" s="243" t="s">
        <v>214</v>
      </c>
      <c r="E13" s="242"/>
    </row>
    <row r="14" spans="1:5" x14ac:dyDescent="0.25">
      <c r="A14" s="124"/>
      <c r="B14" s="124"/>
      <c r="C14" s="124"/>
    </row>
  </sheetData>
  <sheetProtection selectLockedCells="1" selectUnlockedCells="1"/>
  <mergeCells count="1">
    <mergeCell ref="A5:D5"/>
  </mergeCells>
  <phoneticPr fontId="0" type="noConversion"/>
  <pageMargins left="0.92986111111111114" right="0.74791666666666667" top="0.72013888888888888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workbookViewId="0">
      <selection activeCell="M16" sqref="M16"/>
    </sheetView>
  </sheetViews>
  <sheetFormatPr defaultRowHeight="12.75" x14ac:dyDescent="0.2"/>
  <cols>
    <col min="1" max="1" width="6.5703125" customWidth="1"/>
    <col min="2" max="2" width="25.28515625" customWidth="1"/>
    <col min="3" max="3" width="14.5703125" customWidth="1"/>
    <col min="4" max="4" width="16.85546875" customWidth="1"/>
    <col min="5" max="5" width="10.5703125" customWidth="1"/>
    <col min="6" max="6" width="15" customWidth="1"/>
    <col min="7" max="8" width="10" customWidth="1"/>
    <col min="9" max="9" width="11.28515625" customWidth="1"/>
  </cols>
  <sheetData>
    <row r="2" spans="1:9" ht="15.75" x14ac:dyDescent="0.25">
      <c r="A2" s="292"/>
      <c r="B2" s="84"/>
      <c r="C2" s="84"/>
      <c r="D2" s="84"/>
      <c r="E2" s="84"/>
      <c r="F2" s="84"/>
      <c r="G2" s="84"/>
      <c r="H2" s="518" t="s">
        <v>300</v>
      </c>
      <c r="I2" s="518"/>
    </row>
    <row r="3" spans="1:9" ht="15.75" x14ac:dyDescent="0.25">
      <c r="A3" s="292"/>
      <c r="B3" s="84"/>
      <c r="C3" s="84"/>
      <c r="D3" s="84"/>
      <c r="E3" s="84"/>
      <c r="F3" s="84"/>
      <c r="G3" s="84"/>
      <c r="H3" s="84"/>
      <c r="I3" s="85" t="s">
        <v>1</v>
      </c>
    </row>
    <row r="4" spans="1:9" ht="18.75" x14ac:dyDescent="0.3">
      <c r="A4" s="503" t="s">
        <v>454</v>
      </c>
      <c r="B4" s="503"/>
      <c r="C4" s="503"/>
      <c r="D4" s="503"/>
      <c r="E4" s="503"/>
      <c r="F4" s="503"/>
      <c r="G4" s="503"/>
      <c r="H4" s="503"/>
      <c r="I4" s="503"/>
    </row>
    <row r="5" spans="1:9" ht="18.75" x14ac:dyDescent="0.3">
      <c r="A5" s="293"/>
      <c r="B5" s="294"/>
      <c r="C5" s="294"/>
      <c r="D5" s="294"/>
      <c r="E5" s="294"/>
      <c r="F5" s="294"/>
      <c r="G5" s="294"/>
      <c r="H5" s="294"/>
      <c r="I5" s="294"/>
    </row>
    <row r="6" spans="1:9" ht="15.75" x14ac:dyDescent="0.25">
      <c r="A6" s="292"/>
      <c r="B6" s="84"/>
      <c r="C6" s="84"/>
      <c r="D6" s="84"/>
      <c r="E6" s="84"/>
      <c r="F6" s="84"/>
      <c r="G6" s="84"/>
      <c r="H6" s="84"/>
      <c r="I6" s="85" t="s">
        <v>443</v>
      </c>
    </row>
    <row r="7" spans="1:9" ht="15.75" x14ac:dyDescent="0.25">
      <c r="A7" s="519" t="s">
        <v>3</v>
      </c>
      <c r="B7" s="519" t="s">
        <v>301</v>
      </c>
      <c r="C7" s="520" t="s">
        <v>302</v>
      </c>
      <c r="D7" s="520"/>
      <c r="E7" s="520"/>
      <c r="F7" s="520" t="s">
        <v>303</v>
      </c>
      <c r="G7" s="520"/>
      <c r="H7" s="520"/>
      <c r="I7" s="291" t="s">
        <v>210</v>
      </c>
    </row>
    <row r="8" spans="1:9" ht="31.5" x14ac:dyDescent="0.2">
      <c r="A8" s="519"/>
      <c r="B8" s="519"/>
      <c r="C8" s="295" t="s">
        <v>218</v>
      </c>
      <c r="D8" s="295" t="s">
        <v>304</v>
      </c>
      <c r="E8" s="295" t="s">
        <v>305</v>
      </c>
      <c r="F8" s="295" t="s">
        <v>218</v>
      </c>
      <c r="G8" s="295" t="s">
        <v>306</v>
      </c>
      <c r="H8" s="295" t="s">
        <v>307</v>
      </c>
      <c r="I8" s="295" t="s">
        <v>308</v>
      </c>
    </row>
    <row r="9" spans="1:9" ht="15.75" x14ac:dyDescent="0.25">
      <c r="A9" s="60" t="s">
        <v>6</v>
      </c>
      <c r="B9" s="75" t="s">
        <v>309</v>
      </c>
      <c r="C9" s="296"/>
      <c r="D9" s="296"/>
      <c r="E9" s="296"/>
      <c r="F9" s="296"/>
      <c r="G9" s="296"/>
      <c r="H9" s="296"/>
      <c r="I9" s="296"/>
    </row>
    <row r="10" spans="1:9" ht="15.75" x14ac:dyDescent="0.25">
      <c r="A10" s="60" t="s">
        <v>8</v>
      </c>
      <c r="B10" s="75" t="s">
        <v>310</v>
      </c>
      <c r="C10" s="36" t="s">
        <v>311</v>
      </c>
      <c r="D10" s="36" t="s">
        <v>214</v>
      </c>
      <c r="E10" s="36" t="s">
        <v>312</v>
      </c>
      <c r="F10" s="36" t="s">
        <v>215</v>
      </c>
      <c r="G10" s="36" t="s">
        <v>215</v>
      </c>
      <c r="H10" s="36" t="s">
        <v>214</v>
      </c>
      <c r="I10" s="36" t="s">
        <v>214</v>
      </c>
    </row>
    <row r="11" spans="1:9" ht="31.5" x14ac:dyDescent="0.25">
      <c r="A11" s="60" t="s">
        <v>10</v>
      </c>
      <c r="B11" s="228" t="s">
        <v>313</v>
      </c>
      <c r="C11" s="36" t="s">
        <v>314</v>
      </c>
      <c r="D11" s="36" t="s">
        <v>215</v>
      </c>
      <c r="E11" s="36" t="s">
        <v>215</v>
      </c>
      <c r="F11" s="36" t="s">
        <v>215</v>
      </c>
      <c r="G11" s="36" t="s">
        <v>215</v>
      </c>
      <c r="H11" s="36" t="s">
        <v>215</v>
      </c>
      <c r="I11" s="36" t="s">
        <v>215</v>
      </c>
    </row>
    <row r="12" spans="1:9" ht="15.75" x14ac:dyDescent="0.25">
      <c r="A12" s="60" t="s">
        <v>12</v>
      </c>
      <c r="B12" s="75" t="s">
        <v>315</v>
      </c>
      <c r="C12" s="36" t="s">
        <v>214</v>
      </c>
      <c r="D12" s="36" t="s">
        <v>215</v>
      </c>
      <c r="E12" s="36" t="s">
        <v>214</v>
      </c>
      <c r="F12" s="36" t="s">
        <v>214</v>
      </c>
      <c r="G12" s="36" t="s">
        <v>214</v>
      </c>
      <c r="H12" s="36" t="s">
        <v>214</v>
      </c>
      <c r="I12" s="36" t="s">
        <v>214</v>
      </c>
    </row>
    <row r="13" spans="1:9" ht="40.5" customHeight="1" x14ac:dyDescent="0.25">
      <c r="A13" s="60" t="s">
        <v>150</v>
      </c>
      <c r="B13" s="75" t="s">
        <v>316</v>
      </c>
      <c r="C13" s="36" t="s">
        <v>214</v>
      </c>
      <c r="D13" s="36" t="s">
        <v>215</v>
      </c>
      <c r="E13" s="36" t="s">
        <v>214</v>
      </c>
      <c r="F13" s="36" t="s">
        <v>214</v>
      </c>
      <c r="G13" s="36" t="s">
        <v>214</v>
      </c>
      <c r="H13" s="36" t="s">
        <v>214</v>
      </c>
      <c r="I13" s="36" t="s">
        <v>214</v>
      </c>
    </row>
    <row r="14" spans="1:9" ht="45" x14ac:dyDescent="0.25">
      <c r="A14" s="60" t="s">
        <v>23</v>
      </c>
      <c r="B14" s="297" t="s">
        <v>317</v>
      </c>
      <c r="C14" s="298" t="s">
        <v>314</v>
      </c>
      <c r="D14" s="298" t="s">
        <v>314</v>
      </c>
      <c r="E14" s="236" t="s">
        <v>312</v>
      </c>
      <c r="F14" s="236" t="s">
        <v>215</v>
      </c>
      <c r="G14" s="236" t="s">
        <v>215</v>
      </c>
      <c r="H14" s="236" t="s">
        <v>312</v>
      </c>
      <c r="I14" s="236" t="s">
        <v>241</v>
      </c>
    </row>
    <row r="15" spans="1:9" ht="31.5" x14ac:dyDescent="0.25">
      <c r="A15" s="60" t="s">
        <v>53</v>
      </c>
      <c r="B15" s="228" t="s">
        <v>318</v>
      </c>
      <c r="C15" s="298" t="s">
        <v>312</v>
      </c>
      <c r="D15" s="298" t="s">
        <v>241</v>
      </c>
      <c r="E15" s="236" t="s">
        <v>241</v>
      </c>
      <c r="F15" s="236" t="s">
        <v>241</v>
      </c>
      <c r="G15" s="236" t="s">
        <v>241</v>
      </c>
      <c r="H15" s="236" t="s">
        <v>241</v>
      </c>
      <c r="I15" s="236" t="s">
        <v>215</v>
      </c>
    </row>
    <row r="16" spans="1:9" ht="60" x14ac:dyDescent="0.25">
      <c r="A16" s="60" t="s">
        <v>109</v>
      </c>
      <c r="B16" s="297" t="s">
        <v>319</v>
      </c>
      <c r="C16" s="298" t="s">
        <v>312</v>
      </c>
      <c r="D16" s="298" t="s">
        <v>241</v>
      </c>
      <c r="E16" s="236" t="s">
        <v>241</v>
      </c>
      <c r="F16" s="236" t="s">
        <v>241</v>
      </c>
      <c r="G16" s="236" t="s">
        <v>241</v>
      </c>
      <c r="H16" s="236" t="s">
        <v>241</v>
      </c>
      <c r="I16" s="236" t="s">
        <v>215</v>
      </c>
    </row>
    <row r="17" spans="1:9" ht="47.25" x14ac:dyDescent="0.25">
      <c r="A17" s="60" t="s">
        <v>76</v>
      </c>
      <c r="B17" s="228" t="s">
        <v>320</v>
      </c>
      <c r="C17" s="298" t="s">
        <v>312</v>
      </c>
      <c r="D17" s="298" t="s">
        <v>241</v>
      </c>
      <c r="E17" s="236" t="s">
        <v>241</v>
      </c>
      <c r="F17" s="236" t="s">
        <v>241</v>
      </c>
      <c r="G17" s="236" t="s">
        <v>241</v>
      </c>
      <c r="H17" s="236" t="s">
        <v>241</v>
      </c>
      <c r="I17" s="236" t="s">
        <v>215</v>
      </c>
    </row>
    <row r="18" spans="1:9" ht="30" customHeight="1" x14ac:dyDescent="0.25">
      <c r="A18" s="60"/>
      <c r="B18" s="41" t="s">
        <v>210</v>
      </c>
      <c r="C18" s="298" t="s">
        <v>312</v>
      </c>
      <c r="D18" s="298" t="s">
        <v>241</v>
      </c>
      <c r="E18" s="236" t="s">
        <v>241</v>
      </c>
      <c r="F18" s="236" t="s">
        <v>241</v>
      </c>
      <c r="G18" s="236" t="s">
        <v>241</v>
      </c>
      <c r="H18" s="236" t="s">
        <v>241</v>
      </c>
      <c r="I18" s="236" t="s">
        <v>215</v>
      </c>
    </row>
    <row r="19" spans="1:9" ht="15.75" x14ac:dyDescent="0.25">
      <c r="A19" s="292"/>
      <c r="B19" s="84"/>
      <c r="C19" s="84"/>
      <c r="D19" s="84"/>
      <c r="E19" s="84"/>
      <c r="F19" s="84"/>
      <c r="G19" s="84"/>
      <c r="H19" s="84"/>
      <c r="I19" s="84"/>
    </row>
    <row r="20" spans="1:9" ht="15.75" x14ac:dyDescent="0.25">
      <c r="A20" s="292"/>
      <c r="B20" s="84"/>
      <c r="C20" s="84"/>
      <c r="D20" s="84"/>
      <c r="E20" s="84"/>
      <c r="F20" s="84"/>
      <c r="G20" s="84"/>
      <c r="H20" s="84"/>
      <c r="I20" s="84"/>
    </row>
    <row r="21" spans="1:9" ht="15.75" x14ac:dyDescent="0.25">
      <c r="A21" s="292"/>
      <c r="B21" s="84"/>
      <c r="C21" s="84"/>
      <c r="D21" s="84"/>
      <c r="E21" s="84"/>
      <c r="F21" s="84"/>
      <c r="G21" s="84"/>
      <c r="H21" s="84"/>
      <c r="I21" s="84"/>
    </row>
    <row r="22" spans="1:9" ht="15.75" x14ac:dyDescent="0.25">
      <c r="A22" s="292"/>
      <c r="B22" s="84"/>
      <c r="C22" s="84"/>
      <c r="D22" s="84"/>
      <c r="E22" s="84"/>
      <c r="F22" s="84"/>
      <c r="G22" s="84"/>
      <c r="H22" s="84"/>
      <c r="I22" s="84"/>
    </row>
    <row r="23" spans="1:9" ht="15.75" x14ac:dyDescent="0.25">
      <c r="A23" s="292"/>
      <c r="B23" s="84"/>
      <c r="C23" s="84"/>
      <c r="D23" s="84"/>
      <c r="E23" s="84"/>
      <c r="F23" s="84"/>
      <c r="G23" s="84"/>
      <c r="H23" s="84"/>
      <c r="I23" s="84"/>
    </row>
    <row r="24" spans="1:9" ht="15.75" x14ac:dyDescent="0.25">
      <c r="A24" s="292"/>
      <c r="B24" s="84"/>
      <c r="C24" s="84"/>
      <c r="D24" s="84"/>
      <c r="E24" s="84"/>
      <c r="F24" s="84"/>
      <c r="G24" s="84"/>
      <c r="H24" s="84"/>
      <c r="I24" s="84"/>
    </row>
    <row r="25" spans="1:9" ht="15.75" x14ac:dyDescent="0.25">
      <c r="A25" s="292"/>
      <c r="B25" s="84"/>
      <c r="C25" s="84"/>
      <c r="D25" s="84"/>
      <c r="E25" s="84"/>
      <c r="F25" s="84"/>
      <c r="G25" s="84"/>
      <c r="H25" s="84"/>
      <c r="I25" s="84"/>
    </row>
    <row r="26" spans="1:9" ht="15.75" x14ac:dyDescent="0.25">
      <c r="A26" s="292"/>
      <c r="B26" s="84"/>
      <c r="C26" s="84"/>
      <c r="D26" s="84"/>
      <c r="E26" s="84"/>
      <c r="F26" s="84"/>
      <c r="G26" s="84"/>
      <c r="H26" s="84"/>
      <c r="I26" s="84"/>
    </row>
    <row r="27" spans="1:9" ht="15.75" x14ac:dyDescent="0.25">
      <c r="A27" s="292"/>
      <c r="B27" s="84"/>
      <c r="C27" s="84"/>
      <c r="D27" s="84"/>
      <c r="E27" s="84"/>
      <c r="F27" s="84"/>
      <c r="G27" s="84"/>
      <c r="H27" s="84"/>
      <c r="I27" s="84"/>
    </row>
    <row r="28" spans="1:9" ht="15.75" x14ac:dyDescent="0.25">
      <c r="A28" s="292"/>
      <c r="B28" s="84"/>
      <c r="C28" s="84"/>
      <c r="D28" s="84"/>
      <c r="E28" s="84"/>
      <c r="F28" s="84"/>
      <c r="G28" s="84"/>
      <c r="H28" s="84"/>
      <c r="I28" s="84"/>
    </row>
  </sheetData>
  <mergeCells count="6">
    <mergeCell ref="H2:I2"/>
    <mergeCell ref="A4:I4"/>
    <mergeCell ref="A7:A8"/>
    <mergeCell ref="B7:B8"/>
    <mergeCell ref="C7:E7"/>
    <mergeCell ref="F7:H7"/>
  </mergeCells>
  <phoneticPr fontId="60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8"/>
  <sheetViews>
    <sheetView workbookViewId="0">
      <selection activeCell="M13" sqref="M13"/>
    </sheetView>
  </sheetViews>
  <sheetFormatPr defaultRowHeight="15" x14ac:dyDescent="0.3"/>
  <cols>
    <col min="1" max="1" width="4.7109375" style="3" customWidth="1"/>
    <col min="2" max="2" width="30.5703125" style="43" customWidth="1"/>
    <col min="3" max="3" width="0" style="43" hidden="1" customWidth="1"/>
    <col min="4" max="4" width="11.28515625" style="3" bestFit="1" customWidth="1"/>
    <col min="5" max="6" width="12.42578125" style="3" bestFit="1" customWidth="1"/>
    <col min="7" max="7" width="11.28515625" style="3" bestFit="1" customWidth="1"/>
    <col min="8" max="8" width="11.42578125" style="47" customWidth="1"/>
    <col min="9" max="254" width="9.140625" style="47" customWidth="1"/>
  </cols>
  <sheetData>
    <row r="1" spans="1:8" ht="16.5" x14ac:dyDescent="0.3">
      <c r="A1" s="84"/>
      <c r="B1" s="82"/>
      <c r="C1" s="82"/>
      <c r="D1" s="8"/>
      <c r="G1" s="8"/>
      <c r="H1" s="8" t="s">
        <v>242</v>
      </c>
    </row>
    <row r="2" spans="1:8" ht="16.5" x14ac:dyDescent="0.3">
      <c r="A2" s="84"/>
      <c r="B2" s="82"/>
      <c r="C2" s="82"/>
      <c r="D2" s="8"/>
      <c r="G2" s="8"/>
      <c r="H2" s="8" t="s">
        <v>41</v>
      </c>
    </row>
    <row r="3" spans="1:8" ht="16.5" x14ac:dyDescent="0.3">
      <c r="A3" s="84"/>
      <c r="B3" s="82"/>
      <c r="C3" s="82"/>
      <c r="D3" s="244"/>
    </row>
    <row r="4" spans="1:8" ht="16.5" x14ac:dyDescent="0.3">
      <c r="A4" s="84"/>
      <c r="B4" s="82"/>
      <c r="C4" s="82"/>
      <c r="D4" s="84"/>
    </row>
    <row r="5" spans="1:8" ht="45.75" customHeight="1" x14ac:dyDescent="0.3">
      <c r="A5" s="525" t="s">
        <v>243</v>
      </c>
      <c r="B5" s="525"/>
      <c r="C5" s="525"/>
      <c r="D5" s="525"/>
      <c r="E5" s="525"/>
      <c r="F5" s="525"/>
      <c r="G5" s="525"/>
      <c r="H5" s="496"/>
    </row>
    <row r="6" spans="1:8" ht="16.5" customHeight="1" x14ac:dyDescent="0.3">
      <c r="A6" s="245"/>
      <c r="B6" s="245"/>
      <c r="C6" s="245"/>
      <c r="D6" s="84"/>
    </row>
    <row r="7" spans="1:8" ht="13.5" customHeight="1" x14ac:dyDescent="0.3">
      <c r="A7" s="84"/>
      <c r="B7" s="245"/>
      <c r="C7" s="245"/>
      <c r="D7" s="84"/>
    </row>
    <row r="8" spans="1:8" ht="35.1" customHeight="1" x14ac:dyDescent="0.3">
      <c r="A8" s="84"/>
      <c r="B8" s="245"/>
      <c r="C8" s="245"/>
      <c r="D8" s="85"/>
      <c r="G8" s="85"/>
      <c r="H8" s="85" t="s">
        <v>443</v>
      </c>
    </row>
    <row r="9" spans="1:8" s="206" customFormat="1" ht="63" customHeight="1" x14ac:dyDescent="0.25">
      <c r="A9" s="230" t="s">
        <v>244</v>
      </c>
      <c r="B9" s="522" t="s">
        <v>4</v>
      </c>
      <c r="C9" s="522"/>
      <c r="D9" s="351" t="s">
        <v>412</v>
      </c>
      <c r="E9" s="351" t="s">
        <v>439</v>
      </c>
      <c r="F9" s="351" t="s">
        <v>440</v>
      </c>
      <c r="G9" s="351" t="s">
        <v>423</v>
      </c>
      <c r="H9" s="351" t="s">
        <v>491</v>
      </c>
    </row>
    <row r="10" spans="1:8" s="206" customFormat="1" ht="30.75" customHeight="1" x14ac:dyDescent="0.25">
      <c r="A10" s="36" t="s">
        <v>8</v>
      </c>
      <c r="B10" s="523" t="s">
        <v>245</v>
      </c>
      <c r="C10" s="523"/>
      <c r="D10" s="354">
        <v>19300000</v>
      </c>
      <c r="E10" s="439">
        <v>32310300</v>
      </c>
      <c r="F10" s="352">
        <v>32310300</v>
      </c>
      <c r="G10" s="354">
        <v>29213600</v>
      </c>
      <c r="H10" s="354">
        <v>29213600</v>
      </c>
    </row>
    <row r="11" spans="1:8" s="206" customFormat="1" ht="30.75" customHeight="1" x14ac:dyDescent="0.25">
      <c r="A11" s="36" t="s">
        <v>10</v>
      </c>
      <c r="B11" s="524" t="s">
        <v>246</v>
      </c>
      <c r="C11" s="524"/>
      <c r="D11" s="354">
        <v>4320000</v>
      </c>
      <c r="E11" s="439">
        <v>4483000</v>
      </c>
      <c r="F11" s="354">
        <v>4483000</v>
      </c>
      <c r="G11" s="354">
        <v>3240000</v>
      </c>
      <c r="H11" s="354">
        <v>3240000</v>
      </c>
    </row>
    <row r="12" spans="1:8" s="206" customFormat="1" ht="30.75" customHeight="1" x14ac:dyDescent="0.25">
      <c r="A12" s="36" t="s">
        <v>12</v>
      </c>
      <c r="B12" s="521" t="s">
        <v>247</v>
      </c>
      <c r="C12" s="521"/>
      <c r="D12" s="354"/>
      <c r="E12" s="439">
        <v>70382912</v>
      </c>
      <c r="F12" s="354">
        <v>67274235</v>
      </c>
      <c r="G12" s="354"/>
      <c r="H12" s="354"/>
    </row>
    <row r="13" spans="1:8" s="206" customFormat="1" ht="33.75" customHeight="1" x14ac:dyDescent="0.25">
      <c r="A13" s="246" t="s">
        <v>14</v>
      </c>
      <c r="B13" s="247" t="s">
        <v>407</v>
      </c>
      <c r="C13" s="247"/>
      <c r="D13" s="354"/>
      <c r="E13" s="439">
        <v>302368</v>
      </c>
      <c r="F13" s="354">
        <v>302868</v>
      </c>
      <c r="G13" s="354"/>
      <c r="H13" s="354"/>
    </row>
    <row r="14" spans="1:8" s="206" customFormat="1" ht="33.75" customHeight="1" x14ac:dyDescent="0.25">
      <c r="A14" s="246" t="s">
        <v>16</v>
      </c>
      <c r="B14" s="247" t="s">
        <v>481</v>
      </c>
      <c r="C14" s="247"/>
      <c r="D14" s="354"/>
      <c r="E14" s="439">
        <v>25000</v>
      </c>
      <c r="F14" s="354">
        <v>25000</v>
      </c>
      <c r="G14" s="354"/>
      <c r="H14" s="354"/>
    </row>
    <row r="15" spans="1:8" s="206" customFormat="1" ht="30.75" customHeight="1" x14ac:dyDescent="0.25">
      <c r="A15" s="36" t="s">
        <v>18</v>
      </c>
      <c r="B15" s="228" t="s">
        <v>415</v>
      </c>
      <c r="C15" s="28"/>
      <c r="D15" s="352"/>
      <c r="E15" s="439">
        <v>150000</v>
      </c>
      <c r="F15" s="352">
        <v>150000</v>
      </c>
      <c r="G15" s="352">
        <v>150000</v>
      </c>
      <c r="H15" s="352">
        <v>150000</v>
      </c>
    </row>
    <row r="16" spans="1:8" s="206" customFormat="1" ht="30.75" customHeight="1" x14ac:dyDescent="0.25">
      <c r="A16" s="36" t="s">
        <v>20</v>
      </c>
      <c r="B16" s="228" t="s">
        <v>429</v>
      </c>
      <c r="C16" s="28"/>
      <c r="D16" s="352"/>
      <c r="E16" s="439">
        <v>432693</v>
      </c>
      <c r="F16" s="352">
        <v>432693</v>
      </c>
      <c r="G16" s="352"/>
      <c r="H16" s="352"/>
    </row>
    <row r="17" spans="1:8" s="206" customFormat="1" ht="30.75" customHeight="1" x14ac:dyDescent="0.25">
      <c r="A17" s="246" t="s">
        <v>36</v>
      </c>
      <c r="B17" s="228" t="s">
        <v>434</v>
      </c>
      <c r="C17" s="28"/>
      <c r="D17" s="352"/>
      <c r="E17" s="439">
        <v>1197699</v>
      </c>
      <c r="F17" s="352">
        <v>1197699</v>
      </c>
      <c r="G17" s="352"/>
      <c r="H17" s="352"/>
    </row>
    <row r="18" spans="1:8" s="206" customFormat="1" ht="30.75" customHeight="1" x14ac:dyDescent="0.25">
      <c r="A18" s="246" t="s">
        <v>411</v>
      </c>
      <c r="B18" s="228" t="s">
        <v>482</v>
      </c>
      <c r="C18" s="28"/>
      <c r="D18" s="352"/>
      <c r="E18" s="439">
        <v>889200</v>
      </c>
      <c r="F18" s="352">
        <v>889200</v>
      </c>
      <c r="G18" s="352"/>
      <c r="H18" s="352"/>
    </row>
    <row r="19" spans="1:8" s="206" customFormat="1" ht="30.75" customHeight="1" x14ac:dyDescent="0.25">
      <c r="A19" s="246" t="s">
        <v>483</v>
      </c>
      <c r="B19" s="228" t="s">
        <v>484</v>
      </c>
      <c r="C19" s="28"/>
      <c r="D19" s="352"/>
      <c r="E19" s="439"/>
      <c r="F19" s="352"/>
      <c r="G19" s="352">
        <v>12500000</v>
      </c>
      <c r="H19" s="352">
        <v>12500000</v>
      </c>
    </row>
    <row r="20" spans="1:8" ht="31.35" customHeight="1" x14ac:dyDescent="0.3">
      <c r="A20" s="41"/>
      <c r="B20" s="29" t="s">
        <v>210</v>
      </c>
      <c r="C20" s="29"/>
      <c r="D20" s="391">
        <f>SUM(D10:D18)</f>
        <v>23620000</v>
      </c>
      <c r="E20" s="391">
        <f>SUM(E10:E18)</f>
        <v>110173172</v>
      </c>
      <c r="F20" s="391">
        <f>SUM(F10:F18)</f>
        <v>107064995</v>
      </c>
      <c r="G20" s="391">
        <f>SUM(G10:G19)</f>
        <v>45103600</v>
      </c>
      <c r="H20" s="391">
        <f>SUM(H10:H19)</f>
        <v>45103600</v>
      </c>
    </row>
    <row r="21" spans="1:8" ht="16.5" x14ac:dyDescent="0.3">
      <c r="A21" s="84"/>
      <c r="B21" s="82"/>
      <c r="C21" s="82"/>
      <c r="D21" s="84"/>
    </row>
    <row r="22" spans="1:8" ht="16.5" x14ac:dyDescent="0.3">
      <c r="A22" s="84"/>
      <c r="B22" s="82"/>
      <c r="C22" s="82"/>
      <c r="D22" s="84"/>
      <c r="E22" s="43"/>
      <c r="F22" s="43"/>
    </row>
    <row r="23" spans="1:8" ht="16.5" x14ac:dyDescent="0.3">
      <c r="A23" s="84"/>
      <c r="B23" s="82"/>
      <c r="C23" s="82"/>
      <c r="D23" s="84"/>
    </row>
    <row r="24" spans="1:8" ht="16.5" x14ac:dyDescent="0.3">
      <c r="A24" s="84"/>
      <c r="B24" s="82"/>
      <c r="C24" s="82"/>
      <c r="D24" s="84"/>
    </row>
    <row r="25" spans="1:8" ht="16.5" x14ac:dyDescent="0.3">
      <c r="A25" s="84"/>
      <c r="B25" s="82"/>
      <c r="C25" s="82"/>
      <c r="D25" s="84"/>
    </row>
    <row r="26" spans="1:8" ht="16.5" x14ac:dyDescent="0.3">
      <c r="A26" s="84"/>
      <c r="B26" s="82"/>
      <c r="C26" s="82"/>
      <c r="D26" s="84"/>
    </row>
    <row r="27" spans="1:8" ht="16.5" x14ac:dyDescent="0.3">
      <c r="A27" s="84"/>
      <c r="B27" s="82"/>
      <c r="C27" s="82"/>
      <c r="D27" s="84"/>
    </row>
    <row r="28" spans="1:8" ht="16.5" x14ac:dyDescent="0.3">
      <c r="A28" s="84"/>
      <c r="B28" s="82"/>
      <c r="C28" s="82"/>
      <c r="D28" s="84"/>
    </row>
  </sheetData>
  <sheetProtection selectLockedCells="1" selectUnlockedCells="1"/>
  <mergeCells count="5">
    <mergeCell ref="B12:C12"/>
    <mergeCell ref="B9:C9"/>
    <mergeCell ref="B10:C10"/>
    <mergeCell ref="B11:C11"/>
    <mergeCell ref="A5:H5"/>
  </mergeCells>
  <phoneticPr fontId="0" type="noConversion"/>
  <printOptions horizontalCentered="1"/>
  <pageMargins left="0.47222222222222221" right="0.49027777777777776" top="0.7750000000000000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workbookViewId="0">
      <selection activeCell="J12" sqref="J12"/>
    </sheetView>
  </sheetViews>
  <sheetFormatPr defaultRowHeight="15" x14ac:dyDescent="0.3"/>
  <cols>
    <col min="1" max="1" width="5.5703125" style="196" customWidth="1"/>
    <col min="2" max="2" width="33.42578125" style="249" customWidth="1"/>
    <col min="3" max="3" width="10.5703125" style="196" customWidth="1"/>
    <col min="4" max="4" width="13.28515625" style="196" customWidth="1"/>
    <col min="5" max="5" width="12.85546875" style="196" customWidth="1"/>
    <col min="6" max="6" width="12.42578125" style="196" customWidth="1"/>
    <col min="7" max="7" width="12.140625" style="196" customWidth="1"/>
    <col min="8" max="254" width="9.140625" style="47" customWidth="1"/>
  </cols>
  <sheetData>
    <row r="1" spans="1:256" ht="16.5" x14ac:dyDescent="0.3">
      <c r="A1" s="250"/>
      <c r="B1" s="251"/>
      <c r="F1" s="252"/>
      <c r="G1" s="252" t="s">
        <v>248</v>
      </c>
    </row>
    <row r="2" spans="1:256" ht="16.5" x14ac:dyDescent="0.3">
      <c r="A2" s="250"/>
      <c r="B2" s="251"/>
      <c r="F2" s="252"/>
      <c r="G2" s="252" t="s">
        <v>1</v>
      </c>
    </row>
    <row r="3" spans="1:256" ht="16.5" x14ac:dyDescent="0.3">
      <c r="A3" s="250"/>
      <c r="B3" s="251"/>
    </row>
    <row r="4" spans="1:256" ht="16.5" x14ac:dyDescent="0.3">
      <c r="A4" s="250"/>
      <c r="B4" s="251"/>
    </row>
    <row r="5" spans="1:256" ht="40.700000000000003" customHeight="1" x14ac:dyDescent="0.3">
      <c r="A5" s="527" t="s">
        <v>249</v>
      </c>
      <c r="B5" s="527"/>
      <c r="C5" s="527"/>
      <c r="D5" s="527"/>
      <c r="E5" s="527"/>
      <c r="F5" s="527"/>
      <c r="G5" s="496"/>
    </row>
    <row r="6" spans="1:256" ht="35.1" customHeight="1" x14ac:dyDescent="0.3">
      <c r="A6" s="250"/>
      <c r="B6" s="253"/>
    </row>
    <row r="7" spans="1:256" ht="16.5" x14ac:dyDescent="0.3">
      <c r="A7" s="250"/>
      <c r="B7" s="251"/>
      <c r="F7" s="254"/>
      <c r="G7" s="254" t="s">
        <v>442</v>
      </c>
    </row>
    <row r="8" spans="1:256" s="54" customFormat="1" ht="47.85" customHeight="1" x14ac:dyDescent="0.25">
      <c r="A8" s="255" t="s">
        <v>244</v>
      </c>
      <c r="B8" s="256" t="s">
        <v>4</v>
      </c>
      <c r="C8" s="17" t="s">
        <v>412</v>
      </c>
      <c r="D8" s="15" t="s">
        <v>439</v>
      </c>
      <c r="E8" s="16" t="s">
        <v>447</v>
      </c>
      <c r="F8" s="17" t="s">
        <v>423</v>
      </c>
      <c r="G8" s="17" t="s">
        <v>490</v>
      </c>
      <c r="IU8" s="55"/>
      <c r="IV8" s="55"/>
    </row>
    <row r="9" spans="1:256" s="54" customFormat="1" ht="40.5" customHeight="1" x14ac:dyDescent="0.25">
      <c r="A9" s="257" t="s">
        <v>8</v>
      </c>
      <c r="B9" s="259" t="s">
        <v>485</v>
      </c>
      <c r="C9" s="258"/>
      <c r="D9" s="258">
        <v>1299000</v>
      </c>
      <c r="E9" s="260">
        <v>1299000</v>
      </c>
      <c r="F9" s="258"/>
      <c r="G9" s="258"/>
      <c r="IU9" s="55"/>
      <c r="IV9" s="55"/>
    </row>
    <row r="10" spans="1:256" s="54" customFormat="1" ht="40.5" customHeight="1" x14ac:dyDescent="0.25">
      <c r="A10" s="257" t="s">
        <v>10</v>
      </c>
      <c r="B10" s="259" t="s">
        <v>436</v>
      </c>
      <c r="C10" s="258"/>
      <c r="D10" s="258">
        <v>11834904</v>
      </c>
      <c r="E10" s="260">
        <v>11834904</v>
      </c>
      <c r="F10" s="258"/>
      <c r="G10" s="258">
        <v>21165395</v>
      </c>
      <c r="IU10" s="55"/>
      <c r="IV10" s="55"/>
    </row>
    <row r="11" spans="1:256" s="54" customFormat="1" ht="40.5" customHeight="1" x14ac:dyDescent="0.25">
      <c r="A11" s="257" t="s">
        <v>12</v>
      </c>
      <c r="B11" s="259" t="s">
        <v>435</v>
      </c>
      <c r="C11" s="258"/>
      <c r="D11" s="258">
        <v>2999999</v>
      </c>
      <c r="E11" s="260">
        <v>2999999</v>
      </c>
      <c r="F11" s="258"/>
      <c r="G11" s="258"/>
      <c r="IU11" s="55"/>
      <c r="IV11" s="55"/>
    </row>
    <row r="12" spans="1:256" s="262" customFormat="1" ht="39.75" customHeight="1" x14ac:dyDescent="0.25">
      <c r="A12" s="526" t="s">
        <v>210</v>
      </c>
      <c r="B12" s="526"/>
      <c r="C12" s="261">
        <v>0</v>
      </c>
      <c r="D12" s="261">
        <f>D9+D10+D11</f>
        <v>16133903</v>
      </c>
      <c r="E12" s="261">
        <f>E9+E10+E11</f>
        <v>16133903</v>
      </c>
      <c r="F12" s="261">
        <f>F9+F10+F11</f>
        <v>0</v>
      </c>
      <c r="G12" s="261">
        <f>G9+G10+G11</f>
        <v>21165395</v>
      </c>
    </row>
    <row r="13" spans="1:256" s="54" customFormat="1" ht="15.75" x14ac:dyDescent="0.25">
      <c r="A13" s="250"/>
      <c r="B13" s="263"/>
      <c r="C13" s="250"/>
      <c r="D13" s="250"/>
      <c r="E13" s="250"/>
      <c r="F13" s="250"/>
      <c r="G13" s="250"/>
      <c r="IU13" s="55"/>
      <c r="IV13" s="55"/>
    </row>
    <row r="14" spans="1:256" s="54" customFormat="1" ht="15.75" x14ac:dyDescent="0.25">
      <c r="A14" s="250"/>
      <c r="B14" s="251"/>
      <c r="C14" s="250"/>
      <c r="D14" s="250"/>
      <c r="E14" s="250"/>
      <c r="F14" s="250"/>
      <c r="G14" s="250"/>
      <c r="IU14" s="55"/>
      <c r="IV14" s="55"/>
    </row>
    <row r="15" spans="1:256" s="54" customFormat="1" ht="15.75" x14ac:dyDescent="0.25">
      <c r="A15" s="250"/>
      <c r="B15" s="251"/>
      <c r="C15" s="250"/>
      <c r="D15" s="250"/>
      <c r="E15" s="250"/>
      <c r="F15" s="250"/>
      <c r="G15" s="250"/>
      <c r="IU15" s="55"/>
      <c r="IV15" s="55"/>
    </row>
    <row r="16" spans="1:256" s="54" customFormat="1" ht="15.75" x14ac:dyDescent="0.25">
      <c r="A16" s="250"/>
      <c r="B16" s="251"/>
      <c r="C16" s="250"/>
      <c r="D16" s="250"/>
      <c r="E16" s="250"/>
      <c r="F16" s="250"/>
      <c r="G16" s="250"/>
      <c r="IU16" s="55"/>
      <c r="IV16" s="55"/>
    </row>
    <row r="17" spans="1:256" s="54" customFormat="1" ht="15.75" x14ac:dyDescent="0.25">
      <c r="A17" s="250"/>
      <c r="B17" s="251"/>
      <c r="C17" s="250"/>
      <c r="D17" s="250"/>
      <c r="E17" s="250"/>
      <c r="F17" s="250"/>
      <c r="G17" s="250"/>
      <c r="IU17" s="55"/>
      <c r="IV17" s="55"/>
    </row>
    <row r="18" spans="1:256" s="54" customFormat="1" ht="15.75" x14ac:dyDescent="0.25">
      <c r="A18" s="250"/>
      <c r="B18" s="251"/>
      <c r="C18" s="250"/>
      <c r="D18" s="250"/>
      <c r="E18" s="250"/>
      <c r="F18" s="250"/>
      <c r="G18" s="250"/>
      <c r="IU18" s="55"/>
      <c r="IV18" s="55"/>
    </row>
    <row r="19" spans="1:256" s="54" customFormat="1" ht="15.75" x14ac:dyDescent="0.25">
      <c r="A19" s="250"/>
      <c r="B19" s="251"/>
      <c r="C19" s="250"/>
      <c r="D19" s="250"/>
      <c r="E19" s="250"/>
      <c r="F19" s="250"/>
      <c r="G19" s="250"/>
      <c r="IU19" s="55"/>
      <c r="IV19" s="55"/>
    </row>
    <row r="20" spans="1:256" s="54" customFormat="1" ht="15.75" x14ac:dyDescent="0.25">
      <c r="A20" s="250"/>
      <c r="B20" s="251"/>
      <c r="C20" s="250"/>
      <c r="D20" s="250"/>
      <c r="E20" s="250"/>
      <c r="F20" s="250"/>
      <c r="G20" s="250"/>
      <c r="IU20" s="55"/>
      <c r="IV20" s="55"/>
    </row>
    <row r="21" spans="1:256" s="54" customFormat="1" ht="15.75" x14ac:dyDescent="0.25">
      <c r="A21" s="250"/>
      <c r="B21" s="251"/>
      <c r="C21" s="250"/>
      <c r="D21" s="250"/>
      <c r="E21" s="250"/>
      <c r="F21" s="250"/>
      <c r="G21" s="250"/>
      <c r="IU21" s="55"/>
      <c r="IV21" s="55"/>
    </row>
    <row r="22" spans="1:256" s="54" customFormat="1" ht="15.75" x14ac:dyDescent="0.25">
      <c r="A22" s="250"/>
      <c r="B22" s="251"/>
      <c r="C22" s="250"/>
      <c r="D22" s="250"/>
      <c r="E22" s="250"/>
      <c r="F22" s="250"/>
      <c r="G22" s="250"/>
      <c r="IU22" s="55"/>
      <c r="IV22" s="55"/>
    </row>
    <row r="23" spans="1:256" s="54" customFormat="1" ht="15.75" x14ac:dyDescent="0.25">
      <c r="A23" s="250"/>
      <c r="B23" s="251"/>
      <c r="C23" s="250"/>
      <c r="D23" s="250"/>
      <c r="E23" s="250"/>
      <c r="F23" s="250"/>
      <c r="G23" s="250"/>
      <c r="IU23" s="55"/>
      <c r="IV23" s="55"/>
    </row>
    <row r="24" spans="1:256" s="54" customFormat="1" ht="15.75" x14ac:dyDescent="0.25">
      <c r="A24" s="250"/>
      <c r="B24" s="251"/>
      <c r="C24" s="250"/>
      <c r="D24" s="250"/>
      <c r="E24" s="250"/>
      <c r="F24" s="250"/>
      <c r="G24" s="250"/>
      <c r="IU24" s="55"/>
      <c r="IV24" s="55"/>
    </row>
    <row r="25" spans="1:256" s="54" customFormat="1" ht="15.75" x14ac:dyDescent="0.25">
      <c r="A25" s="250"/>
      <c r="B25" s="251"/>
      <c r="C25" s="250"/>
      <c r="D25" s="250"/>
      <c r="E25" s="250"/>
      <c r="F25" s="250"/>
      <c r="G25" s="250"/>
      <c r="IU25" s="55"/>
      <c r="IV25" s="55"/>
    </row>
    <row r="26" spans="1:256" s="54" customFormat="1" ht="15.75" x14ac:dyDescent="0.25">
      <c r="A26" s="250"/>
      <c r="B26" s="251"/>
      <c r="C26" s="250"/>
      <c r="D26" s="250"/>
      <c r="E26" s="250"/>
      <c r="F26" s="250"/>
      <c r="G26" s="250"/>
      <c r="IU26" s="55"/>
      <c r="IV26" s="55"/>
    </row>
    <row r="27" spans="1:256" s="54" customFormat="1" ht="15.75" x14ac:dyDescent="0.25">
      <c r="A27" s="250"/>
      <c r="B27" s="251"/>
      <c r="C27" s="250"/>
      <c r="D27" s="250"/>
      <c r="E27" s="250"/>
      <c r="F27" s="250"/>
      <c r="G27" s="250"/>
      <c r="IU27" s="55"/>
      <c r="IV27" s="55"/>
    </row>
    <row r="28" spans="1:256" s="54" customFormat="1" ht="15.75" x14ac:dyDescent="0.25">
      <c r="A28" s="250"/>
      <c r="B28" s="251"/>
      <c r="C28" s="250"/>
      <c r="D28" s="250"/>
      <c r="E28" s="250"/>
      <c r="F28" s="250"/>
      <c r="G28" s="250"/>
      <c r="IU28" s="55"/>
      <c r="IV28" s="55"/>
    </row>
    <row r="29" spans="1:256" s="54" customFormat="1" ht="15.75" x14ac:dyDescent="0.25">
      <c r="A29" s="250"/>
      <c r="B29" s="251"/>
      <c r="C29" s="250"/>
      <c r="D29" s="250"/>
      <c r="E29" s="250"/>
      <c r="F29" s="250"/>
      <c r="G29" s="250"/>
      <c r="IU29" s="55"/>
      <c r="IV29" s="55"/>
    </row>
    <row r="30" spans="1:256" s="54" customFormat="1" ht="15.75" x14ac:dyDescent="0.25">
      <c r="A30" s="250"/>
      <c r="B30" s="251"/>
      <c r="C30" s="250"/>
      <c r="D30" s="250"/>
      <c r="E30" s="250"/>
      <c r="F30" s="250"/>
      <c r="G30" s="250"/>
      <c r="IU30" s="55"/>
      <c r="IV30" s="55"/>
    </row>
    <row r="31" spans="1:256" s="54" customFormat="1" ht="15.75" x14ac:dyDescent="0.25">
      <c r="A31" s="250"/>
      <c r="B31" s="251"/>
      <c r="C31" s="250"/>
      <c r="D31" s="250"/>
      <c r="E31" s="250"/>
      <c r="F31" s="250"/>
      <c r="G31" s="250"/>
      <c r="IU31" s="55"/>
      <c r="IV31" s="55"/>
    </row>
    <row r="32" spans="1:256" s="54" customFormat="1" ht="15.75" x14ac:dyDescent="0.25">
      <c r="A32" s="250"/>
      <c r="B32" s="251"/>
      <c r="C32" s="250"/>
      <c r="D32" s="250"/>
      <c r="E32" s="250"/>
      <c r="F32" s="250"/>
      <c r="G32" s="250"/>
      <c r="IU32" s="55"/>
      <c r="IV32" s="55"/>
    </row>
    <row r="33" spans="1:256" s="54" customFormat="1" ht="15.75" x14ac:dyDescent="0.25">
      <c r="A33" s="250"/>
      <c r="B33" s="251"/>
      <c r="C33" s="250"/>
      <c r="D33" s="250"/>
      <c r="E33" s="250"/>
      <c r="F33" s="250"/>
      <c r="G33" s="250"/>
      <c r="IU33" s="55"/>
      <c r="IV33" s="55"/>
    </row>
    <row r="34" spans="1:256" s="54" customFormat="1" ht="15.75" x14ac:dyDescent="0.25">
      <c r="A34" s="250"/>
      <c r="B34" s="251"/>
      <c r="C34" s="250"/>
      <c r="D34" s="250"/>
      <c r="E34" s="250"/>
      <c r="F34" s="250"/>
      <c r="G34" s="250"/>
      <c r="IU34" s="55"/>
      <c r="IV34" s="55"/>
    </row>
    <row r="35" spans="1:256" s="54" customFormat="1" ht="15.75" x14ac:dyDescent="0.25">
      <c r="A35" s="250"/>
      <c r="B35" s="251"/>
      <c r="C35" s="250"/>
      <c r="D35" s="250"/>
      <c r="E35" s="250"/>
      <c r="F35" s="250"/>
      <c r="G35" s="250"/>
      <c r="IU35" s="55"/>
      <c r="IV35" s="55"/>
    </row>
    <row r="36" spans="1:256" s="54" customFormat="1" ht="15.75" x14ac:dyDescent="0.25">
      <c r="A36" s="250"/>
      <c r="B36" s="251"/>
      <c r="C36" s="250"/>
      <c r="D36" s="250"/>
      <c r="E36" s="250"/>
      <c r="F36" s="250"/>
      <c r="G36" s="250"/>
      <c r="IU36" s="55"/>
      <c r="IV36" s="55"/>
    </row>
    <row r="37" spans="1:256" s="54" customFormat="1" ht="15.75" x14ac:dyDescent="0.25">
      <c r="A37" s="250"/>
      <c r="B37" s="251"/>
      <c r="C37" s="250"/>
      <c r="D37" s="250"/>
      <c r="E37" s="250"/>
      <c r="F37" s="250"/>
      <c r="G37" s="250"/>
      <c r="IU37" s="55"/>
      <c r="IV37" s="55"/>
    </row>
    <row r="38" spans="1:256" s="54" customFormat="1" ht="15.75" x14ac:dyDescent="0.25">
      <c r="A38" s="250"/>
      <c r="B38" s="251"/>
      <c r="C38" s="250"/>
      <c r="D38" s="250"/>
      <c r="E38" s="250"/>
      <c r="F38" s="250"/>
      <c r="G38" s="250"/>
      <c r="IU38" s="55"/>
      <c r="IV38" s="55"/>
    </row>
    <row r="39" spans="1:256" s="54" customFormat="1" ht="15.75" x14ac:dyDescent="0.25">
      <c r="A39" s="250"/>
      <c r="B39" s="251"/>
      <c r="C39" s="250"/>
      <c r="D39" s="250"/>
      <c r="E39" s="250"/>
      <c r="F39" s="250"/>
      <c r="G39" s="250"/>
      <c r="IU39" s="55"/>
      <c r="IV39" s="55"/>
    </row>
    <row r="40" spans="1:256" s="54" customFormat="1" ht="15.75" x14ac:dyDescent="0.25">
      <c r="A40" s="250"/>
      <c r="B40" s="251"/>
      <c r="C40" s="250"/>
      <c r="D40" s="250"/>
      <c r="E40" s="250"/>
      <c r="F40" s="250"/>
      <c r="G40" s="250"/>
      <c r="IU40" s="55"/>
      <c r="IV40" s="55"/>
    </row>
    <row r="41" spans="1:256" s="54" customFormat="1" ht="15.75" x14ac:dyDescent="0.25">
      <c r="A41" s="250"/>
      <c r="B41" s="251"/>
      <c r="C41" s="250"/>
      <c r="D41" s="250"/>
      <c r="E41" s="250"/>
      <c r="F41" s="250"/>
      <c r="G41" s="250"/>
      <c r="IU41" s="55"/>
      <c r="IV41" s="55"/>
    </row>
    <row r="42" spans="1:256" s="54" customFormat="1" ht="15.75" x14ac:dyDescent="0.25">
      <c r="A42" s="250"/>
      <c r="B42" s="251"/>
      <c r="C42" s="250"/>
      <c r="D42" s="250"/>
      <c r="E42" s="250"/>
      <c r="F42" s="250"/>
      <c r="G42" s="250"/>
      <c r="IU42" s="55"/>
      <c r="IV42" s="55"/>
    </row>
    <row r="43" spans="1:256" s="54" customFormat="1" ht="15.75" x14ac:dyDescent="0.25">
      <c r="A43" s="250"/>
      <c r="B43" s="251"/>
      <c r="C43" s="250"/>
      <c r="D43" s="250"/>
      <c r="E43" s="250"/>
      <c r="F43" s="250"/>
      <c r="G43" s="250"/>
      <c r="IU43" s="55"/>
      <c r="IV43" s="55"/>
    </row>
    <row r="44" spans="1:256" s="54" customFormat="1" ht="15.75" x14ac:dyDescent="0.25">
      <c r="A44" s="250"/>
      <c r="B44" s="251"/>
      <c r="C44" s="250"/>
      <c r="D44" s="250"/>
      <c r="E44" s="250"/>
      <c r="F44" s="250"/>
      <c r="G44" s="250"/>
      <c r="IU44" s="55"/>
      <c r="IV44" s="55"/>
    </row>
    <row r="45" spans="1:256" s="54" customFormat="1" ht="15.75" x14ac:dyDescent="0.25">
      <c r="A45" s="250"/>
      <c r="B45" s="251"/>
      <c r="C45" s="250"/>
      <c r="D45" s="250"/>
      <c r="E45" s="250"/>
      <c r="F45" s="250"/>
      <c r="G45" s="250"/>
      <c r="IU45" s="55"/>
      <c r="IV45" s="55"/>
    </row>
    <row r="46" spans="1:256" s="54" customFormat="1" ht="15.75" x14ac:dyDescent="0.25">
      <c r="A46" s="250"/>
      <c r="B46" s="251"/>
      <c r="C46" s="250"/>
      <c r="D46" s="250"/>
      <c r="E46" s="250"/>
      <c r="F46" s="250"/>
      <c r="G46" s="250"/>
      <c r="IU46" s="55"/>
      <c r="IV46" s="55"/>
    </row>
    <row r="47" spans="1:256" s="54" customFormat="1" ht="15.75" x14ac:dyDescent="0.25">
      <c r="A47" s="250"/>
      <c r="B47" s="251"/>
      <c r="C47" s="250"/>
      <c r="D47" s="250"/>
      <c r="E47" s="250"/>
      <c r="F47" s="250"/>
      <c r="G47" s="250"/>
      <c r="IU47" s="55"/>
      <c r="IV47" s="55"/>
    </row>
    <row r="48" spans="1:256" s="54" customFormat="1" ht="15.75" x14ac:dyDescent="0.25">
      <c r="A48" s="250"/>
      <c r="B48" s="251"/>
      <c r="C48" s="250"/>
      <c r="D48" s="250"/>
      <c r="E48" s="250"/>
      <c r="F48" s="250"/>
      <c r="G48" s="250"/>
      <c r="IU48" s="55"/>
      <c r="IV48" s="55"/>
    </row>
    <row r="49" spans="1:256" s="54" customFormat="1" ht="15.75" x14ac:dyDescent="0.25">
      <c r="A49" s="250"/>
      <c r="B49" s="251"/>
      <c r="C49" s="250"/>
      <c r="D49" s="250"/>
      <c r="E49" s="250"/>
      <c r="F49" s="250"/>
      <c r="G49" s="250"/>
      <c r="IU49" s="55"/>
      <c r="IV49" s="55"/>
    </row>
    <row r="50" spans="1:256" s="54" customFormat="1" ht="15.75" x14ac:dyDescent="0.25">
      <c r="A50" s="250"/>
      <c r="B50" s="251"/>
      <c r="C50" s="250"/>
      <c r="D50" s="250"/>
      <c r="E50" s="250"/>
      <c r="F50" s="250"/>
      <c r="G50" s="250"/>
      <c r="IU50" s="55"/>
      <c r="IV50" s="55"/>
    </row>
    <row r="51" spans="1:256" s="54" customFormat="1" ht="15.75" x14ac:dyDescent="0.25">
      <c r="A51" s="250"/>
      <c r="B51" s="251"/>
      <c r="C51" s="250"/>
      <c r="D51" s="250"/>
      <c r="E51" s="250"/>
      <c r="F51" s="250"/>
      <c r="G51" s="250"/>
      <c r="IU51" s="55"/>
      <c r="IV51" s="55"/>
    </row>
    <row r="52" spans="1:256" s="54" customFormat="1" ht="15.75" x14ac:dyDescent="0.25">
      <c r="A52" s="250"/>
      <c r="B52" s="251"/>
      <c r="C52" s="250"/>
      <c r="D52" s="250"/>
      <c r="E52" s="250"/>
      <c r="F52" s="250"/>
      <c r="G52" s="250"/>
      <c r="IU52" s="55"/>
      <c r="IV52" s="55"/>
    </row>
  </sheetData>
  <sheetProtection selectLockedCells="1" selectUnlockedCells="1"/>
  <mergeCells count="2">
    <mergeCell ref="A12:B12"/>
    <mergeCell ref="A5:G5"/>
  </mergeCells>
  <phoneticPr fontId="0" type="noConversion"/>
  <printOptions horizontalCentered="1"/>
  <pageMargins left="0.3298611111111111" right="0.25" top="0.85972222222222228" bottom="0.98402777777777772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39"/>
  <sheetViews>
    <sheetView workbookViewId="0">
      <selection activeCell="J7" sqref="J7"/>
    </sheetView>
  </sheetViews>
  <sheetFormatPr defaultColWidth="7.85546875" defaultRowHeight="15" x14ac:dyDescent="0.3"/>
  <cols>
    <col min="1" max="1" width="5.85546875" style="264" customWidth="1"/>
    <col min="2" max="2" width="40.42578125" style="43" customWidth="1"/>
    <col min="3" max="3" width="13.5703125" style="43" customWidth="1"/>
    <col min="4" max="5" width="12.7109375" style="68" customWidth="1"/>
    <col min="6" max="6" width="12.42578125" style="43" bestFit="1" customWidth="1"/>
    <col min="7" max="7" width="12.42578125" style="68" bestFit="1" customWidth="1"/>
    <col min="8" max="9" width="8.42578125" style="68" bestFit="1" customWidth="1"/>
    <col min="10" max="249" width="7.85546875" style="68"/>
  </cols>
  <sheetData>
    <row r="1" spans="1:7" x14ac:dyDescent="0.3">
      <c r="C1" s="12"/>
      <c r="F1" s="12"/>
      <c r="G1" s="12" t="s">
        <v>250</v>
      </c>
    </row>
    <row r="2" spans="1:7" x14ac:dyDescent="0.3">
      <c r="C2" s="12"/>
      <c r="F2" s="12"/>
      <c r="G2" s="12" t="s">
        <v>1</v>
      </c>
    </row>
    <row r="4" spans="1:7" ht="38.85" customHeight="1" x14ac:dyDescent="0.3">
      <c r="A4" s="532" t="s">
        <v>251</v>
      </c>
      <c r="B4" s="532"/>
      <c r="C4" s="532"/>
      <c r="D4" s="532"/>
      <c r="E4" s="532"/>
      <c r="F4" s="532"/>
      <c r="G4" s="496"/>
    </row>
    <row r="5" spans="1:7" ht="21.95" customHeight="1" x14ac:dyDescent="0.3">
      <c r="A5" s="200"/>
      <c r="B5" s="200"/>
      <c r="C5" s="226"/>
    </row>
    <row r="6" spans="1:7" ht="15.75" x14ac:dyDescent="0.3">
      <c r="B6" s="265"/>
      <c r="C6" s="199"/>
      <c r="F6" s="199"/>
      <c r="G6" s="199" t="s">
        <v>442</v>
      </c>
    </row>
    <row r="7" spans="1:7" s="266" customFormat="1" ht="50.25" customHeight="1" x14ac:dyDescent="0.2">
      <c r="A7" s="230" t="s">
        <v>244</v>
      </c>
      <c r="B7" s="14" t="s">
        <v>4</v>
      </c>
      <c r="C7" s="351" t="s">
        <v>422</v>
      </c>
      <c r="D7" s="351" t="s">
        <v>439</v>
      </c>
      <c r="E7" s="351" t="s">
        <v>440</v>
      </c>
      <c r="F7" s="351" t="s">
        <v>455</v>
      </c>
      <c r="G7" s="351" t="s">
        <v>490</v>
      </c>
    </row>
    <row r="8" spans="1:7" s="266" customFormat="1" ht="38.1" customHeight="1" x14ac:dyDescent="0.25">
      <c r="A8" s="529" t="s">
        <v>252</v>
      </c>
      <c r="B8" s="529"/>
      <c r="C8" s="440"/>
      <c r="D8" s="440"/>
      <c r="E8" s="440"/>
      <c r="F8" s="440"/>
      <c r="G8" s="440"/>
    </row>
    <row r="9" spans="1:7" ht="37.5" customHeight="1" x14ac:dyDescent="0.3">
      <c r="A9" s="267" t="s">
        <v>8</v>
      </c>
      <c r="B9" s="268" t="s">
        <v>430</v>
      </c>
      <c r="C9" s="410">
        <v>3000000</v>
      </c>
      <c r="D9" s="441">
        <v>3247124</v>
      </c>
      <c r="E9" s="441">
        <v>3247124</v>
      </c>
      <c r="F9" s="410">
        <v>3300000</v>
      </c>
      <c r="G9" s="410">
        <v>3300000</v>
      </c>
    </row>
    <row r="10" spans="1:7" ht="30" customHeight="1" x14ac:dyDescent="0.3">
      <c r="A10" s="267" t="s">
        <v>10</v>
      </c>
      <c r="B10" s="270" t="s">
        <v>253</v>
      </c>
      <c r="C10" s="410">
        <v>8079000</v>
      </c>
      <c r="D10" s="441">
        <v>8822972</v>
      </c>
      <c r="E10" s="441">
        <v>8822972</v>
      </c>
      <c r="F10" s="410"/>
      <c r="G10" s="410"/>
    </row>
    <row r="11" spans="1:7" ht="30" customHeight="1" x14ac:dyDescent="0.3">
      <c r="A11" s="34" t="s">
        <v>143</v>
      </c>
      <c r="B11" s="271" t="s">
        <v>488</v>
      </c>
      <c r="C11" s="410"/>
      <c r="D11" s="441">
        <v>617120</v>
      </c>
      <c r="E11" s="441">
        <v>617120</v>
      </c>
      <c r="F11" s="410">
        <v>30000</v>
      </c>
      <c r="G11" s="410">
        <v>30000</v>
      </c>
    </row>
    <row r="12" spans="1:7" ht="30" customHeight="1" x14ac:dyDescent="0.3">
      <c r="A12" s="36" t="s">
        <v>14</v>
      </c>
      <c r="B12" s="270" t="s">
        <v>254</v>
      </c>
      <c r="C12" s="410">
        <v>150000</v>
      </c>
      <c r="D12" s="441">
        <v>292100</v>
      </c>
      <c r="E12" s="441">
        <v>292100</v>
      </c>
      <c r="F12" s="410"/>
      <c r="G12" s="410"/>
    </row>
    <row r="13" spans="1:7" ht="33.75" customHeight="1" x14ac:dyDescent="0.3">
      <c r="A13" s="36" t="s">
        <v>16</v>
      </c>
      <c r="B13" s="268" t="s">
        <v>395</v>
      </c>
      <c r="C13" s="410">
        <v>119262000</v>
      </c>
      <c r="D13" s="441">
        <v>118179460</v>
      </c>
      <c r="E13" s="441">
        <v>118176453</v>
      </c>
      <c r="F13" s="410">
        <v>122488348</v>
      </c>
      <c r="G13" s="410">
        <v>122488348</v>
      </c>
    </row>
    <row r="14" spans="1:7" ht="33.75" customHeight="1" x14ac:dyDescent="0.3">
      <c r="A14" s="36" t="s">
        <v>18</v>
      </c>
      <c r="B14" s="268" t="s">
        <v>487</v>
      </c>
      <c r="C14" s="410">
        <v>156000</v>
      </c>
      <c r="D14" s="441">
        <v>342000</v>
      </c>
      <c r="E14" s="473">
        <v>342000</v>
      </c>
      <c r="F14" s="410"/>
      <c r="G14" s="410"/>
    </row>
    <row r="15" spans="1:7" ht="33.75" customHeight="1" x14ac:dyDescent="0.3">
      <c r="A15" s="36" t="s">
        <v>20</v>
      </c>
      <c r="B15" s="268" t="s">
        <v>256</v>
      </c>
      <c r="C15" s="410"/>
      <c r="D15" s="441">
        <v>150000</v>
      </c>
      <c r="E15" s="473">
        <v>150000</v>
      </c>
      <c r="F15" s="410">
        <v>25000</v>
      </c>
      <c r="G15" s="410">
        <v>25000</v>
      </c>
    </row>
    <row r="16" spans="1:7" ht="33.75" customHeight="1" x14ac:dyDescent="0.3">
      <c r="A16" s="36" t="s">
        <v>36</v>
      </c>
      <c r="B16" s="471" t="s">
        <v>486</v>
      </c>
      <c r="C16" s="410"/>
      <c r="D16" s="441">
        <v>11789</v>
      </c>
      <c r="E16" s="473">
        <v>11789</v>
      </c>
      <c r="F16" s="410"/>
      <c r="G16" s="410"/>
    </row>
    <row r="17" spans="1:7" ht="30" customHeight="1" x14ac:dyDescent="0.3">
      <c r="A17" s="530" t="s">
        <v>210</v>
      </c>
      <c r="B17" s="530"/>
      <c r="C17" s="472">
        <f>SUM(C9:C16)</f>
        <v>130647000</v>
      </c>
      <c r="D17" s="472">
        <f>SUM(D9:D16)</f>
        <v>131662565</v>
      </c>
      <c r="E17" s="472">
        <f>SUM(E9:E16)</f>
        <v>131659558</v>
      </c>
      <c r="F17" s="388">
        <f>SUM(F9:F16)</f>
        <v>125843348</v>
      </c>
      <c r="G17" s="388">
        <f>SUM(G9:G16)</f>
        <v>125843348</v>
      </c>
    </row>
    <row r="18" spans="1:7" ht="16.5" x14ac:dyDescent="0.3">
      <c r="A18" s="531" t="s">
        <v>255</v>
      </c>
      <c r="B18" s="531"/>
      <c r="C18" s="410"/>
      <c r="D18" s="441"/>
      <c r="E18" s="441"/>
      <c r="F18" s="410"/>
      <c r="G18" s="410"/>
    </row>
    <row r="19" spans="1:7" ht="30" customHeight="1" x14ac:dyDescent="0.3">
      <c r="A19" s="267" t="s">
        <v>8</v>
      </c>
      <c r="B19" s="270" t="s">
        <v>432</v>
      </c>
      <c r="C19" s="410">
        <v>250000</v>
      </c>
      <c r="D19" s="441">
        <v>250000</v>
      </c>
      <c r="E19" s="441">
        <v>250000</v>
      </c>
      <c r="F19" s="410">
        <v>250000</v>
      </c>
      <c r="G19" s="410">
        <v>250000</v>
      </c>
    </row>
    <row r="20" spans="1:7" ht="30" customHeight="1" x14ac:dyDescent="0.3">
      <c r="A20" s="267" t="s">
        <v>10</v>
      </c>
      <c r="B20" s="270" t="s">
        <v>437</v>
      </c>
      <c r="C20" s="410"/>
      <c r="D20" s="441"/>
      <c r="E20" s="441"/>
      <c r="F20" s="410"/>
      <c r="G20" s="410"/>
    </row>
    <row r="21" spans="1:7" ht="30" customHeight="1" x14ac:dyDescent="0.3">
      <c r="A21" s="267" t="s">
        <v>12</v>
      </c>
      <c r="B21" s="270" t="s">
        <v>257</v>
      </c>
      <c r="C21" s="410">
        <v>2200000</v>
      </c>
      <c r="D21" s="441">
        <v>2200000</v>
      </c>
      <c r="E21" s="441">
        <v>1549999</v>
      </c>
      <c r="F21" s="410">
        <v>1700000</v>
      </c>
      <c r="G21" s="410">
        <v>1700000</v>
      </c>
    </row>
    <row r="22" spans="1:7" ht="30" customHeight="1" x14ac:dyDescent="0.3">
      <c r="A22" s="267" t="s">
        <v>14</v>
      </c>
      <c r="B22" s="270" t="s">
        <v>396</v>
      </c>
      <c r="C22" s="410"/>
      <c r="D22" s="441">
        <v>50000</v>
      </c>
      <c r="E22" s="441">
        <v>50000</v>
      </c>
      <c r="F22" s="410"/>
      <c r="G22" s="410"/>
    </row>
    <row r="23" spans="1:7" ht="30" customHeight="1" x14ac:dyDescent="0.3">
      <c r="A23" s="267" t="s">
        <v>16</v>
      </c>
      <c r="B23" s="270" t="s">
        <v>408</v>
      </c>
      <c r="C23" s="410">
        <v>50000</v>
      </c>
      <c r="D23" s="441">
        <v>20000</v>
      </c>
      <c r="E23" s="441">
        <v>20000</v>
      </c>
      <c r="F23" s="410">
        <v>20000</v>
      </c>
      <c r="G23" s="410">
        <v>20000</v>
      </c>
    </row>
    <row r="24" spans="1:7" ht="30" customHeight="1" x14ac:dyDescent="0.3">
      <c r="A24" s="267" t="s">
        <v>18</v>
      </c>
      <c r="B24" s="270" t="s">
        <v>489</v>
      </c>
      <c r="C24" s="410"/>
      <c r="D24" s="441">
        <v>2128300</v>
      </c>
      <c r="E24" s="441">
        <v>2128300</v>
      </c>
      <c r="F24" s="410"/>
      <c r="G24" s="410"/>
    </row>
    <row r="25" spans="1:7" ht="30" customHeight="1" x14ac:dyDescent="0.3">
      <c r="A25" s="267" t="s">
        <v>20</v>
      </c>
      <c r="B25" s="270" t="s">
        <v>428</v>
      </c>
      <c r="C25" s="410">
        <v>10800</v>
      </c>
      <c r="D25" s="441">
        <v>20451118</v>
      </c>
      <c r="E25" s="441">
        <v>19677400</v>
      </c>
      <c r="F25" s="410">
        <v>17000000</v>
      </c>
      <c r="G25" s="410">
        <v>17000000</v>
      </c>
    </row>
    <row r="26" spans="1:7" ht="30" customHeight="1" x14ac:dyDescent="0.3">
      <c r="A26" s="267" t="s">
        <v>36</v>
      </c>
      <c r="B26" s="270" t="s">
        <v>431</v>
      </c>
      <c r="C26" s="410">
        <v>10000</v>
      </c>
      <c r="D26" s="441">
        <v>10000</v>
      </c>
      <c r="E26" s="441">
        <v>10000</v>
      </c>
      <c r="F26" s="410">
        <v>10000</v>
      </c>
      <c r="G26" s="410">
        <v>10000</v>
      </c>
    </row>
    <row r="27" spans="1:7" s="266" customFormat="1" ht="30" customHeight="1" x14ac:dyDescent="0.2">
      <c r="A27" s="528" t="s">
        <v>210</v>
      </c>
      <c r="B27" s="528"/>
      <c r="C27" s="470">
        <v>13310000</v>
      </c>
      <c r="D27" s="470">
        <f>SUM(D19:D26)</f>
        <v>25109418</v>
      </c>
      <c r="E27" s="470">
        <f>SUM(E19:E26)</f>
        <v>23685699</v>
      </c>
      <c r="F27" s="470">
        <f>SUM(F19:F26)</f>
        <v>18980000</v>
      </c>
      <c r="G27" s="470">
        <f>SUM(G19:G26)</f>
        <v>18980000</v>
      </c>
    </row>
    <row r="28" spans="1:7" ht="16.5" x14ac:dyDescent="0.3">
      <c r="A28" s="272"/>
      <c r="B28" s="82"/>
      <c r="C28" s="82"/>
    </row>
    <row r="29" spans="1:7" ht="16.5" x14ac:dyDescent="0.3">
      <c r="A29" s="272"/>
      <c r="B29" s="82"/>
      <c r="C29" s="82"/>
    </row>
    <row r="30" spans="1:7" ht="15.75" customHeight="1" x14ac:dyDescent="0.3">
      <c r="A30" s="272"/>
      <c r="B30" s="82"/>
      <c r="C30" s="82"/>
    </row>
    <row r="31" spans="1:7" ht="16.5" x14ac:dyDescent="0.3">
      <c r="A31" s="272"/>
      <c r="B31" s="82"/>
      <c r="C31" s="82"/>
    </row>
    <row r="32" spans="1:7" ht="16.5" x14ac:dyDescent="0.3">
      <c r="A32" s="272"/>
      <c r="B32" s="82"/>
      <c r="C32" s="82"/>
    </row>
    <row r="33" spans="1:7" ht="16.5" x14ac:dyDescent="0.3">
      <c r="A33" s="272"/>
      <c r="B33" s="82"/>
      <c r="C33" s="82"/>
    </row>
    <row r="34" spans="1:7" ht="16.5" x14ac:dyDescent="0.3">
      <c r="A34" s="272"/>
      <c r="B34" s="82"/>
      <c r="C34" s="82"/>
      <c r="D34" s="273"/>
      <c r="E34" s="274"/>
      <c r="F34" s="69"/>
      <c r="G34" s="273"/>
    </row>
    <row r="35" spans="1:7" ht="16.5" x14ac:dyDescent="0.3">
      <c r="A35" s="272"/>
      <c r="B35" s="82"/>
      <c r="C35" s="82"/>
      <c r="D35" s="273"/>
      <c r="E35" s="273"/>
      <c r="F35" s="275"/>
      <c r="G35" s="273"/>
    </row>
    <row r="36" spans="1:7" ht="16.5" x14ac:dyDescent="0.3">
      <c r="A36" s="272"/>
      <c r="B36" s="82"/>
      <c r="C36" s="82"/>
    </row>
    <row r="37" spans="1:7" ht="16.5" x14ac:dyDescent="0.3">
      <c r="A37" s="272"/>
      <c r="B37" s="82"/>
      <c r="C37" s="82"/>
    </row>
    <row r="38" spans="1:7" ht="16.5" x14ac:dyDescent="0.3">
      <c r="A38" s="272"/>
      <c r="B38" s="82"/>
      <c r="C38" s="82"/>
    </row>
    <row r="39" spans="1:7" ht="16.5" x14ac:dyDescent="0.3">
      <c r="A39" s="272"/>
      <c r="B39" s="82"/>
      <c r="C39" s="82"/>
    </row>
  </sheetData>
  <sheetProtection selectLockedCells="1" selectUnlockedCells="1"/>
  <mergeCells count="5">
    <mergeCell ref="A27:B27"/>
    <mergeCell ref="A8:B8"/>
    <mergeCell ref="A17:B17"/>
    <mergeCell ref="A18:B18"/>
    <mergeCell ref="A4:G4"/>
  </mergeCells>
  <phoneticPr fontId="0" type="noConversion"/>
  <printOptions horizontalCentered="1"/>
  <pageMargins left="0.35972222222222222" right="0.34027777777777779" top="0.62986111111111109" bottom="0.5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35"/>
  <sheetViews>
    <sheetView topLeftCell="A28" workbookViewId="0">
      <selection activeCell="J37" sqref="J37"/>
    </sheetView>
  </sheetViews>
  <sheetFormatPr defaultRowHeight="16.5" x14ac:dyDescent="0.3"/>
  <cols>
    <col min="1" max="1" width="5.140625" style="276" customWidth="1"/>
    <col min="2" max="2" width="38.42578125" style="277" customWidth="1"/>
    <col min="3" max="3" width="12.28515625" style="47" customWidth="1"/>
    <col min="4" max="4" width="13.42578125" style="47" customWidth="1"/>
    <col min="5" max="6" width="11.28515625" style="47" bestFit="1" customWidth="1"/>
    <col min="7" max="7" width="11.42578125" style="47" customWidth="1"/>
    <col min="8" max="254" width="9.140625" style="47" customWidth="1"/>
  </cols>
  <sheetData>
    <row r="1" spans="1:7" x14ac:dyDescent="0.3">
      <c r="A1" s="278"/>
      <c r="B1" s="279"/>
      <c r="C1" s="6"/>
      <c r="F1" s="6"/>
      <c r="G1" s="6" t="s">
        <v>258</v>
      </c>
    </row>
    <row r="2" spans="1:7" x14ac:dyDescent="0.3">
      <c r="A2" s="278"/>
      <c r="B2" s="279"/>
      <c r="C2" s="85"/>
      <c r="F2" s="85"/>
      <c r="G2" s="85" t="s">
        <v>1</v>
      </c>
    </row>
    <row r="3" spans="1:7" x14ac:dyDescent="0.3">
      <c r="A3" s="278"/>
      <c r="B3" s="279"/>
      <c r="C3" s="85"/>
    </row>
    <row r="4" spans="1:7" ht="39.75" customHeight="1" x14ac:dyDescent="0.3">
      <c r="A4" s="495" t="s">
        <v>259</v>
      </c>
      <c r="B4" s="495"/>
      <c r="C4" s="495"/>
      <c r="D4" s="495"/>
      <c r="E4" s="495"/>
      <c r="F4" s="495"/>
      <c r="G4" s="496"/>
    </row>
    <row r="5" spans="1:7" ht="18.600000000000001" customHeight="1" x14ac:dyDescent="0.3">
      <c r="A5" s="280"/>
      <c r="B5" s="281"/>
      <c r="C5" s="280"/>
    </row>
    <row r="6" spans="1:7" x14ac:dyDescent="0.3">
      <c r="A6" s="278"/>
      <c r="B6" s="279"/>
    </row>
    <row r="7" spans="1:7" x14ac:dyDescent="0.3">
      <c r="A7" s="278"/>
      <c r="B7" s="279"/>
      <c r="C7" s="85"/>
      <c r="F7" s="85"/>
      <c r="G7" s="85" t="s">
        <v>442</v>
      </c>
    </row>
    <row r="8" spans="1:7" s="103" customFormat="1" ht="51" customHeight="1" x14ac:dyDescent="0.2">
      <c r="A8" s="230" t="s">
        <v>244</v>
      </c>
      <c r="B8" s="282" t="s">
        <v>4</v>
      </c>
      <c r="C8" s="351" t="s">
        <v>412</v>
      </c>
      <c r="D8" s="15" t="s">
        <v>439</v>
      </c>
      <c r="E8" s="16" t="s">
        <v>440</v>
      </c>
      <c r="F8" s="351" t="s">
        <v>423</v>
      </c>
      <c r="G8" s="351" t="s">
        <v>490</v>
      </c>
    </row>
    <row r="9" spans="1:7" ht="20.100000000000001" customHeight="1" x14ac:dyDescent="0.3">
      <c r="A9" s="60" t="s">
        <v>8</v>
      </c>
      <c r="B9" s="268" t="s">
        <v>260</v>
      </c>
      <c r="C9" s="441"/>
      <c r="D9" s="258"/>
      <c r="E9" s="269"/>
      <c r="F9" s="441"/>
      <c r="G9" s="441"/>
    </row>
    <row r="10" spans="1:7" ht="20.85" customHeight="1" x14ac:dyDescent="0.3">
      <c r="A10" s="60"/>
      <c r="B10" s="268" t="s">
        <v>261</v>
      </c>
      <c r="C10" s="441"/>
      <c r="D10" s="258"/>
      <c r="E10" s="269"/>
      <c r="F10" s="441"/>
      <c r="G10" s="441"/>
    </row>
    <row r="11" spans="1:7" ht="20.100000000000001" customHeight="1" x14ac:dyDescent="0.3">
      <c r="A11" s="60"/>
      <c r="B11" s="268" t="s">
        <v>262</v>
      </c>
      <c r="C11" s="441"/>
      <c r="D11" s="258"/>
      <c r="E11" s="269"/>
      <c r="F11" s="441"/>
      <c r="G11" s="441"/>
    </row>
    <row r="12" spans="1:7" ht="20.100000000000001" customHeight="1" x14ac:dyDescent="0.3">
      <c r="A12" s="60"/>
      <c r="B12" s="268" t="s">
        <v>330</v>
      </c>
      <c r="C12" s="441"/>
      <c r="D12" s="258"/>
      <c r="E12" s="269"/>
      <c r="F12" s="441"/>
      <c r="G12" s="441"/>
    </row>
    <row r="13" spans="1:7" ht="20.100000000000001" customHeight="1" x14ac:dyDescent="0.3">
      <c r="A13" s="60"/>
      <c r="B13" s="270" t="s">
        <v>263</v>
      </c>
      <c r="C13" s="410"/>
      <c r="D13" s="38"/>
      <c r="E13" s="349"/>
      <c r="F13" s="410"/>
      <c r="G13" s="410"/>
    </row>
    <row r="14" spans="1:7" ht="20.100000000000001" customHeight="1" x14ac:dyDescent="0.3">
      <c r="A14" s="60" t="s">
        <v>10</v>
      </c>
      <c r="B14" s="268" t="s">
        <v>264</v>
      </c>
      <c r="C14" s="441"/>
      <c r="D14" s="258"/>
      <c r="E14" s="269"/>
      <c r="F14" s="441"/>
      <c r="G14" s="441"/>
    </row>
    <row r="15" spans="1:7" ht="19.350000000000001" customHeight="1" x14ac:dyDescent="0.3">
      <c r="A15" s="60"/>
      <c r="B15" s="268" t="s">
        <v>265</v>
      </c>
      <c r="C15" s="441"/>
      <c r="D15" s="258"/>
      <c r="E15" s="269"/>
      <c r="F15" s="441"/>
      <c r="G15" s="441"/>
    </row>
    <row r="16" spans="1:7" ht="19.350000000000001" customHeight="1" x14ac:dyDescent="0.3">
      <c r="A16" s="60"/>
      <c r="B16" s="268" t="s">
        <v>354</v>
      </c>
      <c r="C16" s="441"/>
      <c r="D16" s="258"/>
      <c r="E16" s="269"/>
      <c r="F16" s="441"/>
      <c r="G16" s="441"/>
    </row>
    <row r="17" spans="1:7" ht="19.350000000000001" customHeight="1" x14ac:dyDescent="0.3">
      <c r="A17" s="60"/>
      <c r="B17" s="268" t="s">
        <v>266</v>
      </c>
      <c r="C17" s="441"/>
      <c r="D17" s="258"/>
      <c r="E17" s="269"/>
      <c r="F17" s="441"/>
      <c r="G17" s="441"/>
    </row>
    <row r="18" spans="1:7" ht="32.1" customHeight="1" x14ac:dyDescent="0.3">
      <c r="A18" s="36" t="s">
        <v>12</v>
      </c>
      <c r="B18" s="268" t="s">
        <v>267</v>
      </c>
      <c r="C18" s="441"/>
      <c r="D18" s="258"/>
      <c r="E18" s="269"/>
      <c r="F18" s="441"/>
      <c r="G18" s="441"/>
    </row>
    <row r="19" spans="1:7" ht="20.100000000000001" customHeight="1" x14ac:dyDescent="0.3">
      <c r="A19" s="60"/>
      <c r="B19" s="268" t="s">
        <v>268</v>
      </c>
      <c r="C19" s="441"/>
      <c r="D19" s="258"/>
      <c r="E19" s="269"/>
      <c r="F19" s="441"/>
      <c r="G19" s="441"/>
    </row>
    <row r="20" spans="1:7" ht="20.100000000000001" customHeight="1" x14ac:dyDescent="0.3">
      <c r="A20" s="36" t="s">
        <v>14</v>
      </c>
      <c r="B20" s="270" t="s">
        <v>269</v>
      </c>
      <c r="C20" s="441"/>
      <c r="D20" s="258"/>
      <c r="E20" s="269"/>
      <c r="F20" s="441"/>
      <c r="G20" s="441"/>
    </row>
    <row r="21" spans="1:7" ht="20.100000000000001" customHeight="1" x14ac:dyDescent="0.3">
      <c r="A21" s="60"/>
      <c r="B21" s="268" t="s">
        <v>270</v>
      </c>
      <c r="C21" s="410"/>
      <c r="D21" s="38"/>
      <c r="E21" s="349"/>
      <c r="F21" s="410"/>
      <c r="G21" s="410"/>
    </row>
    <row r="22" spans="1:7" ht="20.100000000000001" customHeight="1" x14ac:dyDescent="0.3">
      <c r="A22" s="60" t="s">
        <v>16</v>
      </c>
      <c r="B22" s="268" t="s">
        <v>271</v>
      </c>
      <c r="C22" s="441"/>
      <c r="D22" s="258"/>
      <c r="E22" s="442"/>
      <c r="F22" s="441"/>
      <c r="G22" s="441"/>
    </row>
    <row r="23" spans="1:7" ht="20.100000000000001" customHeight="1" x14ac:dyDescent="0.3">
      <c r="A23" s="60" t="s">
        <v>18</v>
      </c>
      <c r="B23" s="268" t="s">
        <v>272</v>
      </c>
      <c r="C23" s="441"/>
      <c r="D23" s="258"/>
      <c r="E23" s="269"/>
      <c r="F23" s="441"/>
      <c r="G23" s="441"/>
    </row>
    <row r="24" spans="1:7" ht="20.100000000000001" customHeight="1" x14ac:dyDescent="0.3">
      <c r="A24" s="60"/>
      <c r="B24" s="270" t="s">
        <v>355</v>
      </c>
      <c r="C24" s="441"/>
      <c r="D24" s="258"/>
      <c r="E24" s="269"/>
      <c r="F24" s="441"/>
      <c r="G24" s="441"/>
    </row>
    <row r="25" spans="1:7" ht="20.100000000000001" customHeight="1" x14ac:dyDescent="0.3">
      <c r="A25" s="60"/>
      <c r="B25" s="270" t="s">
        <v>356</v>
      </c>
      <c r="C25" s="441"/>
      <c r="D25" s="258"/>
      <c r="E25" s="269"/>
      <c r="F25" s="441"/>
      <c r="G25" s="441"/>
    </row>
    <row r="26" spans="1:7" ht="20.100000000000001" customHeight="1" x14ac:dyDescent="0.3">
      <c r="A26" s="60"/>
      <c r="B26" s="270" t="s">
        <v>357</v>
      </c>
      <c r="C26" s="441"/>
      <c r="D26" s="258"/>
      <c r="E26" s="269"/>
      <c r="F26" s="441"/>
      <c r="G26" s="441"/>
    </row>
    <row r="27" spans="1:7" ht="20.100000000000001" customHeight="1" x14ac:dyDescent="0.3">
      <c r="A27" s="60"/>
      <c r="B27" s="270" t="s">
        <v>361</v>
      </c>
      <c r="C27" s="441"/>
      <c r="D27" s="258"/>
      <c r="E27" s="269"/>
      <c r="F27" s="441"/>
      <c r="G27" s="441"/>
    </row>
    <row r="28" spans="1:7" ht="20.100000000000001" customHeight="1" x14ac:dyDescent="0.3">
      <c r="A28" s="60"/>
      <c r="B28" s="270" t="s">
        <v>358</v>
      </c>
      <c r="C28" s="441">
        <v>51983000</v>
      </c>
      <c r="D28" s="258">
        <v>44770435</v>
      </c>
      <c r="E28" s="269">
        <v>36332868</v>
      </c>
      <c r="F28" s="441">
        <v>46160988</v>
      </c>
      <c r="G28" s="441">
        <v>46160988</v>
      </c>
    </row>
    <row r="29" spans="1:7" ht="20.100000000000001" customHeight="1" x14ac:dyDescent="0.3">
      <c r="A29" s="60"/>
      <c r="B29" s="270" t="s">
        <v>360</v>
      </c>
      <c r="C29" s="441"/>
      <c r="D29" s="258"/>
      <c r="E29" s="269">
        <v>437820</v>
      </c>
      <c r="F29" s="441"/>
      <c r="G29" s="441"/>
    </row>
    <row r="30" spans="1:7" ht="20.100000000000001" customHeight="1" x14ac:dyDescent="0.3">
      <c r="A30" s="60"/>
      <c r="B30" s="270" t="s">
        <v>273</v>
      </c>
      <c r="C30" s="441">
        <f>SUM(C23:C29)</f>
        <v>51983000</v>
      </c>
      <c r="D30" s="441">
        <f>SUM(D23:D29)</f>
        <v>44770435</v>
      </c>
      <c r="E30" s="441">
        <f>SUM(E23:E29)</f>
        <v>36770688</v>
      </c>
      <c r="F30" s="441">
        <f>SUM(F23:F29)</f>
        <v>46160988</v>
      </c>
      <c r="G30" s="441">
        <f>SUM(G23:G29)</f>
        <v>46160988</v>
      </c>
    </row>
    <row r="31" spans="1:7" s="97" customFormat="1" ht="30" customHeight="1" x14ac:dyDescent="0.2">
      <c r="A31" s="528" t="s">
        <v>274</v>
      </c>
      <c r="B31" s="528"/>
      <c r="C31" s="405">
        <f>C13+C17+C19+C21+C22+C30</f>
        <v>51983000</v>
      </c>
      <c r="D31" s="405">
        <f>D13+D17+D19+D21+D22+D30</f>
        <v>44770435</v>
      </c>
      <c r="E31" s="405">
        <f>E13+E17+E19+E21+E22+E30</f>
        <v>36770688</v>
      </c>
      <c r="F31" s="405">
        <f>F13+F17+F19+F21+F22+F30</f>
        <v>46160988</v>
      </c>
      <c r="G31" s="405">
        <f>G13+G17+G19+G21+G22+G30</f>
        <v>46160988</v>
      </c>
    </row>
    <row r="32" spans="1:7" x14ac:dyDescent="0.3">
      <c r="A32" s="278"/>
      <c r="B32" s="179"/>
    </row>
    <row r="33" spans="2:2" x14ac:dyDescent="0.3">
      <c r="B33" s="283"/>
    </row>
    <row r="34" spans="2:2" x14ac:dyDescent="0.3">
      <c r="B34" s="283"/>
    </row>
    <row r="35" spans="2:2" x14ac:dyDescent="0.3">
      <c r="B35" s="283"/>
    </row>
  </sheetData>
  <sheetProtection selectLockedCells="1" selectUnlockedCells="1"/>
  <mergeCells count="2">
    <mergeCell ref="A31:B31"/>
    <mergeCell ref="A4:G4"/>
  </mergeCells>
  <phoneticPr fontId="0" type="noConversion"/>
  <pageMargins left="0.72986111111111107" right="0.45" top="0.77013888888888893" bottom="1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11" sqref="G11"/>
    </sheetView>
  </sheetViews>
  <sheetFormatPr defaultRowHeight="15.75" x14ac:dyDescent="0.25"/>
  <cols>
    <col min="1" max="1" width="38.7109375" style="84" customWidth="1"/>
    <col min="2" max="2" width="11.28515625" style="84" bestFit="1" customWidth="1"/>
    <col min="3" max="3" width="12.5703125" style="84" bestFit="1" customWidth="1"/>
    <col min="4" max="6" width="11.28515625" style="84" bestFit="1" customWidth="1"/>
    <col min="7" max="7" width="12.42578125" style="84" bestFit="1" customWidth="1"/>
    <col min="8" max="8" width="9.140625" style="84" customWidth="1"/>
  </cols>
  <sheetData>
    <row r="1" spans="1:8" ht="14.25" customHeight="1" x14ac:dyDescent="0.25">
      <c r="G1" s="85" t="s">
        <v>275</v>
      </c>
    </row>
    <row r="2" spans="1:8" ht="12" customHeight="1" x14ac:dyDescent="0.25">
      <c r="G2" s="85" t="s">
        <v>1</v>
      </c>
    </row>
    <row r="4" spans="1:8" ht="55.5" customHeight="1" x14ac:dyDescent="0.3">
      <c r="A4" s="533" t="s">
        <v>329</v>
      </c>
      <c r="B4" s="533"/>
      <c r="C4" s="533"/>
      <c r="D4" s="533"/>
      <c r="E4" s="533"/>
      <c r="F4" s="533"/>
      <c r="G4" s="533"/>
    </row>
    <row r="5" spans="1:8" ht="14.25" customHeight="1" x14ac:dyDescent="0.3">
      <c r="A5" s="284"/>
      <c r="B5" s="285"/>
      <c r="C5" s="285"/>
      <c r="D5" s="285"/>
      <c r="E5" s="285"/>
      <c r="F5" s="285"/>
    </row>
    <row r="7" spans="1:8" x14ac:dyDescent="0.25">
      <c r="G7" s="85" t="s">
        <v>442</v>
      </c>
    </row>
    <row r="8" spans="1:8" ht="51" customHeight="1" x14ac:dyDescent="0.25">
      <c r="A8" s="534" t="s">
        <v>4</v>
      </c>
      <c r="B8" s="534" t="s">
        <v>276</v>
      </c>
      <c r="C8" s="493"/>
      <c r="D8" s="535" t="s">
        <v>277</v>
      </c>
      <c r="E8" s="536"/>
      <c r="F8" s="537"/>
      <c r="G8" s="534" t="s">
        <v>210</v>
      </c>
    </row>
    <row r="9" spans="1:8" ht="30.75" customHeight="1" x14ac:dyDescent="0.25">
      <c r="A9" s="534"/>
      <c r="B9" s="534"/>
      <c r="C9" s="478" t="s">
        <v>492</v>
      </c>
      <c r="D9" s="286" t="s">
        <v>278</v>
      </c>
      <c r="E9" s="286" t="s">
        <v>279</v>
      </c>
      <c r="F9" s="286" t="s">
        <v>280</v>
      </c>
      <c r="G9" s="534"/>
    </row>
    <row r="10" spans="1:8" x14ac:dyDescent="0.25">
      <c r="A10" s="39" t="s">
        <v>281</v>
      </c>
      <c r="B10" s="21">
        <v>53500000</v>
      </c>
      <c r="C10" s="21">
        <v>56870551</v>
      </c>
      <c r="D10" s="21">
        <v>53500000</v>
      </c>
      <c r="E10" s="21">
        <v>53500000</v>
      </c>
      <c r="F10" s="21">
        <v>53500000</v>
      </c>
      <c r="G10" s="21">
        <f>B10+D10+E10+F10</f>
        <v>214000000</v>
      </c>
    </row>
    <row r="11" spans="1:8" x14ac:dyDescent="0.25">
      <c r="A11" s="39" t="s">
        <v>282</v>
      </c>
      <c r="B11" s="21"/>
      <c r="C11" s="21"/>
      <c r="D11" s="21"/>
      <c r="E11" s="21"/>
      <c r="F11" s="21"/>
      <c r="G11" s="21">
        <f t="shared" ref="G11:G16" si="0">B11+D11+E11+F11</f>
        <v>0</v>
      </c>
    </row>
    <row r="12" spans="1:8" s="27" customFormat="1" x14ac:dyDescent="0.25">
      <c r="A12" s="39" t="s">
        <v>283</v>
      </c>
      <c r="B12" s="21"/>
      <c r="C12" s="21"/>
      <c r="D12" s="21"/>
      <c r="E12" s="21"/>
      <c r="F12" s="21"/>
      <c r="G12" s="21">
        <f t="shared" si="0"/>
        <v>0</v>
      </c>
      <c r="H12" s="84"/>
    </row>
    <row r="13" spans="1:8" ht="17.25" customHeight="1" x14ac:dyDescent="0.25">
      <c r="A13" s="39" t="s">
        <v>284</v>
      </c>
      <c r="B13" s="21"/>
      <c r="C13" s="21"/>
      <c r="D13" s="21"/>
      <c r="E13" s="21"/>
      <c r="F13" s="21"/>
      <c r="G13" s="21">
        <f t="shared" si="0"/>
        <v>0</v>
      </c>
    </row>
    <row r="14" spans="1:8" ht="18" customHeight="1" x14ac:dyDescent="0.25">
      <c r="A14" s="39" t="s">
        <v>285</v>
      </c>
      <c r="B14" s="21"/>
      <c r="C14" s="21"/>
      <c r="D14" s="21"/>
      <c r="E14" s="21"/>
      <c r="F14" s="21"/>
      <c r="G14" s="21">
        <f t="shared" si="0"/>
        <v>0</v>
      </c>
    </row>
    <row r="15" spans="1:8" ht="18" customHeight="1" x14ac:dyDescent="0.25">
      <c r="A15" s="39" t="s">
        <v>286</v>
      </c>
      <c r="B15" s="21">
        <f>B10+B11+B12+B13+B14</f>
        <v>53500000</v>
      </c>
      <c r="C15" s="21">
        <v>56870551</v>
      </c>
      <c r="D15" s="21">
        <f>D10+D11+D12+D13+D14</f>
        <v>53500000</v>
      </c>
      <c r="E15" s="21">
        <f>E10+E11+E12+E13+E14</f>
        <v>53500000</v>
      </c>
      <c r="F15" s="21">
        <f>F10+F11+F12+F13+F14</f>
        <v>53500000</v>
      </c>
      <c r="G15" s="21">
        <f t="shared" si="0"/>
        <v>214000000</v>
      </c>
    </row>
    <row r="16" spans="1:8" s="32" customFormat="1" ht="18" customHeight="1" x14ac:dyDescent="0.25">
      <c r="A16" s="287" t="s">
        <v>287</v>
      </c>
      <c r="B16" s="29">
        <f>B15*0.5</f>
        <v>26750000</v>
      </c>
      <c r="C16" s="29">
        <f>C15*0.5</f>
        <v>28435275.5</v>
      </c>
      <c r="D16" s="29">
        <f>D15*0.5</f>
        <v>26750000</v>
      </c>
      <c r="E16" s="29">
        <f>E15*0.5</f>
        <v>26750000</v>
      </c>
      <c r="F16" s="29">
        <f>F15*0.5</f>
        <v>26750000</v>
      </c>
      <c r="G16" s="29">
        <f t="shared" si="0"/>
        <v>107000000</v>
      </c>
      <c r="H16" s="227"/>
    </row>
    <row r="17" spans="1:8" ht="18" customHeight="1" x14ac:dyDescent="0.25">
      <c r="A17" s="39" t="s">
        <v>288</v>
      </c>
      <c r="B17" s="21"/>
      <c r="C17" s="21"/>
      <c r="D17" s="21"/>
      <c r="E17" s="21"/>
      <c r="F17" s="21"/>
      <c r="G17" s="21">
        <f t="shared" ref="G17:G26" si="1">B17+D17+E17+F17</f>
        <v>0</v>
      </c>
    </row>
    <row r="18" spans="1:8" ht="18" customHeight="1" x14ac:dyDescent="0.25">
      <c r="A18" s="39" t="s">
        <v>289</v>
      </c>
      <c r="B18" s="21"/>
      <c r="C18" s="21"/>
      <c r="D18" s="21"/>
      <c r="E18" s="21"/>
      <c r="F18" s="21"/>
      <c r="G18" s="21">
        <f t="shared" si="1"/>
        <v>0</v>
      </c>
    </row>
    <row r="19" spans="1:8" ht="18" customHeight="1" x14ac:dyDescent="0.25">
      <c r="A19" s="39" t="s">
        <v>290</v>
      </c>
      <c r="B19" s="21"/>
      <c r="C19" s="21"/>
      <c r="D19" s="21"/>
      <c r="E19" s="21"/>
      <c r="F19" s="21"/>
      <c r="G19" s="21">
        <f t="shared" si="1"/>
        <v>0</v>
      </c>
    </row>
    <row r="20" spans="1:8" ht="34.5" customHeight="1" x14ac:dyDescent="0.25">
      <c r="A20" s="288" t="s">
        <v>291</v>
      </c>
      <c r="B20" s="21">
        <f>B17+B18+B19</f>
        <v>0</v>
      </c>
      <c r="C20" s="21">
        <v>0</v>
      </c>
      <c r="D20" s="21">
        <f>D17+D18+D19</f>
        <v>0</v>
      </c>
      <c r="E20" s="21">
        <f>E17+E18+E19</f>
        <v>0</v>
      </c>
      <c r="F20" s="21">
        <f>F17+F18+F19</f>
        <v>0</v>
      </c>
      <c r="G20" s="21">
        <f t="shared" si="1"/>
        <v>0</v>
      </c>
    </row>
    <row r="21" spans="1:8" ht="18" customHeight="1" x14ac:dyDescent="0.25">
      <c r="A21" s="39" t="s">
        <v>288</v>
      </c>
      <c r="B21" s="21"/>
      <c r="C21" s="21"/>
      <c r="D21" s="21"/>
      <c r="E21" s="21"/>
      <c r="F21" s="21"/>
      <c r="G21" s="21">
        <f t="shared" si="1"/>
        <v>0</v>
      </c>
    </row>
    <row r="22" spans="1:8" ht="18" customHeight="1" x14ac:dyDescent="0.25">
      <c r="A22" s="39" t="s">
        <v>289</v>
      </c>
      <c r="B22" s="21"/>
      <c r="C22" s="21"/>
      <c r="D22" s="21"/>
      <c r="E22" s="21"/>
      <c r="F22" s="21"/>
      <c r="G22" s="21">
        <f t="shared" si="1"/>
        <v>0</v>
      </c>
    </row>
    <row r="23" spans="1:8" ht="18" customHeight="1" x14ac:dyDescent="0.25">
      <c r="A23" s="39" t="s">
        <v>290</v>
      </c>
      <c r="B23" s="75"/>
      <c r="C23" s="75"/>
      <c r="D23" s="75"/>
      <c r="E23" s="75"/>
      <c r="F23" s="75"/>
      <c r="G23" s="21">
        <f t="shared" si="1"/>
        <v>0</v>
      </c>
    </row>
    <row r="24" spans="1:8" ht="31.5" customHeight="1" x14ac:dyDescent="0.25">
      <c r="A24" s="288" t="s">
        <v>292</v>
      </c>
      <c r="B24" s="21">
        <f>B21+B22+B23</f>
        <v>0</v>
      </c>
      <c r="C24" s="21">
        <v>0</v>
      </c>
      <c r="D24" s="21">
        <f>D21+D22+D23</f>
        <v>0</v>
      </c>
      <c r="E24" s="21">
        <f>E21+E22+E23</f>
        <v>0</v>
      </c>
      <c r="F24" s="21">
        <f>F21+F22+F23</f>
        <v>0</v>
      </c>
      <c r="G24" s="21">
        <f t="shared" si="1"/>
        <v>0</v>
      </c>
    </row>
    <row r="25" spans="1:8" s="32" customFormat="1" ht="18" customHeight="1" x14ac:dyDescent="0.25">
      <c r="A25" s="287" t="s">
        <v>293</v>
      </c>
      <c r="B25" s="29">
        <f>B20+B24</f>
        <v>0</v>
      </c>
      <c r="C25" s="29">
        <v>0</v>
      </c>
      <c r="D25" s="29">
        <f>D20+D24</f>
        <v>0</v>
      </c>
      <c r="E25" s="29">
        <f>E20+E24</f>
        <v>0</v>
      </c>
      <c r="F25" s="29">
        <f>F20+F24</f>
        <v>0</v>
      </c>
      <c r="G25" s="29">
        <f t="shared" si="1"/>
        <v>0</v>
      </c>
      <c r="H25" s="227"/>
    </row>
    <row r="26" spans="1:8" s="32" customFormat="1" ht="33" customHeight="1" x14ac:dyDescent="0.25">
      <c r="A26" s="289" t="s">
        <v>294</v>
      </c>
      <c r="B26" s="29">
        <f>B16-B25</f>
        <v>26750000</v>
      </c>
      <c r="C26" s="29">
        <f>C16-C25</f>
        <v>28435275.5</v>
      </c>
      <c r="D26" s="29">
        <f>D16-D25</f>
        <v>26750000</v>
      </c>
      <c r="E26" s="29">
        <f>E16-E25</f>
        <v>26750000</v>
      </c>
      <c r="F26" s="29">
        <f>F16-F25</f>
        <v>26750000</v>
      </c>
      <c r="G26" s="29">
        <f t="shared" si="1"/>
        <v>107000000</v>
      </c>
      <c r="H26" s="227"/>
    </row>
    <row r="27" spans="1:8" ht="18" customHeight="1" x14ac:dyDescent="0.25"/>
    <row r="28" spans="1:8" ht="18" customHeight="1" x14ac:dyDescent="0.25"/>
    <row r="29" spans="1:8" ht="18" customHeight="1" x14ac:dyDescent="0.25"/>
    <row r="30" spans="1:8" ht="18" customHeight="1" x14ac:dyDescent="0.25"/>
    <row r="31" spans="1:8" ht="18" customHeight="1" x14ac:dyDescent="0.25"/>
    <row r="32" spans="1:8" ht="18" customHeight="1" x14ac:dyDescent="0.25"/>
    <row r="33" ht="18" customHeight="1" x14ac:dyDescent="0.25"/>
    <row r="34" ht="18" customHeight="1" x14ac:dyDescent="0.25"/>
  </sheetData>
  <sheetProtection selectLockedCells="1" selectUnlockedCells="1"/>
  <mergeCells count="5">
    <mergeCell ref="A4:G4"/>
    <mergeCell ref="A8:A9"/>
    <mergeCell ref="B8:B9"/>
    <mergeCell ref="D8:F8"/>
    <mergeCell ref="G8:G9"/>
  </mergeCells>
  <phoneticPr fontId="0" type="noConversion"/>
  <pageMargins left="0.25" right="0.25" top="0.75" bottom="0.75" header="0.3" footer="0.3"/>
  <pageSetup paperSize="9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C13" workbookViewId="0">
      <selection activeCell="Q21" sqref="Q21:Q22"/>
    </sheetView>
  </sheetViews>
  <sheetFormatPr defaultRowHeight="12.75" x14ac:dyDescent="0.2"/>
  <cols>
    <col min="1" max="1" width="4" customWidth="1"/>
    <col min="2" max="2" width="29.28515625" customWidth="1"/>
    <col min="3" max="3" width="10.42578125" customWidth="1"/>
    <col min="4" max="4" width="10.7109375" customWidth="1"/>
    <col min="5" max="5" width="10.85546875" customWidth="1"/>
    <col min="6" max="6" width="10.28515625" customWidth="1"/>
    <col min="7" max="7" width="10.42578125" customWidth="1"/>
    <col min="8" max="8" width="11.28515625" customWidth="1"/>
    <col min="9" max="10" width="10.28515625" customWidth="1"/>
    <col min="11" max="11" width="10.42578125" customWidth="1"/>
    <col min="12" max="12" width="10.7109375" customWidth="1"/>
    <col min="13" max="13" width="10.5703125" customWidth="1"/>
    <col min="14" max="14" width="11" customWidth="1"/>
    <col min="15" max="15" width="11.140625" customWidth="1"/>
    <col min="16" max="16" width="11" customWidth="1"/>
    <col min="17" max="17" width="12" customWidth="1"/>
  </cols>
  <sheetData>
    <row r="1" spans="1:17" ht="20.25" x14ac:dyDescent="0.3">
      <c r="A1" s="84"/>
      <c r="B1" s="310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09"/>
      <c r="N1" s="311"/>
      <c r="O1" s="312"/>
      <c r="P1" s="312"/>
      <c r="Q1" s="312" t="s">
        <v>385</v>
      </c>
    </row>
    <row r="2" spans="1:17" ht="20.25" x14ac:dyDescent="0.3">
      <c r="A2" s="84"/>
      <c r="B2" s="310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2"/>
      <c r="N2" s="311"/>
      <c r="O2" s="312"/>
      <c r="P2" s="312"/>
      <c r="Q2" s="312" t="s">
        <v>1</v>
      </c>
    </row>
    <row r="3" spans="1:17" ht="20.25" x14ac:dyDescent="0.3">
      <c r="A3" s="538" t="s">
        <v>362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496"/>
    </row>
    <row r="4" spans="1:17" ht="15.75" x14ac:dyDescent="0.25">
      <c r="A4" s="84"/>
      <c r="B4" s="313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5"/>
      <c r="N4" s="314"/>
      <c r="O4" s="315"/>
      <c r="P4" s="315"/>
      <c r="Q4" s="315" t="s">
        <v>442</v>
      </c>
    </row>
    <row r="5" spans="1:17" ht="24.75" customHeight="1" x14ac:dyDescent="0.2">
      <c r="A5" s="316" t="s">
        <v>3</v>
      </c>
      <c r="B5" s="317" t="s">
        <v>4</v>
      </c>
      <c r="C5" s="318" t="s">
        <v>363</v>
      </c>
      <c r="D5" s="318" t="s">
        <v>364</v>
      </c>
      <c r="E5" s="318" t="s">
        <v>365</v>
      </c>
      <c r="F5" s="318" t="s">
        <v>366</v>
      </c>
      <c r="G5" s="318" t="s">
        <v>367</v>
      </c>
      <c r="H5" s="318" t="s">
        <v>493</v>
      </c>
      <c r="I5" s="318" t="s">
        <v>368</v>
      </c>
      <c r="J5" s="318" t="s">
        <v>369</v>
      </c>
      <c r="K5" s="318" t="s">
        <v>370</v>
      </c>
      <c r="L5" s="318" t="s">
        <v>371</v>
      </c>
      <c r="M5" s="318" t="s">
        <v>372</v>
      </c>
      <c r="N5" s="318" t="s">
        <v>373</v>
      </c>
      <c r="O5" s="318" t="s">
        <v>374</v>
      </c>
      <c r="P5" s="319" t="s">
        <v>375</v>
      </c>
      <c r="Q5" s="318" t="s">
        <v>494</v>
      </c>
    </row>
    <row r="6" spans="1:17" ht="15.75" x14ac:dyDescent="0.2">
      <c r="A6" s="320"/>
      <c r="B6" s="321" t="s">
        <v>5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3"/>
      <c r="Q6" s="479"/>
    </row>
    <row r="7" spans="1:17" x14ac:dyDescent="0.2">
      <c r="A7" s="324" t="s">
        <v>6</v>
      </c>
      <c r="B7" s="325" t="s">
        <v>376</v>
      </c>
      <c r="C7" s="326"/>
      <c r="D7" s="326"/>
      <c r="E7" s="326"/>
      <c r="F7" s="326"/>
      <c r="G7" s="326"/>
      <c r="H7" s="326"/>
      <c r="I7" s="326"/>
      <c r="J7" s="326"/>
      <c r="K7" s="326"/>
      <c r="L7" s="326"/>
      <c r="M7" s="326"/>
      <c r="N7" s="326"/>
      <c r="O7" s="326"/>
      <c r="P7" s="327"/>
      <c r="Q7" s="479"/>
    </row>
    <row r="8" spans="1:17" x14ac:dyDescent="0.2">
      <c r="A8" s="328" t="s">
        <v>8</v>
      </c>
      <c r="B8" s="329" t="s">
        <v>164</v>
      </c>
      <c r="C8" s="330">
        <v>32457178</v>
      </c>
      <c r="D8" s="330">
        <v>32457178</v>
      </c>
      <c r="E8" s="330">
        <v>32457178</v>
      </c>
      <c r="F8" s="330">
        <v>32457178</v>
      </c>
      <c r="G8" s="330">
        <v>32457178</v>
      </c>
      <c r="H8" s="330">
        <v>97462563</v>
      </c>
      <c r="I8" s="330">
        <v>32457178</v>
      </c>
      <c r="J8" s="330">
        <v>32457178</v>
      </c>
      <c r="K8" s="330">
        <v>32457178</v>
      </c>
      <c r="L8" s="330">
        <v>32457178</v>
      </c>
      <c r="M8" s="330">
        <v>32457178</v>
      </c>
      <c r="N8" s="330">
        <v>32457177</v>
      </c>
      <c r="O8" s="330">
        <v>32457177</v>
      </c>
      <c r="P8" s="327">
        <f>C8+D8+E8+F8+G8+I8+J8+K8+L8+M8+N8+O8</f>
        <v>389486134</v>
      </c>
      <c r="Q8" s="327">
        <f>C8+D8+E8+F8+H8+I8+J8+K8+L8+M8+N8+O8</f>
        <v>454491519</v>
      </c>
    </row>
    <row r="9" spans="1:17" x14ac:dyDescent="0.2">
      <c r="A9" s="328" t="s">
        <v>10</v>
      </c>
      <c r="B9" s="329" t="s">
        <v>13</v>
      </c>
      <c r="C9" s="330">
        <v>4458334</v>
      </c>
      <c r="D9" s="330">
        <v>4458334</v>
      </c>
      <c r="E9" s="330">
        <v>4458334</v>
      </c>
      <c r="F9" s="330">
        <v>4458334</v>
      </c>
      <c r="G9" s="330">
        <v>4458333</v>
      </c>
      <c r="H9" s="330">
        <v>7828884</v>
      </c>
      <c r="I9" s="330">
        <v>4458333</v>
      </c>
      <c r="J9" s="330">
        <v>4458333</v>
      </c>
      <c r="K9" s="330">
        <v>4458333</v>
      </c>
      <c r="L9" s="330">
        <v>4458333</v>
      </c>
      <c r="M9" s="330">
        <v>4458333</v>
      </c>
      <c r="N9" s="330">
        <v>4458333</v>
      </c>
      <c r="O9" s="330">
        <v>4458333</v>
      </c>
      <c r="P9" s="327">
        <f t="shared" ref="P9:P35" si="0">C9+D9+E9+F9+G9+I9+J9+K9+L9+M9+N9+O9</f>
        <v>53500000</v>
      </c>
      <c r="Q9" s="327">
        <f t="shared" ref="Q9:Q35" si="1">C9+D9+E9+F9+H9+I9+J9+K9+L9+M9+N9+O9</f>
        <v>56870551</v>
      </c>
    </row>
    <row r="10" spans="1:17" x14ac:dyDescent="0.2">
      <c r="A10" s="328" t="s">
        <v>12</v>
      </c>
      <c r="B10" s="329" t="s">
        <v>15</v>
      </c>
      <c r="C10" s="330">
        <v>1114631</v>
      </c>
      <c r="D10" s="330">
        <v>1114631</v>
      </c>
      <c r="E10" s="330">
        <v>1114630</v>
      </c>
      <c r="F10" s="330">
        <v>1114630</v>
      </c>
      <c r="G10" s="330">
        <v>1114630</v>
      </c>
      <c r="H10" s="330">
        <v>1114630</v>
      </c>
      <c r="I10" s="330">
        <v>1114630</v>
      </c>
      <c r="J10" s="330">
        <v>1114630</v>
      </c>
      <c r="K10" s="330">
        <v>1114630</v>
      </c>
      <c r="L10" s="330">
        <v>1114630</v>
      </c>
      <c r="M10" s="330">
        <v>1114630</v>
      </c>
      <c r="N10" s="330">
        <v>1114630</v>
      </c>
      <c r="O10" s="330">
        <v>1114630</v>
      </c>
      <c r="P10" s="327">
        <f t="shared" si="0"/>
        <v>13375562</v>
      </c>
      <c r="Q10" s="327">
        <f t="shared" si="1"/>
        <v>13375562</v>
      </c>
    </row>
    <row r="11" spans="1:17" x14ac:dyDescent="0.2">
      <c r="A11" s="328" t="s">
        <v>14</v>
      </c>
      <c r="B11" s="329" t="s">
        <v>82</v>
      </c>
      <c r="C11" s="330">
        <v>45206</v>
      </c>
      <c r="D11" s="330">
        <v>45206</v>
      </c>
      <c r="E11" s="330">
        <v>45206</v>
      </c>
      <c r="F11" s="330">
        <v>45206</v>
      </c>
      <c r="G11" s="330">
        <v>45206</v>
      </c>
      <c r="H11" s="330">
        <v>45206</v>
      </c>
      <c r="I11" s="330">
        <v>45206</v>
      </c>
      <c r="J11" s="330">
        <v>45206</v>
      </c>
      <c r="K11" s="330">
        <v>45206</v>
      </c>
      <c r="L11" s="330">
        <v>45206</v>
      </c>
      <c r="M11" s="330">
        <v>45206</v>
      </c>
      <c r="N11" s="330">
        <v>45205</v>
      </c>
      <c r="O11" s="330">
        <v>45205</v>
      </c>
      <c r="P11" s="327">
        <f t="shared" si="0"/>
        <v>542470</v>
      </c>
      <c r="Q11" s="327">
        <f t="shared" si="1"/>
        <v>542470</v>
      </c>
    </row>
    <row r="12" spans="1:17" x14ac:dyDescent="0.2">
      <c r="A12" s="328"/>
      <c r="B12" s="331" t="s">
        <v>377</v>
      </c>
      <c r="C12" s="332">
        <f>SUM(C8:C11)</f>
        <v>38075349</v>
      </c>
      <c r="D12" s="332">
        <f t="shared" ref="D12:O12" si="2">SUM(D8:D11)</f>
        <v>38075349</v>
      </c>
      <c r="E12" s="332">
        <f t="shared" si="2"/>
        <v>38075348</v>
      </c>
      <c r="F12" s="332">
        <f t="shared" si="2"/>
        <v>38075348</v>
      </c>
      <c r="G12" s="332">
        <f t="shared" si="2"/>
        <v>38075347</v>
      </c>
      <c r="H12" s="332">
        <f t="shared" si="2"/>
        <v>106451283</v>
      </c>
      <c r="I12" s="332">
        <f t="shared" si="2"/>
        <v>38075347</v>
      </c>
      <c r="J12" s="332">
        <f t="shared" si="2"/>
        <v>38075347</v>
      </c>
      <c r="K12" s="332">
        <f t="shared" si="2"/>
        <v>38075347</v>
      </c>
      <c r="L12" s="332">
        <f t="shared" si="2"/>
        <v>38075347</v>
      </c>
      <c r="M12" s="332">
        <f t="shared" si="2"/>
        <v>38075347</v>
      </c>
      <c r="N12" s="332">
        <f t="shared" si="2"/>
        <v>38075345</v>
      </c>
      <c r="O12" s="332">
        <f t="shared" si="2"/>
        <v>38075345</v>
      </c>
      <c r="P12" s="375">
        <f t="shared" si="0"/>
        <v>456904166</v>
      </c>
      <c r="Q12" s="375">
        <f t="shared" si="1"/>
        <v>525280102</v>
      </c>
    </row>
    <row r="13" spans="1:17" x14ac:dyDescent="0.2">
      <c r="A13" s="324" t="s">
        <v>23</v>
      </c>
      <c r="B13" s="325" t="s">
        <v>378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7"/>
      <c r="Q13" s="327">
        <f t="shared" si="1"/>
        <v>0</v>
      </c>
    </row>
    <row r="14" spans="1:17" x14ac:dyDescent="0.2">
      <c r="A14" s="328" t="s">
        <v>8</v>
      </c>
      <c r="B14" s="329" t="s">
        <v>11</v>
      </c>
      <c r="C14" s="326"/>
      <c r="D14" s="326"/>
      <c r="E14" s="326"/>
      <c r="F14" s="326"/>
      <c r="G14" s="326"/>
      <c r="H14" s="326">
        <v>21165395</v>
      </c>
      <c r="I14" s="326"/>
      <c r="J14" s="326"/>
      <c r="K14" s="326"/>
      <c r="L14" s="326"/>
      <c r="M14" s="326"/>
      <c r="N14" s="326"/>
      <c r="O14" s="326"/>
      <c r="P14" s="327">
        <f t="shared" si="0"/>
        <v>0</v>
      </c>
      <c r="Q14" s="327">
        <f t="shared" si="1"/>
        <v>21165395</v>
      </c>
    </row>
    <row r="15" spans="1:17" x14ac:dyDescent="0.2">
      <c r="A15" s="328" t="s">
        <v>10</v>
      </c>
      <c r="B15" s="333" t="s">
        <v>17</v>
      </c>
      <c r="C15" s="334"/>
      <c r="D15" s="330"/>
      <c r="E15" s="334"/>
      <c r="F15" s="330"/>
      <c r="G15" s="334"/>
      <c r="H15" s="334"/>
      <c r="I15" s="330"/>
      <c r="J15" s="334"/>
      <c r="K15" s="330"/>
      <c r="L15" s="330"/>
      <c r="M15" s="330"/>
      <c r="N15" s="330"/>
      <c r="O15" s="330"/>
      <c r="P15" s="327">
        <f t="shared" si="0"/>
        <v>0</v>
      </c>
      <c r="Q15" s="327">
        <f t="shared" si="1"/>
        <v>0</v>
      </c>
    </row>
    <row r="16" spans="1:17" x14ac:dyDescent="0.2">
      <c r="A16" s="328" t="s">
        <v>12</v>
      </c>
      <c r="B16" s="329" t="s">
        <v>87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26"/>
      <c r="P16" s="327">
        <f t="shared" si="0"/>
        <v>0</v>
      </c>
      <c r="Q16" s="327">
        <f t="shared" si="1"/>
        <v>0</v>
      </c>
    </row>
    <row r="17" spans="1:17" x14ac:dyDescent="0.2">
      <c r="A17" s="328"/>
      <c r="B17" s="325" t="s">
        <v>379</v>
      </c>
      <c r="C17" s="332">
        <f>SUM(C14:C16)</f>
        <v>0</v>
      </c>
      <c r="D17" s="332">
        <f t="shared" ref="D17:O17" si="3">SUM(D14:D16)</f>
        <v>0</v>
      </c>
      <c r="E17" s="332">
        <f t="shared" si="3"/>
        <v>0</v>
      </c>
      <c r="F17" s="332">
        <f t="shared" si="3"/>
        <v>0</v>
      </c>
      <c r="G17" s="332">
        <f t="shared" si="3"/>
        <v>0</v>
      </c>
      <c r="H17" s="332">
        <f t="shared" si="3"/>
        <v>21165395</v>
      </c>
      <c r="I17" s="332">
        <f t="shared" si="3"/>
        <v>0</v>
      </c>
      <c r="J17" s="332">
        <f t="shared" si="3"/>
        <v>0</v>
      </c>
      <c r="K17" s="332">
        <f t="shared" si="3"/>
        <v>0</v>
      </c>
      <c r="L17" s="332">
        <f t="shared" si="3"/>
        <v>0</v>
      </c>
      <c r="M17" s="332">
        <f t="shared" si="3"/>
        <v>0</v>
      </c>
      <c r="N17" s="332">
        <f t="shared" si="3"/>
        <v>0</v>
      </c>
      <c r="O17" s="332">
        <f t="shared" si="3"/>
        <v>0</v>
      </c>
      <c r="P17" s="375">
        <f t="shared" si="0"/>
        <v>0</v>
      </c>
      <c r="Q17" s="375">
        <f t="shared" si="1"/>
        <v>21165395</v>
      </c>
    </row>
    <row r="18" spans="1:17" x14ac:dyDescent="0.2">
      <c r="A18" s="328"/>
      <c r="B18" s="331" t="s">
        <v>380</v>
      </c>
      <c r="C18" s="332">
        <f>C12+C17</f>
        <v>38075349</v>
      </c>
      <c r="D18" s="332">
        <f t="shared" ref="D18:O18" si="4">D12+D17</f>
        <v>38075349</v>
      </c>
      <c r="E18" s="332">
        <f t="shared" si="4"/>
        <v>38075348</v>
      </c>
      <c r="F18" s="332">
        <f t="shared" si="4"/>
        <v>38075348</v>
      </c>
      <c r="G18" s="332">
        <f t="shared" si="4"/>
        <v>38075347</v>
      </c>
      <c r="H18" s="332">
        <f t="shared" si="4"/>
        <v>127616678</v>
      </c>
      <c r="I18" s="332">
        <f t="shared" si="4"/>
        <v>38075347</v>
      </c>
      <c r="J18" s="332">
        <f t="shared" si="4"/>
        <v>38075347</v>
      </c>
      <c r="K18" s="332">
        <f t="shared" si="4"/>
        <v>38075347</v>
      </c>
      <c r="L18" s="332">
        <f t="shared" si="4"/>
        <v>38075347</v>
      </c>
      <c r="M18" s="332">
        <f t="shared" si="4"/>
        <v>38075347</v>
      </c>
      <c r="N18" s="332">
        <f t="shared" si="4"/>
        <v>38075345</v>
      </c>
      <c r="O18" s="332">
        <f t="shared" si="4"/>
        <v>38075345</v>
      </c>
      <c r="P18" s="375">
        <f t="shared" si="0"/>
        <v>456904166</v>
      </c>
      <c r="Q18" s="375">
        <f t="shared" si="1"/>
        <v>546445497</v>
      </c>
    </row>
    <row r="19" spans="1:17" x14ac:dyDescent="0.2">
      <c r="A19" s="324" t="s">
        <v>53</v>
      </c>
      <c r="B19" s="325" t="s">
        <v>92</v>
      </c>
      <c r="C19" s="326">
        <v>30633004</v>
      </c>
      <c r="D19" s="326"/>
      <c r="E19" s="326"/>
      <c r="F19" s="326"/>
      <c r="G19" s="326"/>
      <c r="H19" s="326">
        <v>-6639282</v>
      </c>
      <c r="I19" s="326"/>
      <c r="J19" s="326"/>
      <c r="K19" s="326"/>
      <c r="L19" s="326"/>
      <c r="M19" s="326"/>
      <c r="N19" s="326"/>
      <c r="O19" s="326"/>
      <c r="P19" s="327">
        <f t="shared" si="0"/>
        <v>30633004</v>
      </c>
      <c r="Q19" s="327">
        <v>23993722</v>
      </c>
    </row>
    <row r="20" spans="1:17" x14ac:dyDescent="0.2">
      <c r="A20" s="328"/>
      <c r="B20" s="331" t="s">
        <v>170</v>
      </c>
      <c r="C20" s="332">
        <f>C18+C19</f>
        <v>68708353</v>
      </c>
      <c r="D20" s="332">
        <f t="shared" ref="D20:O20" si="5">D18+D19</f>
        <v>38075349</v>
      </c>
      <c r="E20" s="332">
        <f t="shared" si="5"/>
        <v>38075348</v>
      </c>
      <c r="F20" s="332">
        <f t="shared" si="5"/>
        <v>38075348</v>
      </c>
      <c r="G20" s="332">
        <f t="shared" si="5"/>
        <v>38075347</v>
      </c>
      <c r="H20" s="332">
        <f t="shared" si="5"/>
        <v>120977396</v>
      </c>
      <c r="I20" s="332">
        <f t="shared" si="5"/>
        <v>38075347</v>
      </c>
      <c r="J20" s="332">
        <f t="shared" si="5"/>
        <v>38075347</v>
      </c>
      <c r="K20" s="332">
        <f t="shared" si="5"/>
        <v>38075347</v>
      </c>
      <c r="L20" s="332">
        <f t="shared" si="5"/>
        <v>38075347</v>
      </c>
      <c r="M20" s="332">
        <f t="shared" si="5"/>
        <v>38075347</v>
      </c>
      <c r="N20" s="332">
        <f t="shared" si="5"/>
        <v>38075345</v>
      </c>
      <c r="O20" s="332">
        <f t="shared" si="5"/>
        <v>38075345</v>
      </c>
      <c r="P20" s="375">
        <f t="shared" si="0"/>
        <v>487537170</v>
      </c>
      <c r="Q20" s="375">
        <f t="shared" si="1"/>
        <v>570439219</v>
      </c>
    </row>
    <row r="21" spans="1:17" x14ac:dyDescent="0.2">
      <c r="A21" s="328"/>
      <c r="B21" s="335" t="s">
        <v>26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27"/>
      <c r="Q21" s="327"/>
    </row>
    <row r="22" spans="1:17" x14ac:dyDescent="0.2">
      <c r="A22" s="324" t="s">
        <v>6</v>
      </c>
      <c r="B22" s="335" t="s">
        <v>171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27"/>
      <c r="Q22" s="327"/>
    </row>
    <row r="23" spans="1:17" x14ac:dyDescent="0.2">
      <c r="A23" s="328" t="s">
        <v>8</v>
      </c>
      <c r="B23" s="337" t="s">
        <v>381</v>
      </c>
      <c r="C23" s="336">
        <v>9789756</v>
      </c>
      <c r="D23" s="336">
        <v>9789755</v>
      </c>
      <c r="E23" s="336">
        <v>9789755</v>
      </c>
      <c r="F23" s="336">
        <v>9789755</v>
      </c>
      <c r="G23" s="336">
        <v>9789755</v>
      </c>
      <c r="H23" s="336">
        <v>55399005</v>
      </c>
      <c r="I23" s="336">
        <v>9789755</v>
      </c>
      <c r="J23" s="336">
        <v>9789755</v>
      </c>
      <c r="K23" s="336">
        <v>9789755</v>
      </c>
      <c r="L23" s="336">
        <v>9789755</v>
      </c>
      <c r="M23" s="336">
        <v>9789755</v>
      </c>
      <c r="N23" s="336">
        <v>9789755</v>
      </c>
      <c r="O23" s="336">
        <v>9789755</v>
      </c>
      <c r="P23" s="327">
        <f t="shared" si="0"/>
        <v>117477061</v>
      </c>
      <c r="Q23" s="327">
        <f t="shared" si="1"/>
        <v>163086311</v>
      </c>
    </row>
    <row r="24" spans="1:17" x14ac:dyDescent="0.2">
      <c r="A24" s="328" t="s">
        <v>10</v>
      </c>
      <c r="B24" s="337" t="s">
        <v>382</v>
      </c>
      <c r="C24" s="336">
        <v>1480555</v>
      </c>
      <c r="D24" s="336">
        <v>1480555</v>
      </c>
      <c r="E24" s="336">
        <v>1480555</v>
      </c>
      <c r="F24" s="336">
        <v>1480555</v>
      </c>
      <c r="G24" s="336">
        <v>1480555</v>
      </c>
      <c r="H24" s="336">
        <v>5016346</v>
      </c>
      <c r="I24" s="336">
        <v>1480555</v>
      </c>
      <c r="J24" s="336">
        <v>1480555</v>
      </c>
      <c r="K24" s="336">
        <v>1480555</v>
      </c>
      <c r="L24" s="336">
        <v>1480555</v>
      </c>
      <c r="M24" s="336">
        <v>1480555</v>
      </c>
      <c r="N24" s="336">
        <v>1480554</v>
      </c>
      <c r="O24" s="336">
        <v>1480554</v>
      </c>
      <c r="P24" s="327">
        <f t="shared" si="0"/>
        <v>17766658</v>
      </c>
      <c r="Q24" s="327">
        <f t="shared" si="1"/>
        <v>21302449</v>
      </c>
    </row>
    <row r="25" spans="1:17" x14ac:dyDescent="0.2">
      <c r="A25" s="328" t="s">
        <v>12</v>
      </c>
      <c r="B25" s="337" t="s">
        <v>30</v>
      </c>
      <c r="C25" s="336">
        <v>10523867</v>
      </c>
      <c r="D25" s="336">
        <v>10523867</v>
      </c>
      <c r="E25" s="336">
        <v>10523867</v>
      </c>
      <c r="F25" s="336">
        <v>10523867</v>
      </c>
      <c r="G25" s="336">
        <v>10523867</v>
      </c>
      <c r="H25" s="336">
        <v>22307332</v>
      </c>
      <c r="I25" s="336">
        <v>10523867</v>
      </c>
      <c r="J25" s="336">
        <v>10523867</v>
      </c>
      <c r="K25" s="336">
        <v>10523867</v>
      </c>
      <c r="L25" s="336">
        <v>10523866</v>
      </c>
      <c r="M25" s="336">
        <v>10523866</v>
      </c>
      <c r="N25" s="336">
        <v>10523866</v>
      </c>
      <c r="O25" s="336">
        <v>10323866</v>
      </c>
      <c r="P25" s="327">
        <f t="shared" si="0"/>
        <v>126086400</v>
      </c>
      <c r="Q25" s="327">
        <f t="shared" si="1"/>
        <v>137869865</v>
      </c>
    </row>
    <row r="26" spans="1:17" x14ac:dyDescent="0.2">
      <c r="A26" s="328" t="s">
        <v>14</v>
      </c>
      <c r="B26" s="337" t="s">
        <v>31</v>
      </c>
      <c r="C26" s="336">
        <v>3846749</v>
      </c>
      <c r="D26" s="336">
        <v>3846749</v>
      </c>
      <c r="E26" s="336">
        <v>3846749</v>
      </c>
      <c r="F26" s="336">
        <v>3846749</v>
      </c>
      <c r="G26" s="336">
        <v>3846749</v>
      </c>
      <c r="H26" s="336">
        <v>3846749</v>
      </c>
      <c r="I26" s="336">
        <v>3846749</v>
      </c>
      <c r="J26" s="336">
        <v>3846749</v>
      </c>
      <c r="K26" s="336">
        <v>3846749</v>
      </c>
      <c r="L26" s="336">
        <v>3846749</v>
      </c>
      <c r="M26" s="336">
        <v>3846749</v>
      </c>
      <c r="N26" s="336">
        <v>3846749</v>
      </c>
      <c r="O26" s="336">
        <v>3846749</v>
      </c>
      <c r="P26" s="327">
        <f t="shared" si="0"/>
        <v>46160988</v>
      </c>
      <c r="Q26" s="327">
        <f t="shared" si="1"/>
        <v>46160988</v>
      </c>
    </row>
    <row r="27" spans="1:17" x14ac:dyDescent="0.2">
      <c r="A27" s="328" t="s">
        <v>16</v>
      </c>
      <c r="B27" s="337" t="s">
        <v>32</v>
      </c>
      <c r="C27" s="336">
        <v>12051946</v>
      </c>
      <c r="D27" s="336">
        <v>12051946</v>
      </c>
      <c r="E27" s="336">
        <v>12051946</v>
      </c>
      <c r="F27" s="336">
        <v>12251946</v>
      </c>
      <c r="G27" s="336">
        <v>12051946</v>
      </c>
      <c r="H27" s="336">
        <v>12051946</v>
      </c>
      <c r="I27" s="336">
        <v>12051946</v>
      </c>
      <c r="J27" s="336">
        <v>12051946</v>
      </c>
      <c r="K27" s="336">
        <v>12051946</v>
      </c>
      <c r="L27" s="336">
        <v>12051945</v>
      </c>
      <c r="M27" s="336">
        <v>12051945</v>
      </c>
      <c r="N27" s="336">
        <v>12051945</v>
      </c>
      <c r="O27" s="336">
        <v>12051945</v>
      </c>
      <c r="P27" s="327">
        <f t="shared" si="0"/>
        <v>144823348</v>
      </c>
      <c r="Q27" s="327">
        <f t="shared" si="1"/>
        <v>144823348</v>
      </c>
    </row>
    <row r="28" spans="1:17" x14ac:dyDescent="0.2">
      <c r="A28" s="328"/>
      <c r="B28" s="335" t="s">
        <v>152</v>
      </c>
      <c r="C28" s="338">
        <f>C23+C24+C25+C26+C27</f>
        <v>37692873</v>
      </c>
      <c r="D28" s="338">
        <f t="shared" ref="D28:O28" si="6">D23+D24+D25+D26+D27</f>
        <v>37692872</v>
      </c>
      <c r="E28" s="338">
        <f t="shared" si="6"/>
        <v>37692872</v>
      </c>
      <c r="F28" s="338">
        <f t="shared" si="6"/>
        <v>37892872</v>
      </c>
      <c r="G28" s="338">
        <f t="shared" si="6"/>
        <v>37692872</v>
      </c>
      <c r="H28" s="338">
        <f t="shared" si="6"/>
        <v>98621378</v>
      </c>
      <c r="I28" s="338">
        <f t="shared" si="6"/>
        <v>37692872</v>
      </c>
      <c r="J28" s="338">
        <f t="shared" si="6"/>
        <v>37692872</v>
      </c>
      <c r="K28" s="338">
        <f t="shared" si="6"/>
        <v>37692872</v>
      </c>
      <c r="L28" s="338">
        <f t="shared" si="6"/>
        <v>37692870</v>
      </c>
      <c r="M28" s="338">
        <f t="shared" si="6"/>
        <v>37692870</v>
      </c>
      <c r="N28" s="338">
        <f t="shared" si="6"/>
        <v>37692869</v>
      </c>
      <c r="O28" s="338">
        <f t="shared" si="6"/>
        <v>37492869</v>
      </c>
      <c r="P28" s="375">
        <f t="shared" si="0"/>
        <v>452314455</v>
      </c>
      <c r="Q28" s="375">
        <f t="shared" si="1"/>
        <v>513242961</v>
      </c>
    </row>
    <row r="29" spans="1:17" x14ac:dyDescent="0.2">
      <c r="A29" s="324" t="s">
        <v>23</v>
      </c>
      <c r="B29" s="335" t="s">
        <v>175</v>
      </c>
      <c r="C29" s="336"/>
      <c r="D29" s="336"/>
      <c r="E29" s="336"/>
      <c r="F29" s="336"/>
      <c r="G29" s="336"/>
      <c r="H29" s="336"/>
      <c r="I29" s="336"/>
      <c r="J29" s="336"/>
      <c r="K29" s="336"/>
      <c r="L29" s="336"/>
      <c r="M29" s="336"/>
      <c r="N29" s="336"/>
      <c r="O29" s="336"/>
      <c r="P29" s="327"/>
      <c r="Q29" s="327">
        <f t="shared" si="1"/>
        <v>0</v>
      </c>
    </row>
    <row r="30" spans="1:17" x14ac:dyDescent="0.2">
      <c r="A30" s="339" t="s">
        <v>8</v>
      </c>
      <c r="B30" s="337" t="s">
        <v>34</v>
      </c>
      <c r="C30" s="336">
        <v>18520</v>
      </c>
      <c r="D30" s="336">
        <v>18520</v>
      </c>
      <c r="E30" s="336">
        <v>18520</v>
      </c>
      <c r="F30" s="336">
        <v>18520</v>
      </c>
      <c r="G30" s="336">
        <v>18520</v>
      </c>
      <c r="H30" s="336">
        <v>19193869</v>
      </c>
      <c r="I30" s="336">
        <v>18520</v>
      </c>
      <c r="J30" s="336">
        <v>18520</v>
      </c>
      <c r="K30" s="336">
        <v>18520</v>
      </c>
      <c r="L30" s="336">
        <v>18520</v>
      </c>
      <c r="M30" s="336">
        <v>18520</v>
      </c>
      <c r="N30" s="336">
        <v>18520</v>
      </c>
      <c r="O30" s="336">
        <v>18520</v>
      </c>
      <c r="P30" s="327">
        <f t="shared" si="0"/>
        <v>222240</v>
      </c>
      <c r="Q30" s="327">
        <f t="shared" si="1"/>
        <v>19397589</v>
      </c>
    </row>
    <row r="31" spans="1:17" x14ac:dyDescent="0.2">
      <c r="A31" s="339" t="s">
        <v>10</v>
      </c>
      <c r="B31" s="337" t="s">
        <v>35</v>
      </c>
      <c r="C31" s="336"/>
      <c r="D31" s="336"/>
      <c r="E31" s="336"/>
      <c r="F31" s="336"/>
      <c r="G31" s="336">
        <v>21258012</v>
      </c>
      <c r="H31" s="336">
        <v>23248058</v>
      </c>
      <c r="I31" s="336"/>
      <c r="J31" s="336"/>
      <c r="K31" s="336"/>
      <c r="L31" s="336"/>
      <c r="M31" s="336"/>
      <c r="N31" s="336"/>
      <c r="O31" s="336"/>
      <c r="P31" s="327">
        <f t="shared" si="0"/>
        <v>21258012</v>
      </c>
      <c r="Q31" s="327">
        <f t="shared" si="1"/>
        <v>23248058</v>
      </c>
    </row>
    <row r="32" spans="1:17" x14ac:dyDescent="0.2">
      <c r="A32" s="339" t="s">
        <v>12</v>
      </c>
      <c r="B32" s="337" t="s">
        <v>37</v>
      </c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27">
        <f t="shared" si="0"/>
        <v>0</v>
      </c>
      <c r="Q32" s="327">
        <f t="shared" si="1"/>
        <v>0</v>
      </c>
    </row>
    <row r="33" spans="1:17" x14ac:dyDescent="0.2">
      <c r="A33" s="328"/>
      <c r="B33" s="335" t="s">
        <v>383</v>
      </c>
      <c r="C33" s="338">
        <f>C31+C32+C30</f>
        <v>18520</v>
      </c>
      <c r="D33" s="338">
        <f t="shared" ref="D33:O33" si="7">D31+D32+D30</f>
        <v>18520</v>
      </c>
      <c r="E33" s="338">
        <f t="shared" si="7"/>
        <v>18520</v>
      </c>
      <c r="F33" s="338">
        <f t="shared" si="7"/>
        <v>18520</v>
      </c>
      <c r="G33" s="338">
        <f t="shared" si="7"/>
        <v>21276532</v>
      </c>
      <c r="H33" s="338">
        <f t="shared" si="7"/>
        <v>42441927</v>
      </c>
      <c r="I33" s="338">
        <f t="shared" si="7"/>
        <v>18520</v>
      </c>
      <c r="J33" s="338">
        <f t="shared" si="7"/>
        <v>18520</v>
      </c>
      <c r="K33" s="338">
        <f t="shared" si="7"/>
        <v>18520</v>
      </c>
      <c r="L33" s="338">
        <f t="shared" si="7"/>
        <v>18520</v>
      </c>
      <c r="M33" s="338">
        <f t="shared" si="7"/>
        <v>18520</v>
      </c>
      <c r="N33" s="338">
        <f t="shared" si="7"/>
        <v>18520</v>
      </c>
      <c r="O33" s="338">
        <f t="shared" si="7"/>
        <v>18520</v>
      </c>
      <c r="P33" s="375">
        <f t="shared" si="0"/>
        <v>21480252</v>
      </c>
      <c r="Q33" s="375">
        <f t="shared" si="1"/>
        <v>42645647</v>
      </c>
    </row>
    <row r="34" spans="1:17" x14ac:dyDescent="0.2">
      <c r="A34" s="324" t="s">
        <v>53</v>
      </c>
      <c r="B34" s="335" t="s">
        <v>39</v>
      </c>
      <c r="C34" s="336">
        <v>13742463</v>
      </c>
      <c r="D34" s="336"/>
      <c r="E34" s="336"/>
      <c r="F34" s="336"/>
      <c r="G34" s="336"/>
      <c r="H34" s="336">
        <v>808148</v>
      </c>
      <c r="I34" s="336"/>
      <c r="J34" s="336"/>
      <c r="K34" s="336"/>
      <c r="L34" s="336"/>
      <c r="M34" s="336"/>
      <c r="N34" s="336"/>
      <c r="O34" s="336"/>
      <c r="P34" s="327">
        <f t="shared" si="0"/>
        <v>13742463</v>
      </c>
      <c r="Q34" s="327">
        <f t="shared" si="1"/>
        <v>14550611</v>
      </c>
    </row>
    <row r="35" spans="1:17" ht="15.75" x14ac:dyDescent="0.25">
      <c r="A35" s="340"/>
      <c r="B35" s="335" t="s">
        <v>384</v>
      </c>
      <c r="C35" s="338">
        <f>C28+C33+C34</f>
        <v>51453856</v>
      </c>
      <c r="D35" s="338">
        <f t="shared" ref="D35:O35" si="8">D28+D33+D34</f>
        <v>37711392</v>
      </c>
      <c r="E35" s="338">
        <f t="shared" si="8"/>
        <v>37711392</v>
      </c>
      <c r="F35" s="338">
        <f t="shared" si="8"/>
        <v>37911392</v>
      </c>
      <c r="G35" s="338">
        <f t="shared" si="8"/>
        <v>58969404</v>
      </c>
      <c r="H35" s="338">
        <f t="shared" si="8"/>
        <v>141871453</v>
      </c>
      <c r="I35" s="338">
        <f t="shared" si="8"/>
        <v>37711392</v>
      </c>
      <c r="J35" s="338">
        <f t="shared" si="8"/>
        <v>37711392</v>
      </c>
      <c r="K35" s="338">
        <f t="shared" si="8"/>
        <v>37711392</v>
      </c>
      <c r="L35" s="338">
        <f t="shared" si="8"/>
        <v>37711390</v>
      </c>
      <c r="M35" s="338">
        <f t="shared" si="8"/>
        <v>37711390</v>
      </c>
      <c r="N35" s="338">
        <f t="shared" si="8"/>
        <v>37711389</v>
      </c>
      <c r="O35" s="338">
        <f t="shared" si="8"/>
        <v>37511389</v>
      </c>
      <c r="P35" s="375">
        <f t="shared" si="0"/>
        <v>487537170</v>
      </c>
      <c r="Q35" s="375">
        <f t="shared" si="1"/>
        <v>570439219</v>
      </c>
    </row>
    <row r="36" spans="1:17" x14ac:dyDescent="0.2">
      <c r="Q36" s="3"/>
    </row>
  </sheetData>
  <mergeCells count="1">
    <mergeCell ref="A3:Q3"/>
  </mergeCells>
  <phoneticPr fontId="60" type="noConversion"/>
  <pageMargins left="0.17" right="0.17" top="0.17" bottom="0.17" header="0.17" footer="0.19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90"/>
  <sheetViews>
    <sheetView topLeftCell="A61" zoomScaleNormal="100" workbookViewId="0">
      <selection activeCell="K7" sqref="K7"/>
    </sheetView>
  </sheetViews>
  <sheetFormatPr defaultColWidth="7.85546875" defaultRowHeight="15.75" x14ac:dyDescent="0.3"/>
  <cols>
    <col min="1" max="1" width="5" style="44" customWidth="1"/>
    <col min="2" max="2" width="39.28515625" style="45" customWidth="1"/>
    <col min="3" max="3" width="13.140625" style="46" customWidth="1"/>
    <col min="4" max="4" width="12.42578125" style="46" bestFit="1" customWidth="1"/>
    <col min="5" max="5" width="13.28515625" style="46" customWidth="1"/>
    <col min="6" max="6" width="12.42578125" style="3" bestFit="1" customWidth="1"/>
    <col min="7" max="7" width="12.42578125" style="47" bestFit="1" customWidth="1"/>
    <col min="8" max="8" width="8.42578125" style="47" bestFit="1" customWidth="1"/>
    <col min="9" max="247" width="7.85546875" style="47"/>
  </cols>
  <sheetData>
    <row r="2" spans="1:255" x14ac:dyDescent="0.3">
      <c r="B2" s="48"/>
      <c r="E2" s="49"/>
      <c r="F2" s="49"/>
    </row>
    <row r="3" spans="1:255" ht="12" customHeight="1" x14ac:dyDescent="0.3">
      <c r="B3" s="48"/>
      <c r="E3" s="7"/>
      <c r="F3" s="7"/>
    </row>
    <row r="4" spans="1:255" ht="39" customHeight="1" x14ac:dyDescent="0.3">
      <c r="A4" s="497" t="s">
        <v>441</v>
      </c>
      <c r="B4" s="497"/>
      <c r="C4" s="497"/>
      <c r="D4" s="497"/>
      <c r="E4" s="497"/>
      <c r="F4" s="497"/>
      <c r="G4" s="496"/>
    </row>
    <row r="5" spans="1:255" ht="21.75" customHeight="1" x14ac:dyDescent="0.3">
      <c r="B5" s="51"/>
    </row>
    <row r="6" spans="1:255" ht="12.75" customHeight="1" x14ac:dyDescent="0.3">
      <c r="B6" s="52"/>
      <c r="E6" s="7"/>
      <c r="F6" s="7"/>
      <c r="G6" s="7" t="s">
        <v>442</v>
      </c>
    </row>
    <row r="7" spans="1:255" s="54" customFormat="1" ht="47.25" customHeight="1" x14ac:dyDescent="0.25">
      <c r="A7" s="13" t="s">
        <v>3</v>
      </c>
      <c r="B7" s="53" t="s">
        <v>4</v>
      </c>
      <c r="C7" s="351" t="s">
        <v>402</v>
      </c>
      <c r="D7" s="351" t="s">
        <v>439</v>
      </c>
      <c r="E7" s="351" t="s">
        <v>440</v>
      </c>
      <c r="F7" s="351" t="s">
        <v>423</v>
      </c>
      <c r="G7" s="351" t="s">
        <v>490</v>
      </c>
      <c r="IN7" s="55"/>
      <c r="IO7" s="55"/>
      <c r="IP7" s="55"/>
      <c r="IQ7" s="55"/>
      <c r="IR7" s="55"/>
      <c r="IS7" s="55"/>
      <c r="IT7" s="55"/>
      <c r="IU7" s="55"/>
    </row>
    <row r="8" spans="1:255" ht="17.850000000000001" customHeight="1" x14ac:dyDescent="0.3">
      <c r="A8" s="40" t="s">
        <v>6</v>
      </c>
      <c r="B8" s="56" t="s">
        <v>9</v>
      </c>
      <c r="C8" s="356"/>
      <c r="D8" s="410"/>
      <c r="E8" s="356"/>
      <c r="F8" s="356"/>
      <c r="G8" s="356"/>
    </row>
    <row r="9" spans="1:255" ht="17.850000000000001" customHeight="1" x14ac:dyDescent="0.3">
      <c r="A9" s="36" t="s">
        <v>8</v>
      </c>
      <c r="B9" s="57" t="s">
        <v>42</v>
      </c>
      <c r="C9" s="356"/>
      <c r="D9" s="410"/>
      <c r="E9" s="356"/>
      <c r="F9" s="356"/>
      <c r="G9" s="356"/>
    </row>
    <row r="10" spans="1:255" ht="17.850000000000001" customHeight="1" x14ac:dyDescent="0.3">
      <c r="A10" s="36"/>
      <c r="B10" s="58" t="s">
        <v>43</v>
      </c>
      <c r="C10" s="356">
        <v>81968389</v>
      </c>
      <c r="D10" s="410">
        <v>91943239</v>
      </c>
      <c r="E10" s="356">
        <v>91943239</v>
      </c>
      <c r="F10" s="356">
        <v>109536577</v>
      </c>
      <c r="G10" s="356">
        <v>109933850</v>
      </c>
      <c r="I10" s="47" t="s">
        <v>495</v>
      </c>
    </row>
    <row r="11" spans="1:255" ht="17.850000000000001" customHeight="1" x14ac:dyDescent="0.3">
      <c r="A11" s="36"/>
      <c r="B11" s="58" t="s">
        <v>44</v>
      </c>
      <c r="C11" s="356">
        <v>93415490</v>
      </c>
      <c r="D11" s="410">
        <v>101244860</v>
      </c>
      <c r="E11" s="356">
        <v>101244860</v>
      </c>
      <c r="F11" s="356">
        <v>104185900</v>
      </c>
      <c r="G11" s="356">
        <v>107776900</v>
      </c>
      <c r="H11" s="59"/>
    </row>
    <row r="12" spans="1:255" ht="17.850000000000001" customHeight="1" x14ac:dyDescent="0.3">
      <c r="A12" s="36"/>
      <c r="B12" s="58" t="s">
        <v>45</v>
      </c>
      <c r="C12" s="356">
        <v>105699122</v>
      </c>
      <c r="D12" s="356">
        <v>116173545</v>
      </c>
      <c r="E12" s="356">
        <v>116173545</v>
      </c>
      <c r="F12" s="356">
        <v>123500527</v>
      </c>
      <c r="G12" s="356">
        <v>130882387</v>
      </c>
    </row>
    <row r="13" spans="1:255" ht="17.850000000000001" customHeight="1" x14ac:dyDescent="0.3">
      <c r="A13" s="36"/>
      <c r="B13" s="58" t="s">
        <v>46</v>
      </c>
      <c r="C13" s="356">
        <v>3692952</v>
      </c>
      <c r="D13" s="410">
        <v>5565075</v>
      </c>
      <c r="E13" s="356">
        <v>5565075</v>
      </c>
      <c r="F13" s="356">
        <v>6338570</v>
      </c>
      <c r="G13" s="356">
        <v>6443226</v>
      </c>
    </row>
    <row r="14" spans="1:255" ht="17.850000000000001" customHeight="1" x14ac:dyDescent="0.3">
      <c r="A14" s="36"/>
      <c r="B14" s="58" t="s">
        <v>322</v>
      </c>
      <c r="C14" s="356">
        <v>0</v>
      </c>
      <c r="D14" s="410">
        <v>12391820</v>
      </c>
      <c r="E14" s="356">
        <v>12391820</v>
      </c>
      <c r="F14" s="356"/>
      <c r="G14" s="356"/>
    </row>
    <row r="15" spans="1:255" ht="17.850000000000001" customHeight="1" x14ac:dyDescent="0.3">
      <c r="A15" s="36"/>
      <c r="B15" s="58" t="s">
        <v>459</v>
      </c>
      <c r="C15" s="356"/>
      <c r="D15" s="410">
        <v>1095051</v>
      </c>
      <c r="E15" s="356">
        <v>1095051</v>
      </c>
      <c r="F15" s="356">
        <v>820960</v>
      </c>
      <c r="G15" s="356">
        <v>820960</v>
      </c>
    </row>
    <row r="16" spans="1:255" ht="17.850000000000001" customHeight="1" x14ac:dyDescent="0.3">
      <c r="A16" s="60" t="s">
        <v>10</v>
      </c>
      <c r="B16" s="58" t="s">
        <v>47</v>
      </c>
      <c r="C16" s="356">
        <v>23620000</v>
      </c>
      <c r="D16" s="410">
        <v>110173172</v>
      </c>
      <c r="E16" s="356">
        <v>107064995</v>
      </c>
      <c r="F16" s="356">
        <v>45103600</v>
      </c>
      <c r="G16" s="356">
        <v>98634196</v>
      </c>
    </row>
    <row r="17" spans="1:255" s="62" customFormat="1" ht="17.850000000000001" customHeight="1" x14ac:dyDescent="0.25">
      <c r="A17" s="61"/>
      <c r="B17" s="56" t="s">
        <v>48</v>
      </c>
      <c r="C17" s="357">
        <f>C10+C11+C12+C13+C14+C16+C15</f>
        <v>308395953</v>
      </c>
      <c r="D17" s="357">
        <f>D10+D11+D12+D13+D14+D16+D15</f>
        <v>438586762</v>
      </c>
      <c r="E17" s="357">
        <f>E10+E11+E12+E13+E14+E16+E15</f>
        <v>435478585</v>
      </c>
      <c r="F17" s="357">
        <f>F10+F11+F12+F13+F14+F16+F15</f>
        <v>389486134</v>
      </c>
      <c r="G17" s="357">
        <f>G10+G11+G12+G13+G14+G16+G15</f>
        <v>454491519</v>
      </c>
      <c r="IN17" s="63"/>
      <c r="IO17" s="63"/>
      <c r="IP17" s="63"/>
      <c r="IQ17" s="63"/>
      <c r="IR17" s="63"/>
      <c r="IS17" s="63"/>
      <c r="IT17" s="63"/>
      <c r="IU17" s="63"/>
    </row>
    <row r="18" spans="1:255" s="64" customFormat="1" ht="17.850000000000001" customHeight="1" x14ac:dyDescent="0.25">
      <c r="A18" s="40" t="s">
        <v>23</v>
      </c>
      <c r="B18" s="56" t="s">
        <v>49</v>
      </c>
      <c r="C18" s="357"/>
      <c r="D18" s="391"/>
      <c r="E18" s="357"/>
      <c r="F18" s="357"/>
      <c r="G18" s="357"/>
      <c r="IN18" s="32"/>
      <c r="IO18" s="32"/>
      <c r="IP18" s="32"/>
      <c r="IQ18" s="32"/>
      <c r="IR18" s="32"/>
      <c r="IS18" s="32"/>
      <c r="IT18" s="32"/>
      <c r="IU18" s="32"/>
    </row>
    <row r="19" spans="1:255" ht="17.850000000000001" customHeight="1" x14ac:dyDescent="0.3">
      <c r="A19" s="36" t="s">
        <v>8</v>
      </c>
      <c r="B19" s="58" t="s">
        <v>50</v>
      </c>
      <c r="C19" s="411">
        <v>0</v>
      </c>
      <c r="D19" s="411">
        <v>1299000</v>
      </c>
      <c r="E19" s="411">
        <v>1299000</v>
      </c>
      <c r="F19" s="411"/>
      <c r="G19" s="411"/>
    </row>
    <row r="20" spans="1:255" ht="17.850000000000001" customHeight="1" x14ac:dyDescent="0.3">
      <c r="A20" s="36" t="s">
        <v>10</v>
      </c>
      <c r="B20" s="58" t="s">
        <v>51</v>
      </c>
      <c r="C20" s="411">
        <v>0</v>
      </c>
      <c r="D20" s="411">
        <v>14834903</v>
      </c>
      <c r="E20" s="411">
        <v>14834903</v>
      </c>
      <c r="F20" s="411"/>
      <c r="G20" s="411">
        <v>21165395</v>
      </c>
    </row>
    <row r="21" spans="1:255" s="64" customFormat="1" ht="17.850000000000001" customHeight="1" x14ac:dyDescent="0.25">
      <c r="A21" s="40"/>
      <c r="B21" s="56" t="s">
        <v>52</v>
      </c>
      <c r="C21" s="395">
        <f>SUM(C19:C20)</f>
        <v>0</v>
      </c>
      <c r="D21" s="395">
        <f>SUM(D19:D20)</f>
        <v>16133903</v>
      </c>
      <c r="E21" s="395">
        <f>SUM(E19:E20)</f>
        <v>16133903</v>
      </c>
      <c r="F21" s="395">
        <f>SUM(F19:F20)</f>
        <v>0</v>
      </c>
      <c r="G21" s="395">
        <f>SUM(G19:G20)</f>
        <v>21165395</v>
      </c>
      <c r="IN21" s="32"/>
      <c r="IO21" s="32"/>
      <c r="IP21" s="32"/>
      <c r="IQ21" s="32"/>
      <c r="IR21" s="32"/>
      <c r="IS21" s="32"/>
      <c r="IT21" s="32"/>
      <c r="IU21" s="32"/>
    </row>
    <row r="22" spans="1:255" ht="17.850000000000001" customHeight="1" x14ac:dyDescent="0.3">
      <c r="A22" s="40" t="s">
        <v>53</v>
      </c>
      <c r="B22" s="56" t="s">
        <v>13</v>
      </c>
      <c r="C22" s="356"/>
      <c r="D22" s="410"/>
      <c r="E22" s="356"/>
      <c r="F22" s="356"/>
      <c r="G22" s="356"/>
    </row>
    <row r="23" spans="1:255" ht="17.850000000000001" customHeight="1" x14ac:dyDescent="0.3">
      <c r="A23" s="36" t="s">
        <v>8</v>
      </c>
      <c r="B23" s="58" t="s">
        <v>54</v>
      </c>
      <c r="C23" s="356"/>
      <c r="D23" s="410"/>
      <c r="E23" s="356"/>
      <c r="F23" s="356"/>
      <c r="G23" s="356"/>
    </row>
    <row r="24" spans="1:255" ht="17.850000000000001" customHeight="1" x14ac:dyDescent="0.3">
      <c r="A24" s="36" t="s">
        <v>10</v>
      </c>
      <c r="B24" s="58" t="s">
        <v>55</v>
      </c>
      <c r="C24" s="412"/>
      <c r="D24" s="410"/>
      <c r="E24" s="410"/>
      <c r="F24" s="412"/>
      <c r="G24" s="412"/>
    </row>
    <row r="25" spans="1:255" ht="17.850000000000001" customHeight="1" x14ac:dyDescent="0.3">
      <c r="A25" s="36" t="s">
        <v>12</v>
      </c>
      <c r="B25" s="58" t="s">
        <v>56</v>
      </c>
      <c r="C25" s="412"/>
      <c r="D25" s="410"/>
      <c r="E25" s="410"/>
      <c r="F25" s="412"/>
      <c r="G25" s="412"/>
    </row>
    <row r="26" spans="1:255" ht="17.850000000000001" customHeight="1" x14ac:dyDescent="0.3">
      <c r="A26" s="36" t="s">
        <v>14</v>
      </c>
      <c r="B26" s="58" t="s">
        <v>57</v>
      </c>
      <c r="C26" s="356">
        <v>23000000</v>
      </c>
      <c r="D26" s="356">
        <v>23000000</v>
      </c>
      <c r="E26" s="356">
        <v>21504665</v>
      </c>
      <c r="F26" s="356">
        <v>23000000</v>
      </c>
      <c r="G26" s="356">
        <v>23000000</v>
      </c>
    </row>
    <row r="27" spans="1:255" ht="17.850000000000001" customHeight="1" x14ac:dyDescent="0.3">
      <c r="A27" s="36"/>
      <c r="B27" s="58" t="s">
        <v>58</v>
      </c>
      <c r="C27" s="356">
        <v>5000000</v>
      </c>
      <c r="D27" s="410">
        <v>5000000</v>
      </c>
      <c r="E27" s="410">
        <v>4987377</v>
      </c>
      <c r="F27" s="356">
        <v>5000000</v>
      </c>
      <c r="G27" s="356">
        <v>5000000</v>
      </c>
    </row>
    <row r="28" spans="1:255" ht="17.850000000000001" customHeight="1" x14ac:dyDescent="0.3">
      <c r="A28" s="36"/>
      <c r="B28" s="58" t="s">
        <v>59</v>
      </c>
      <c r="C28" s="356">
        <v>18000000</v>
      </c>
      <c r="D28" s="410">
        <v>18000000</v>
      </c>
      <c r="E28" s="410">
        <v>16517288</v>
      </c>
      <c r="F28" s="356">
        <v>18000000</v>
      </c>
      <c r="G28" s="356">
        <v>18000000</v>
      </c>
    </row>
    <row r="29" spans="1:255" ht="17.850000000000001" customHeight="1" x14ac:dyDescent="0.3">
      <c r="A29" s="36" t="s">
        <v>16</v>
      </c>
      <c r="B29" s="65" t="s">
        <v>60</v>
      </c>
      <c r="C29" s="356">
        <v>44000000</v>
      </c>
      <c r="D29" s="356">
        <v>40000000</v>
      </c>
      <c r="E29" s="356">
        <v>38639933</v>
      </c>
      <c r="F29" s="356">
        <v>27500000</v>
      </c>
      <c r="G29" s="356">
        <v>30870551</v>
      </c>
    </row>
    <row r="30" spans="1:255" ht="17.850000000000001" customHeight="1" x14ac:dyDescent="0.3">
      <c r="A30" s="36"/>
      <c r="B30" s="65" t="s">
        <v>61</v>
      </c>
      <c r="C30" s="356">
        <v>40000000</v>
      </c>
      <c r="D30" s="410">
        <v>40000000</v>
      </c>
      <c r="E30" s="410">
        <v>38639933</v>
      </c>
      <c r="F30" s="356">
        <v>27500000</v>
      </c>
      <c r="G30" s="356">
        <v>30870551</v>
      </c>
    </row>
    <row r="31" spans="1:255" ht="17.850000000000001" customHeight="1" x14ac:dyDescent="0.3">
      <c r="A31" s="36"/>
      <c r="B31" s="65" t="s">
        <v>62</v>
      </c>
      <c r="C31" s="356">
        <v>4000000</v>
      </c>
      <c r="D31" s="410"/>
      <c r="E31" s="410"/>
      <c r="F31" s="356"/>
      <c r="G31" s="356"/>
    </row>
    <row r="32" spans="1:255" ht="17.850000000000001" customHeight="1" x14ac:dyDescent="0.3">
      <c r="A32" s="36" t="s">
        <v>18</v>
      </c>
      <c r="B32" s="65" t="s">
        <v>295</v>
      </c>
      <c r="C32" s="356"/>
      <c r="D32" s="410"/>
      <c r="E32" s="410"/>
      <c r="F32" s="356"/>
      <c r="G32" s="356"/>
    </row>
    <row r="33" spans="1:255" ht="17.850000000000001" customHeight="1" x14ac:dyDescent="0.3">
      <c r="A33" s="36" t="s">
        <v>20</v>
      </c>
      <c r="B33" s="65" t="s">
        <v>63</v>
      </c>
      <c r="C33" s="356">
        <v>4000000</v>
      </c>
      <c r="D33" s="410">
        <v>4000000</v>
      </c>
      <c r="E33" s="410">
        <v>6036482</v>
      </c>
      <c r="F33" s="356">
        <v>3000000</v>
      </c>
      <c r="G33" s="356">
        <v>3000000</v>
      </c>
    </row>
    <row r="34" spans="1:255" s="62" customFormat="1" ht="17.850000000000001" customHeight="1" x14ac:dyDescent="0.25">
      <c r="A34" s="66"/>
      <c r="B34" s="67" t="s">
        <v>64</v>
      </c>
      <c r="C34" s="357">
        <f>C23+C24+C25+C26+C29+C33+C32</f>
        <v>71000000</v>
      </c>
      <c r="D34" s="357">
        <f>D23+D24+D25+D26+D29+D33+D32</f>
        <v>67000000</v>
      </c>
      <c r="E34" s="357">
        <f>E23+E24+E25+E26+E29+E33+E32</f>
        <v>66181080</v>
      </c>
      <c r="F34" s="357">
        <f>F23+F24+F25+F26+F29+F33+F32</f>
        <v>53500000</v>
      </c>
      <c r="G34" s="357">
        <f>G23+G24+G25+G26+G29+G33+G32</f>
        <v>56870551</v>
      </c>
      <c r="IN34" s="63"/>
      <c r="IO34" s="63"/>
      <c r="IP34" s="63"/>
      <c r="IQ34" s="63"/>
      <c r="IR34" s="63"/>
      <c r="IS34" s="63"/>
      <c r="IT34" s="63"/>
      <c r="IU34" s="63"/>
    </row>
    <row r="35" spans="1:255" s="62" customFormat="1" ht="17.850000000000001" customHeight="1" x14ac:dyDescent="0.25">
      <c r="A35" s="66" t="s">
        <v>65</v>
      </c>
      <c r="B35" s="67" t="s">
        <v>15</v>
      </c>
      <c r="C35" s="357"/>
      <c r="D35" s="391"/>
      <c r="E35" s="391"/>
      <c r="F35" s="357"/>
      <c r="G35" s="357"/>
      <c r="IN35" s="63"/>
      <c r="IO35" s="63"/>
      <c r="IP35" s="63"/>
      <c r="IQ35" s="63"/>
      <c r="IR35" s="63"/>
      <c r="IS35" s="63"/>
      <c r="IT35" s="63"/>
      <c r="IU35" s="63"/>
    </row>
    <row r="36" spans="1:255" ht="17.850000000000001" customHeight="1" x14ac:dyDescent="0.3">
      <c r="A36" s="36" t="s">
        <v>8</v>
      </c>
      <c r="B36" s="65" t="s">
        <v>66</v>
      </c>
      <c r="C36" s="352"/>
      <c r="D36" s="363">
        <v>2452147</v>
      </c>
      <c r="E36" s="364">
        <v>2452147</v>
      </c>
      <c r="F36" s="352"/>
      <c r="G36" s="352"/>
    </row>
    <row r="37" spans="1:255" ht="17.850000000000001" customHeight="1" x14ac:dyDescent="0.3">
      <c r="A37" s="36" t="s">
        <v>67</v>
      </c>
      <c r="B37" s="58" t="s">
        <v>68</v>
      </c>
      <c r="C37" s="352">
        <v>7167000</v>
      </c>
      <c r="D37" s="363">
        <v>7167000</v>
      </c>
      <c r="E37" s="364">
        <v>6401522</v>
      </c>
      <c r="F37" s="352">
        <v>6068504</v>
      </c>
      <c r="G37" s="352">
        <v>6068504</v>
      </c>
      <c r="IN37" s="27"/>
      <c r="IO37" s="27"/>
      <c r="IP37" s="27"/>
      <c r="IQ37" s="27"/>
      <c r="IR37" s="27"/>
      <c r="IS37" s="27"/>
      <c r="IT37" s="27"/>
      <c r="IU37" s="27"/>
    </row>
    <row r="38" spans="1:255" ht="17.850000000000001" customHeight="1" x14ac:dyDescent="0.3">
      <c r="A38" s="36" t="s">
        <v>12</v>
      </c>
      <c r="B38" s="58" t="s">
        <v>69</v>
      </c>
      <c r="C38" s="352">
        <v>1876000</v>
      </c>
      <c r="D38" s="363">
        <v>1876000</v>
      </c>
      <c r="E38" s="364">
        <v>2108546</v>
      </c>
      <c r="F38" s="352">
        <v>3503439</v>
      </c>
      <c r="G38" s="352">
        <v>3503439</v>
      </c>
      <c r="IN38" s="27"/>
      <c r="IO38" s="27"/>
      <c r="IP38" s="27"/>
      <c r="IQ38" s="27"/>
      <c r="IR38" s="27"/>
      <c r="IS38" s="27"/>
      <c r="IT38" s="27"/>
      <c r="IU38" s="27"/>
    </row>
    <row r="39" spans="1:255" s="47" customFormat="1" ht="18" customHeight="1" x14ac:dyDescent="0.3">
      <c r="A39" s="36" t="s">
        <v>14</v>
      </c>
      <c r="B39" s="58" t="s">
        <v>70</v>
      </c>
      <c r="C39" s="352"/>
      <c r="D39" s="363">
        <v>13863761</v>
      </c>
      <c r="E39" s="364">
        <v>6213161</v>
      </c>
      <c r="F39" s="352"/>
      <c r="G39" s="352"/>
    </row>
    <row r="40" spans="1:255" s="47" customFormat="1" ht="18" customHeight="1" x14ac:dyDescent="0.3">
      <c r="A40" s="36" t="s">
        <v>16</v>
      </c>
      <c r="B40" s="58" t="s">
        <v>71</v>
      </c>
      <c r="C40" s="352">
        <v>2127000</v>
      </c>
      <c r="D40" s="363">
        <v>2127000</v>
      </c>
      <c r="E40" s="364">
        <v>2048912</v>
      </c>
      <c r="F40" s="352">
        <v>2044250</v>
      </c>
      <c r="G40" s="352">
        <v>2044250</v>
      </c>
    </row>
    <row r="41" spans="1:255" s="47" customFormat="1" ht="20.100000000000001" customHeight="1" x14ac:dyDescent="0.3">
      <c r="A41" s="36" t="s">
        <v>18</v>
      </c>
      <c r="B41" s="70" t="s">
        <v>72</v>
      </c>
      <c r="C41" s="352">
        <v>1119000</v>
      </c>
      <c r="D41" s="363">
        <v>1119000</v>
      </c>
      <c r="E41" s="364">
        <v>3324021</v>
      </c>
      <c r="F41" s="352">
        <v>1759369</v>
      </c>
      <c r="G41" s="352">
        <v>1759369</v>
      </c>
    </row>
    <row r="42" spans="1:255" ht="17.850000000000001" customHeight="1" x14ac:dyDescent="0.3">
      <c r="A42" s="36" t="s">
        <v>20</v>
      </c>
      <c r="B42" s="58" t="s">
        <v>73</v>
      </c>
      <c r="C42" s="352"/>
      <c r="D42" s="363"/>
      <c r="E42" s="364">
        <v>326</v>
      </c>
      <c r="F42" s="352"/>
      <c r="G42" s="352"/>
      <c r="IN42" s="27"/>
      <c r="IO42" s="27"/>
      <c r="IP42" s="27"/>
      <c r="IQ42" s="27"/>
      <c r="IR42" s="27"/>
      <c r="IS42" s="27"/>
      <c r="IT42" s="27"/>
      <c r="IU42" s="27"/>
    </row>
    <row r="43" spans="1:255" ht="17.850000000000001" customHeight="1" x14ac:dyDescent="0.3">
      <c r="A43" s="36" t="s">
        <v>36</v>
      </c>
      <c r="B43" s="58" t="s">
        <v>74</v>
      </c>
      <c r="C43" s="352"/>
      <c r="D43" s="363"/>
      <c r="E43" s="364">
        <v>884415</v>
      </c>
      <c r="F43" s="352"/>
      <c r="G43" s="352"/>
      <c r="IN43" s="27"/>
      <c r="IO43" s="27"/>
      <c r="IP43" s="27"/>
      <c r="IQ43" s="27"/>
      <c r="IR43" s="27"/>
      <c r="IS43" s="27"/>
      <c r="IT43" s="27"/>
      <c r="IU43" s="27"/>
    </row>
    <row r="44" spans="1:255" s="62" customFormat="1" ht="17.100000000000001" customHeight="1" x14ac:dyDescent="0.25">
      <c r="A44" s="66"/>
      <c r="B44" s="56" t="s">
        <v>75</v>
      </c>
      <c r="C44" s="357">
        <f>SUM(C36:C43)</f>
        <v>12289000</v>
      </c>
      <c r="D44" s="357">
        <f>SUM(D36:D43)</f>
        <v>28604908</v>
      </c>
      <c r="E44" s="357">
        <f>SUM(E36:E43)</f>
        <v>23433050</v>
      </c>
      <c r="F44" s="357">
        <f>SUM(F36:F43)</f>
        <v>13375562</v>
      </c>
      <c r="G44" s="357">
        <f>SUM(G36:G43)</f>
        <v>13375562</v>
      </c>
      <c r="IN44" s="63"/>
      <c r="IO44" s="63"/>
      <c r="IP44" s="63"/>
      <c r="IQ44" s="63"/>
      <c r="IR44" s="63"/>
      <c r="IS44" s="63"/>
      <c r="IT44" s="63"/>
      <c r="IU44" s="63"/>
    </row>
    <row r="45" spans="1:255" s="62" customFormat="1" ht="17.850000000000001" customHeight="1" x14ac:dyDescent="0.25">
      <c r="A45" s="66" t="s">
        <v>76</v>
      </c>
      <c r="B45" s="56" t="s">
        <v>17</v>
      </c>
      <c r="C45" s="357"/>
      <c r="D45" s="391"/>
      <c r="E45" s="357"/>
      <c r="F45" s="357"/>
      <c r="G45" s="357"/>
      <c r="IN45" s="63"/>
      <c r="IO45" s="63"/>
      <c r="IP45" s="63"/>
      <c r="IQ45" s="63"/>
      <c r="IR45" s="63"/>
      <c r="IS45" s="63"/>
      <c r="IT45" s="63"/>
      <c r="IU45" s="63"/>
    </row>
    <row r="46" spans="1:255" ht="17.850000000000001" customHeight="1" x14ac:dyDescent="0.3">
      <c r="A46" s="36" t="s">
        <v>8</v>
      </c>
      <c r="B46" s="58" t="s">
        <v>77</v>
      </c>
      <c r="C46" s="410"/>
      <c r="D46" s="410"/>
      <c r="E46" s="410"/>
      <c r="F46" s="410"/>
      <c r="G46" s="410"/>
      <c r="IN46" s="27"/>
      <c r="IO46" s="27"/>
      <c r="IP46" s="27"/>
      <c r="IQ46" s="27"/>
      <c r="IR46" s="27"/>
      <c r="IS46" s="27"/>
      <c r="IT46" s="27"/>
      <c r="IU46" s="27"/>
    </row>
    <row r="47" spans="1:255" ht="17.850000000000001" customHeight="1" x14ac:dyDescent="0.3">
      <c r="A47" s="36" t="s">
        <v>67</v>
      </c>
      <c r="B47" s="58" t="s">
        <v>78</v>
      </c>
      <c r="C47" s="356">
        <v>240000</v>
      </c>
      <c r="D47" s="410">
        <v>240000</v>
      </c>
      <c r="E47" s="356">
        <v>500000</v>
      </c>
      <c r="F47" s="356"/>
      <c r="G47" s="356"/>
      <c r="IN47" s="27"/>
      <c r="IO47" s="27"/>
      <c r="IP47" s="27"/>
      <c r="IQ47" s="27"/>
      <c r="IR47" s="27"/>
      <c r="IS47" s="27"/>
      <c r="IT47" s="27"/>
      <c r="IU47" s="27"/>
    </row>
    <row r="48" spans="1:255" ht="17.100000000000001" customHeight="1" x14ac:dyDescent="0.3">
      <c r="A48" s="36" t="s">
        <v>12</v>
      </c>
      <c r="B48" s="58" t="s">
        <v>79</v>
      </c>
      <c r="C48" s="356"/>
      <c r="D48" s="410"/>
      <c r="E48" s="356">
        <v>1000</v>
      </c>
      <c r="F48" s="356"/>
      <c r="G48" s="356"/>
      <c r="IN48" s="27"/>
      <c r="IO48" s="27"/>
      <c r="IP48" s="27"/>
      <c r="IQ48" s="27"/>
      <c r="IR48" s="27"/>
      <c r="IS48" s="27"/>
      <c r="IT48" s="27"/>
      <c r="IU48" s="27"/>
    </row>
    <row r="49" spans="1:255" s="62" customFormat="1" ht="17.850000000000001" customHeight="1" x14ac:dyDescent="0.25">
      <c r="A49" s="66"/>
      <c r="B49" s="56" t="s">
        <v>80</v>
      </c>
      <c r="C49" s="357">
        <v>240000</v>
      </c>
      <c r="D49" s="357">
        <v>240000</v>
      </c>
      <c r="E49" s="357">
        <v>501000</v>
      </c>
      <c r="F49" s="357"/>
      <c r="G49" s="357"/>
      <c r="IN49" s="63"/>
      <c r="IO49" s="63"/>
      <c r="IP49" s="63"/>
      <c r="IQ49" s="63"/>
      <c r="IR49" s="63"/>
      <c r="IS49" s="63"/>
      <c r="IT49" s="63"/>
      <c r="IU49" s="63"/>
    </row>
    <row r="50" spans="1:255" s="62" customFormat="1" ht="17.850000000000001" customHeight="1" x14ac:dyDescent="0.25">
      <c r="A50" s="66" t="s">
        <v>81</v>
      </c>
      <c r="B50" s="56" t="s">
        <v>82</v>
      </c>
      <c r="C50" s="357"/>
      <c r="D50" s="391"/>
      <c r="E50" s="357"/>
      <c r="F50" s="357"/>
      <c r="G50" s="357"/>
      <c r="IN50" s="63"/>
      <c r="IO50" s="63"/>
      <c r="IP50" s="63"/>
      <c r="IQ50" s="63"/>
      <c r="IR50" s="63"/>
      <c r="IS50" s="63"/>
      <c r="IT50" s="63"/>
      <c r="IU50" s="63"/>
    </row>
    <row r="51" spans="1:255" s="47" customFormat="1" ht="17.850000000000001" customHeight="1" x14ac:dyDescent="0.3">
      <c r="A51" s="36" t="s">
        <v>8</v>
      </c>
      <c r="B51" s="58" t="s">
        <v>83</v>
      </c>
      <c r="C51" s="356">
        <v>425000</v>
      </c>
      <c r="D51" s="410">
        <v>1174719</v>
      </c>
      <c r="E51" s="356">
        <v>292061</v>
      </c>
      <c r="F51" s="356">
        <v>542470</v>
      </c>
      <c r="G51" s="356">
        <v>542470</v>
      </c>
      <c r="IN51" s="27"/>
      <c r="IO51" s="27"/>
      <c r="IP51" s="27"/>
      <c r="IQ51" s="27"/>
      <c r="IR51" s="27"/>
    </row>
    <row r="52" spans="1:255" s="47" customFormat="1" ht="17.850000000000001" customHeight="1" x14ac:dyDescent="0.3">
      <c r="A52" s="71" t="s">
        <v>67</v>
      </c>
      <c r="B52" s="72" t="s">
        <v>84</v>
      </c>
      <c r="C52" s="356"/>
      <c r="D52" s="410"/>
      <c r="E52" s="356">
        <v>17670</v>
      </c>
      <c r="F52" s="356"/>
      <c r="G52" s="356"/>
      <c r="IN52" s="27"/>
      <c r="IO52" s="27"/>
      <c r="IP52" s="27"/>
      <c r="IQ52" s="27"/>
      <c r="IR52" s="27"/>
    </row>
    <row r="53" spans="1:255" s="62" customFormat="1" ht="18.600000000000001" customHeight="1" x14ac:dyDescent="0.25">
      <c r="A53" s="36"/>
      <c r="B53" s="73" t="s">
        <v>85</v>
      </c>
      <c r="C53" s="357">
        <v>425000</v>
      </c>
      <c r="D53" s="357">
        <v>1174719</v>
      </c>
      <c r="E53" s="357">
        <f>E51+E52</f>
        <v>309731</v>
      </c>
      <c r="F53" s="357">
        <f>F51</f>
        <v>542470</v>
      </c>
      <c r="G53" s="357">
        <f>G51</f>
        <v>542470</v>
      </c>
      <c r="IN53" s="63"/>
      <c r="IO53" s="63"/>
      <c r="IP53" s="63"/>
      <c r="IQ53" s="63"/>
      <c r="IR53" s="63"/>
      <c r="IS53" s="63"/>
      <c r="IT53" s="63"/>
      <c r="IU53" s="63"/>
    </row>
    <row r="54" spans="1:255" s="62" customFormat="1" ht="17.100000000000001" customHeight="1" x14ac:dyDescent="0.25">
      <c r="A54" s="40" t="s">
        <v>86</v>
      </c>
      <c r="B54" s="23" t="s">
        <v>87</v>
      </c>
      <c r="C54" s="357"/>
      <c r="D54" s="357"/>
      <c r="E54" s="357"/>
      <c r="F54" s="357"/>
      <c r="G54" s="357"/>
      <c r="IN54" s="63"/>
      <c r="IO54" s="63"/>
      <c r="IP54" s="63"/>
      <c r="IQ54" s="63"/>
      <c r="IR54" s="63"/>
      <c r="IS54" s="63"/>
      <c r="IT54" s="63"/>
      <c r="IU54" s="63"/>
    </row>
    <row r="55" spans="1:255" ht="17.100000000000001" customHeight="1" x14ac:dyDescent="0.3">
      <c r="A55" s="36" t="s">
        <v>8</v>
      </c>
      <c r="B55" s="74" t="s">
        <v>88</v>
      </c>
      <c r="C55" s="356"/>
      <c r="D55" s="356"/>
      <c r="E55" s="356"/>
      <c r="F55" s="356"/>
      <c r="G55" s="356"/>
    </row>
    <row r="56" spans="1:255" ht="16.5" x14ac:dyDescent="0.3">
      <c r="A56" s="36" t="s">
        <v>67</v>
      </c>
      <c r="B56" s="76" t="s">
        <v>89</v>
      </c>
      <c r="C56" s="356"/>
      <c r="D56" s="356"/>
      <c r="E56" s="356"/>
      <c r="F56" s="356"/>
      <c r="G56" s="356"/>
    </row>
    <row r="57" spans="1:255" ht="16.5" x14ac:dyDescent="0.3">
      <c r="A57" s="36"/>
      <c r="B57" s="77" t="s">
        <v>90</v>
      </c>
      <c r="C57" s="301">
        <v>0</v>
      </c>
      <c r="D57" s="301">
        <v>0</v>
      </c>
      <c r="E57" s="301">
        <v>0</v>
      </c>
      <c r="F57" s="301">
        <v>0</v>
      </c>
      <c r="G57" s="301">
        <v>0</v>
      </c>
    </row>
    <row r="58" spans="1:255" s="62" customFormat="1" ht="17.100000000000001" customHeight="1" x14ac:dyDescent="0.25">
      <c r="A58" s="61" t="s">
        <v>91</v>
      </c>
      <c r="B58" s="23" t="s">
        <v>92</v>
      </c>
      <c r="C58" s="391"/>
      <c r="D58" s="357"/>
      <c r="E58" s="357"/>
      <c r="F58" s="391"/>
      <c r="G58" s="391"/>
      <c r="IN58" s="63"/>
      <c r="IO58" s="63"/>
      <c r="IP58" s="63"/>
      <c r="IQ58" s="63"/>
      <c r="IR58" s="63"/>
      <c r="IS58" s="63"/>
      <c r="IT58" s="63"/>
      <c r="IU58" s="63"/>
    </row>
    <row r="59" spans="1:255" ht="17.100000000000001" customHeight="1" x14ac:dyDescent="0.3">
      <c r="A59" s="36" t="s">
        <v>93</v>
      </c>
      <c r="B59" s="78" t="s">
        <v>94</v>
      </c>
      <c r="C59" s="410"/>
      <c r="D59" s="410"/>
      <c r="E59" s="410"/>
      <c r="F59" s="410"/>
      <c r="G59" s="410"/>
    </row>
    <row r="60" spans="1:255" ht="17.100000000000001" customHeight="1" x14ac:dyDescent="0.3">
      <c r="A60" s="79"/>
      <c r="B60" s="78" t="s">
        <v>393</v>
      </c>
      <c r="C60" s="410"/>
      <c r="D60" s="410"/>
      <c r="E60" s="410"/>
      <c r="F60" s="410"/>
      <c r="G60" s="410"/>
    </row>
    <row r="61" spans="1:255" ht="17.100000000000001" customHeight="1" x14ac:dyDescent="0.3">
      <c r="A61" s="79"/>
      <c r="B61" s="78" t="s">
        <v>95</v>
      </c>
      <c r="C61" s="410"/>
      <c r="D61" s="410"/>
      <c r="E61" s="410"/>
      <c r="F61" s="410"/>
      <c r="G61" s="410"/>
    </row>
    <row r="62" spans="1:255" s="62" customFormat="1" ht="17.100000000000001" customHeight="1" x14ac:dyDescent="0.25">
      <c r="A62" s="61"/>
      <c r="B62" s="23" t="s">
        <v>96</v>
      </c>
      <c r="C62" s="391">
        <v>62905540</v>
      </c>
      <c r="D62" s="391">
        <v>66269255</v>
      </c>
      <c r="E62" s="391">
        <v>66269255</v>
      </c>
      <c r="F62" s="391">
        <v>30633004</v>
      </c>
      <c r="G62" s="391">
        <v>23993722</v>
      </c>
      <c r="IN62" s="63"/>
      <c r="IO62" s="63"/>
      <c r="IP62" s="63"/>
      <c r="IQ62" s="63"/>
      <c r="IR62" s="63"/>
      <c r="IS62" s="63"/>
      <c r="IT62" s="63"/>
      <c r="IU62" s="63"/>
    </row>
    <row r="63" spans="1:255" s="62" customFormat="1" ht="17.100000000000001" customHeight="1" x14ac:dyDescent="0.25">
      <c r="A63" s="61"/>
      <c r="B63" s="23" t="s">
        <v>97</v>
      </c>
      <c r="C63" s="391">
        <f>C62+C57+C53+C49+C44+C34+C21+C17</f>
        <v>455255493</v>
      </c>
      <c r="D63" s="391">
        <f>D62+D57+D53+D49+D44+D34+D21+D17</f>
        <v>618009547</v>
      </c>
      <c r="E63" s="391">
        <f>E62+E57+E53+E49+E44+E34+E21+E17</f>
        <v>608306604</v>
      </c>
      <c r="F63" s="391">
        <f>F62+F57+F53+F49+F44+F34+F21+F17</f>
        <v>487537170</v>
      </c>
      <c r="G63" s="391">
        <f>G62+G57+G53+G49+G44+G34+G21+G17</f>
        <v>570439219</v>
      </c>
      <c r="IN63" s="63"/>
      <c r="IO63" s="63"/>
      <c r="IP63" s="63"/>
      <c r="IQ63" s="63"/>
      <c r="IR63" s="63"/>
      <c r="IS63" s="63"/>
      <c r="IT63" s="63"/>
      <c r="IU63" s="63"/>
    </row>
    <row r="64" spans="1:255" ht="16.5" x14ac:dyDescent="0.3">
      <c r="A64" s="80"/>
      <c r="B64" s="48"/>
      <c r="C64" s="81"/>
      <c r="D64" s="81"/>
      <c r="E64" s="69"/>
      <c r="F64" s="69"/>
    </row>
    <row r="65" spans="1:6" ht="16.5" x14ac:dyDescent="0.3">
      <c r="A65" s="80"/>
      <c r="B65" s="48"/>
      <c r="C65" s="81"/>
      <c r="D65" s="81"/>
      <c r="E65" s="69"/>
      <c r="F65" s="69"/>
    </row>
    <row r="66" spans="1:6" ht="16.5" x14ac:dyDescent="0.3">
      <c r="A66" s="80"/>
      <c r="B66" s="48"/>
      <c r="C66" s="81"/>
      <c r="D66" s="81"/>
      <c r="E66" s="69"/>
      <c r="F66" s="69"/>
    </row>
    <row r="67" spans="1:6" ht="16.5" x14ac:dyDescent="0.3">
      <c r="A67" s="80"/>
      <c r="B67" s="48"/>
      <c r="C67" s="81"/>
      <c r="D67" s="81"/>
      <c r="E67" s="69"/>
      <c r="F67" s="69"/>
    </row>
    <row r="68" spans="1:6" ht="16.5" x14ac:dyDescent="0.3">
      <c r="E68" s="82"/>
      <c r="F68" s="82"/>
    </row>
    <row r="69" spans="1:6" ht="16.5" x14ac:dyDescent="0.3">
      <c r="E69" s="82"/>
      <c r="F69" s="82"/>
    </row>
    <row r="70" spans="1:6" ht="16.5" x14ac:dyDescent="0.3">
      <c r="E70" s="82"/>
      <c r="F70" s="82"/>
    </row>
    <row r="71" spans="1:6" ht="16.5" x14ac:dyDescent="0.3">
      <c r="E71" s="82"/>
      <c r="F71" s="82"/>
    </row>
    <row r="72" spans="1:6" ht="16.5" x14ac:dyDescent="0.3">
      <c r="E72" s="82"/>
      <c r="F72" s="82"/>
    </row>
    <row r="73" spans="1:6" ht="16.5" x14ac:dyDescent="0.3">
      <c r="E73" s="82"/>
      <c r="F73" s="82"/>
    </row>
    <row r="74" spans="1:6" ht="16.5" x14ac:dyDescent="0.3">
      <c r="E74" s="82"/>
      <c r="F74" s="82"/>
    </row>
    <row r="75" spans="1:6" ht="16.5" x14ac:dyDescent="0.3">
      <c r="E75" s="82"/>
      <c r="F75" s="82"/>
    </row>
    <row r="76" spans="1:6" ht="16.5" x14ac:dyDescent="0.3">
      <c r="E76" s="82"/>
      <c r="F76" s="82"/>
    </row>
    <row r="77" spans="1:6" ht="16.5" x14ac:dyDescent="0.3">
      <c r="E77" s="82"/>
      <c r="F77" s="82"/>
    </row>
    <row r="78" spans="1:6" ht="16.5" x14ac:dyDescent="0.3">
      <c r="E78" s="82"/>
      <c r="F78" s="82"/>
    </row>
    <row r="79" spans="1:6" ht="16.5" x14ac:dyDescent="0.3">
      <c r="E79" s="82"/>
      <c r="F79" s="82"/>
    </row>
    <row r="80" spans="1:6" ht="16.5" x14ac:dyDescent="0.3">
      <c r="E80" s="82"/>
      <c r="F80" s="82"/>
    </row>
    <row r="81" spans="5:6" ht="16.5" x14ac:dyDescent="0.3">
      <c r="E81" s="82"/>
      <c r="F81" s="82"/>
    </row>
    <row r="82" spans="5:6" ht="16.5" x14ac:dyDescent="0.3">
      <c r="E82" s="82"/>
      <c r="F82" s="82"/>
    </row>
    <row r="83" spans="5:6" ht="16.5" x14ac:dyDescent="0.3">
      <c r="E83" s="82"/>
      <c r="F83" s="82"/>
    </row>
    <row r="84" spans="5:6" ht="16.5" x14ac:dyDescent="0.3">
      <c r="E84" s="82"/>
      <c r="F84" s="82"/>
    </row>
    <row r="85" spans="5:6" ht="16.5" x14ac:dyDescent="0.3">
      <c r="E85" s="82"/>
      <c r="F85" s="82"/>
    </row>
    <row r="86" spans="5:6" ht="16.5" x14ac:dyDescent="0.3">
      <c r="E86" s="82"/>
      <c r="F86" s="82"/>
    </row>
    <row r="87" spans="5:6" ht="16.5" x14ac:dyDescent="0.3">
      <c r="E87" s="82"/>
      <c r="F87" s="82"/>
    </row>
    <row r="88" spans="5:6" ht="16.5" x14ac:dyDescent="0.3">
      <c r="E88" s="82"/>
      <c r="F88" s="82"/>
    </row>
    <row r="89" spans="5:6" ht="16.5" x14ac:dyDescent="0.3">
      <c r="E89" s="82"/>
      <c r="F89" s="82"/>
    </row>
    <row r="90" spans="5:6" ht="16.5" x14ac:dyDescent="0.3">
      <c r="E90" s="82"/>
      <c r="F90" s="82"/>
    </row>
  </sheetData>
  <sheetProtection selectLockedCells="1" selectUnlockedCells="1"/>
  <mergeCells count="1">
    <mergeCell ref="A4:G4"/>
  </mergeCells>
  <phoneticPr fontId="0" type="noConversion"/>
  <pageMargins left="0.35433070866141736" right="0.43307086614173229" top="0.51" bottom="0.74803149606299213" header="0.51181102362204722" footer="0.51181102362204722"/>
  <pageSetup paperSize="9" firstPageNumber="0" orientation="portrait" horizontalDpi="300" verticalDpi="300" r:id="rId1"/>
  <headerFooter alignWithMargins="0">
    <oddHeader>&amp;R&amp;"Times New Roman,Normál"&amp;8 2a. melléklet
&amp;P.oldal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tabSelected="1" topLeftCell="A16" workbookViewId="0">
      <selection activeCell="D24" sqref="D24"/>
    </sheetView>
  </sheetViews>
  <sheetFormatPr defaultRowHeight="15.75" x14ac:dyDescent="0.25"/>
  <cols>
    <col min="1" max="1" width="5.140625" customWidth="1"/>
    <col min="2" max="2" width="34.5703125" bestFit="1" customWidth="1"/>
    <col min="3" max="3" width="12.42578125" bestFit="1" customWidth="1"/>
    <col min="4" max="4" width="12.42578125" customWidth="1"/>
    <col min="5" max="5" width="12.28515625" customWidth="1"/>
    <col min="6" max="6" width="12.42578125" bestFit="1" customWidth="1"/>
    <col min="7" max="7" width="12.42578125" style="82" bestFit="1" customWidth="1"/>
  </cols>
  <sheetData>
    <row r="2" spans="1:7" x14ac:dyDescent="0.25">
      <c r="A2" s="1"/>
      <c r="B2" s="2"/>
      <c r="C2" s="3"/>
      <c r="D2" s="3"/>
      <c r="E2" s="4"/>
      <c r="F2" s="3"/>
    </row>
    <row r="3" spans="1:7" x14ac:dyDescent="0.25">
      <c r="A3" s="1"/>
      <c r="B3" s="2"/>
      <c r="C3" s="3"/>
      <c r="D3" s="3"/>
      <c r="E3" s="5"/>
      <c r="F3" s="5"/>
      <c r="G3" s="12" t="s">
        <v>401</v>
      </c>
    </row>
    <row r="4" spans="1:7" x14ac:dyDescent="0.25">
      <c r="A4" s="1"/>
      <c r="B4" s="2"/>
      <c r="C4" s="6"/>
      <c r="D4" s="6"/>
      <c r="E4" s="7"/>
      <c r="F4" s="7"/>
      <c r="G4" s="6" t="s">
        <v>1</v>
      </c>
    </row>
    <row r="5" spans="1:7" x14ac:dyDescent="0.25">
      <c r="A5" s="1"/>
      <c r="B5" s="2"/>
      <c r="C5" s="8"/>
      <c r="D5" s="8"/>
      <c r="E5" s="9"/>
      <c r="F5" s="3"/>
    </row>
    <row r="6" spans="1:7" ht="39" customHeight="1" x14ac:dyDescent="0.2">
      <c r="A6" s="539" t="s">
        <v>456</v>
      </c>
      <c r="B6" s="540"/>
      <c r="C6" s="540"/>
      <c r="D6" s="540"/>
      <c r="E6" s="540"/>
      <c r="F6" s="540"/>
      <c r="G6" s="496"/>
    </row>
    <row r="7" spans="1:7" x14ac:dyDescent="0.25">
      <c r="A7" s="1"/>
      <c r="B7" s="10"/>
      <c r="C7" s="3"/>
      <c r="D7" s="3"/>
      <c r="E7" s="4"/>
      <c r="F7" s="3"/>
    </row>
    <row r="8" spans="1:7" x14ac:dyDescent="0.25">
      <c r="A8" s="1"/>
      <c r="B8" s="11"/>
      <c r="C8" s="12"/>
      <c r="D8" s="12"/>
      <c r="E8" s="5"/>
      <c r="F8" s="5"/>
      <c r="G8" s="12" t="s">
        <v>2</v>
      </c>
    </row>
    <row r="9" spans="1:7" ht="45.75" customHeight="1" x14ac:dyDescent="0.2">
      <c r="A9" s="13" t="s">
        <v>3</v>
      </c>
      <c r="B9" s="14" t="s">
        <v>4</v>
      </c>
      <c r="C9" s="17" t="s">
        <v>423</v>
      </c>
      <c r="D9" s="217" t="s">
        <v>490</v>
      </c>
      <c r="E9" s="217" t="s">
        <v>457</v>
      </c>
      <c r="F9" s="351" t="s">
        <v>424</v>
      </c>
      <c r="G9" s="358" t="s">
        <v>458</v>
      </c>
    </row>
    <row r="10" spans="1:7" x14ac:dyDescent="0.25">
      <c r="A10" s="18"/>
      <c r="B10" s="19" t="s">
        <v>5</v>
      </c>
      <c r="C10" s="21"/>
      <c r="D10" s="376"/>
      <c r="E10" s="343"/>
      <c r="F10" s="352"/>
      <c r="G10" s="356"/>
    </row>
    <row r="11" spans="1:7" x14ac:dyDescent="0.25">
      <c r="A11" s="22" t="s">
        <v>6</v>
      </c>
      <c r="B11" s="23" t="s">
        <v>7</v>
      </c>
      <c r="C11" s="21"/>
      <c r="D11" s="376"/>
      <c r="E11" s="344"/>
      <c r="F11" s="352"/>
      <c r="G11" s="356"/>
    </row>
    <row r="12" spans="1:7" x14ac:dyDescent="0.25">
      <c r="A12" s="24" t="s">
        <v>8</v>
      </c>
      <c r="B12" s="25" t="s">
        <v>9</v>
      </c>
      <c r="C12" s="21">
        <v>389486134</v>
      </c>
      <c r="D12" s="376">
        <v>454491519</v>
      </c>
      <c r="E12" s="344">
        <v>270000000</v>
      </c>
      <c r="F12" s="352">
        <v>270000000</v>
      </c>
      <c r="G12" s="356">
        <v>273000000</v>
      </c>
    </row>
    <row r="13" spans="1:7" x14ac:dyDescent="0.25">
      <c r="A13" s="24" t="s">
        <v>10</v>
      </c>
      <c r="B13" s="25" t="s">
        <v>11</v>
      </c>
      <c r="C13" s="21"/>
      <c r="D13" s="376">
        <v>21165395</v>
      </c>
      <c r="E13" s="344"/>
      <c r="F13" s="353"/>
      <c r="G13" s="356"/>
    </row>
    <row r="14" spans="1:7" x14ac:dyDescent="0.25">
      <c r="A14" s="24" t="s">
        <v>12</v>
      </c>
      <c r="B14" s="25" t="s">
        <v>13</v>
      </c>
      <c r="C14" s="21">
        <v>53500000</v>
      </c>
      <c r="D14" s="376">
        <v>56870551</v>
      </c>
      <c r="E14" s="344">
        <v>53500000</v>
      </c>
      <c r="F14" s="352">
        <v>53500000</v>
      </c>
      <c r="G14" s="356">
        <v>53500000</v>
      </c>
    </row>
    <row r="15" spans="1:7" x14ac:dyDescent="0.25">
      <c r="A15" s="24" t="s">
        <v>14</v>
      </c>
      <c r="B15" s="26" t="s">
        <v>15</v>
      </c>
      <c r="C15" s="21">
        <v>13375562</v>
      </c>
      <c r="D15" s="376">
        <v>13375562</v>
      </c>
      <c r="E15" s="344">
        <v>13750000</v>
      </c>
      <c r="F15" s="352">
        <v>13750000</v>
      </c>
      <c r="G15" s="356">
        <v>13750000</v>
      </c>
    </row>
    <row r="16" spans="1:7" x14ac:dyDescent="0.25">
      <c r="A16" s="24" t="s">
        <v>16</v>
      </c>
      <c r="B16" s="25" t="s">
        <v>17</v>
      </c>
      <c r="C16" s="21"/>
      <c r="D16" s="376"/>
      <c r="E16" s="344"/>
      <c r="F16" s="352"/>
      <c r="G16" s="356"/>
    </row>
    <row r="17" spans="1:7" x14ac:dyDescent="0.25">
      <c r="A17" s="24" t="s">
        <v>18</v>
      </c>
      <c r="B17" s="25" t="s">
        <v>19</v>
      </c>
      <c r="C17" s="21">
        <v>542470</v>
      </c>
      <c r="D17" s="376">
        <v>542470</v>
      </c>
      <c r="E17" s="344">
        <v>500000</v>
      </c>
      <c r="F17" s="352">
        <v>400000</v>
      </c>
      <c r="G17" s="356">
        <v>400000</v>
      </c>
    </row>
    <row r="18" spans="1:7" x14ac:dyDescent="0.25">
      <c r="A18" s="24" t="s">
        <v>20</v>
      </c>
      <c r="B18" s="25" t="s">
        <v>21</v>
      </c>
      <c r="C18" s="21"/>
      <c r="D18" s="376"/>
      <c r="E18" s="344"/>
      <c r="F18" s="352"/>
      <c r="G18" s="356"/>
    </row>
    <row r="19" spans="1:7" x14ac:dyDescent="0.25">
      <c r="A19" s="18"/>
      <c r="B19" s="23" t="s">
        <v>22</v>
      </c>
      <c r="C19" s="28">
        <f>C12+C13+C14+C15+C16+C17+C18</f>
        <v>456904166</v>
      </c>
      <c r="D19" s="28">
        <f>D12+D13+D14+D15+D16+D17+D18</f>
        <v>546445497</v>
      </c>
      <c r="E19" s="28">
        <f>E12+E13+E14+E15+E16+E17+E18</f>
        <v>337750000</v>
      </c>
      <c r="F19" s="28">
        <f>F12+F13+F14+F15+F16+F17+F18</f>
        <v>337650000</v>
      </c>
      <c r="G19" s="28">
        <f>G12+G13+G14+G15+G16+G17+G18</f>
        <v>340650000</v>
      </c>
    </row>
    <row r="20" spans="1:7" x14ac:dyDescent="0.25">
      <c r="A20" s="22" t="s">
        <v>23</v>
      </c>
      <c r="B20" s="23" t="s">
        <v>24</v>
      </c>
      <c r="C20" s="29">
        <v>30633004</v>
      </c>
      <c r="D20" s="350">
        <v>23993722</v>
      </c>
      <c r="E20" s="345">
        <v>30000000</v>
      </c>
      <c r="F20" s="308">
        <v>30000000</v>
      </c>
      <c r="G20" s="357">
        <v>30000000</v>
      </c>
    </row>
    <row r="21" spans="1:7" x14ac:dyDescent="0.25">
      <c r="A21" s="18"/>
      <c r="B21" s="23" t="s">
        <v>25</v>
      </c>
      <c r="C21" s="31">
        <f>C20+C19</f>
        <v>487537170</v>
      </c>
      <c r="D21" s="31">
        <f>D20+D19</f>
        <v>570439219</v>
      </c>
      <c r="E21" s="31">
        <f>E20+E19</f>
        <v>367750000</v>
      </c>
      <c r="F21" s="31">
        <f>F20+F19</f>
        <v>367650000</v>
      </c>
      <c r="G21" s="475">
        <f>G20+G19</f>
        <v>370650000</v>
      </c>
    </row>
    <row r="22" spans="1:7" x14ac:dyDescent="0.25">
      <c r="A22" s="18"/>
      <c r="B22" s="19" t="s">
        <v>26</v>
      </c>
      <c r="C22" s="21"/>
      <c r="D22" s="376"/>
      <c r="E22" s="344"/>
      <c r="F22" s="400"/>
      <c r="G22" s="356"/>
    </row>
    <row r="23" spans="1:7" x14ac:dyDescent="0.25">
      <c r="A23" s="22" t="s">
        <v>6</v>
      </c>
      <c r="B23" s="23" t="s">
        <v>27</v>
      </c>
      <c r="C23" s="29"/>
      <c r="D23" s="350"/>
      <c r="E23" s="344"/>
      <c r="F23" s="401"/>
      <c r="G23" s="356"/>
    </row>
    <row r="24" spans="1:7" x14ac:dyDescent="0.25">
      <c r="A24" s="24" t="s">
        <v>8</v>
      </c>
      <c r="B24" s="25" t="s">
        <v>28</v>
      </c>
      <c r="C24" s="121">
        <v>117477061</v>
      </c>
      <c r="D24" s="342">
        <v>163086311</v>
      </c>
      <c r="E24" s="344">
        <v>120000000</v>
      </c>
      <c r="F24" s="344">
        <v>122000000</v>
      </c>
      <c r="G24" s="353">
        <v>124000000</v>
      </c>
    </row>
    <row r="25" spans="1:7" ht="24.75" x14ac:dyDescent="0.25">
      <c r="A25" s="24" t="s">
        <v>10</v>
      </c>
      <c r="B25" s="33" t="s">
        <v>29</v>
      </c>
      <c r="C25" s="121">
        <v>17766658</v>
      </c>
      <c r="D25" s="342">
        <v>21302449</v>
      </c>
      <c r="E25" s="344">
        <v>18000000</v>
      </c>
      <c r="F25" s="344">
        <v>18300000</v>
      </c>
      <c r="G25" s="353">
        <v>18800000</v>
      </c>
    </row>
    <row r="26" spans="1:7" x14ac:dyDescent="0.25">
      <c r="A26" s="24" t="s">
        <v>12</v>
      </c>
      <c r="B26" s="25" t="s">
        <v>30</v>
      </c>
      <c r="C26" s="121">
        <v>126086400</v>
      </c>
      <c r="D26" s="342">
        <v>137869865</v>
      </c>
      <c r="E26" s="346">
        <v>127000000</v>
      </c>
      <c r="F26" s="346">
        <v>127000000</v>
      </c>
      <c r="G26" s="408">
        <v>127500000</v>
      </c>
    </row>
    <row r="27" spans="1:7" x14ac:dyDescent="0.25">
      <c r="A27" s="34" t="s">
        <v>14</v>
      </c>
      <c r="B27" s="35" t="s">
        <v>31</v>
      </c>
      <c r="C27" s="248">
        <v>46160988</v>
      </c>
      <c r="D27" s="469">
        <v>46160988</v>
      </c>
      <c r="E27" s="347">
        <v>60000000</v>
      </c>
      <c r="F27" s="347">
        <v>60000000</v>
      </c>
      <c r="G27" s="353">
        <v>60000000</v>
      </c>
    </row>
    <row r="28" spans="1:7" x14ac:dyDescent="0.25">
      <c r="A28" s="36" t="s">
        <v>16</v>
      </c>
      <c r="B28" s="37" t="s">
        <v>32</v>
      </c>
      <c r="C28" s="20">
        <v>144823348</v>
      </c>
      <c r="D28" s="494">
        <v>144823348</v>
      </c>
      <c r="E28" s="348">
        <v>24623348</v>
      </c>
      <c r="F28" s="348">
        <v>24623348</v>
      </c>
      <c r="G28" s="409">
        <v>24623348</v>
      </c>
    </row>
    <row r="29" spans="1:7" x14ac:dyDescent="0.25">
      <c r="A29" s="36" t="s">
        <v>33</v>
      </c>
      <c r="B29" s="37" t="s">
        <v>34</v>
      </c>
      <c r="C29" s="121">
        <v>222240</v>
      </c>
      <c r="D29" s="342">
        <v>19397589</v>
      </c>
      <c r="E29" s="349">
        <v>500000</v>
      </c>
      <c r="F29" s="349">
        <v>500000</v>
      </c>
      <c r="G29" s="410">
        <v>500000</v>
      </c>
    </row>
    <row r="30" spans="1:7" x14ac:dyDescent="0.25">
      <c r="A30" s="36" t="s">
        <v>20</v>
      </c>
      <c r="B30" s="37" t="s">
        <v>35</v>
      </c>
      <c r="C30" s="121">
        <v>21258012</v>
      </c>
      <c r="D30" s="342">
        <v>23248058</v>
      </c>
      <c r="E30" s="349">
        <v>5626652</v>
      </c>
      <c r="F30" s="349">
        <v>3226652</v>
      </c>
      <c r="G30" s="410">
        <v>3226652</v>
      </c>
    </row>
    <row r="31" spans="1:7" x14ac:dyDescent="0.25">
      <c r="A31" s="36" t="s">
        <v>36</v>
      </c>
      <c r="B31" s="37" t="s">
        <v>37</v>
      </c>
      <c r="C31" s="121"/>
      <c r="D31" s="342"/>
      <c r="E31" s="342"/>
      <c r="F31" s="342"/>
      <c r="G31" s="354"/>
    </row>
    <row r="32" spans="1:7" x14ac:dyDescent="0.25">
      <c r="A32" s="40"/>
      <c r="B32" s="19" t="s">
        <v>38</v>
      </c>
      <c r="C32" s="28">
        <f>C24+C25+C26+C27+C28+C29+C30+C31</f>
        <v>473794707</v>
      </c>
      <c r="D32" s="28">
        <f>D24+D25+D26+D27+D28+D29+D30+D31</f>
        <v>555888608</v>
      </c>
      <c r="E32" s="28">
        <f>E24+E25+E26+E27+E28+E29+E30+E31</f>
        <v>355750000</v>
      </c>
      <c r="F32" s="474">
        <f>F24+F25+F26+F27+F28+F29+F30+F31</f>
        <v>355650000</v>
      </c>
      <c r="G32" s="377">
        <f>G24+G25+G26+G27+G28+G29+G30+G31</f>
        <v>358650000</v>
      </c>
    </row>
    <row r="33" spans="1:9" x14ac:dyDescent="0.25">
      <c r="A33" s="40" t="s">
        <v>23</v>
      </c>
      <c r="B33" s="19" t="s">
        <v>39</v>
      </c>
      <c r="C33" s="28">
        <v>13742463</v>
      </c>
      <c r="D33" s="474">
        <v>14550611</v>
      </c>
      <c r="E33" s="350">
        <v>12000000</v>
      </c>
      <c r="F33" s="355">
        <v>12000000</v>
      </c>
      <c r="G33" s="357">
        <v>12000000</v>
      </c>
    </row>
    <row r="34" spans="1:9" x14ac:dyDescent="0.25">
      <c r="A34" s="42"/>
      <c r="B34" s="19" t="s">
        <v>40</v>
      </c>
      <c r="C34" s="28">
        <f>C32+C33</f>
        <v>487537170</v>
      </c>
      <c r="D34" s="28">
        <f>D32+D33</f>
        <v>570439219</v>
      </c>
      <c r="E34" s="28">
        <f>E32+E33</f>
        <v>367750000</v>
      </c>
      <c r="F34" s="28">
        <f>F32+F33</f>
        <v>367650000</v>
      </c>
      <c r="G34" s="28">
        <f>G32+G33</f>
        <v>370650000</v>
      </c>
    </row>
    <row r="35" spans="1:9" x14ac:dyDescent="0.25">
      <c r="A35" s="1"/>
      <c r="B35" s="2"/>
      <c r="C35" s="3"/>
      <c r="D35" s="3"/>
      <c r="E35" s="4"/>
      <c r="F35" s="3"/>
    </row>
    <row r="36" spans="1:9" x14ac:dyDescent="0.25">
      <c r="A36" s="1"/>
      <c r="B36" s="2"/>
      <c r="C36" s="43"/>
      <c r="D36" s="43"/>
      <c r="E36" s="4"/>
      <c r="F36" s="3"/>
    </row>
    <row r="37" spans="1:9" x14ac:dyDescent="0.25">
      <c r="A37" s="1"/>
      <c r="B37" s="2"/>
      <c r="C37" s="3"/>
      <c r="D37" s="3"/>
      <c r="E37" s="4"/>
      <c r="F37" s="3"/>
    </row>
    <row r="38" spans="1:9" x14ac:dyDescent="0.25">
      <c r="I38" t="s">
        <v>495</v>
      </c>
    </row>
  </sheetData>
  <mergeCells count="1">
    <mergeCell ref="A6:G6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1"/>
  <sheetViews>
    <sheetView topLeftCell="A28" zoomScaleNormal="100" zoomScaleSheetLayoutView="100" workbookViewId="0">
      <selection activeCell="G15" sqref="G15"/>
    </sheetView>
  </sheetViews>
  <sheetFormatPr defaultColWidth="7.85546875" defaultRowHeight="16.5" x14ac:dyDescent="0.3"/>
  <cols>
    <col min="1" max="1" width="5" style="46" customWidth="1"/>
    <col min="2" max="2" width="39.85546875" style="83" customWidth="1"/>
    <col min="3" max="3" width="12.42578125" style="84" bestFit="1" customWidth="1"/>
    <col min="4" max="4" width="12.28515625" style="84" customWidth="1"/>
    <col min="5" max="5" width="12.42578125" style="47" bestFit="1" customWidth="1"/>
    <col min="6" max="6" width="12.42578125" style="47" customWidth="1"/>
    <col min="7" max="7" width="12.42578125" style="47" bestFit="1" customWidth="1"/>
    <col min="8" max="247" width="7.85546875" style="47"/>
  </cols>
  <sheetData>
    <row r="1" spans="1:7" x14ac:dyDescent="0.3">
      <c r="D1" s="85"/>
      <c r="F1" s="85"/>
      <c r="G1" s="85" t="s">
        <v>98</v>
      </c>
    </row>
    <row r="2" spans="1:7" ht="15.75" x14ac:dyDescent="0.3">
      <c r="A2" s="81"/>
      <c r="B2" s="86"/>
      <c r="C2" s="87"/>
      <c r="D2" s="85"/>
      <c r="F2" s="85"/>
      <c r="G2" s="85" t="s">
        <v>1</v>
      </c>
    </row>
    <row r="3" spans="1:7" ht="15.75" x14ac:dyDescent="0.3">
      <c r="A3" s="81"/>
      <c r="B3" s="86"/>
      <c r="C3" s="88"/>
      <c r="D3" s="88"/>
      <c r="G3" s="85"/>
    </row>
    <row r="4" spans="1:7" ht="15.75" x14ac:dyDescent="0.3">
      <c r="A4" s="81"/>
      <c r="B4" s="86"/>
      <c r="C4" s="88"/>
      <c r="D4" s="88"/>
      <c r="G4" s="85"/>
    </row>
    <row r="5" spans="1:7" ht="39" customHeight="1" x14ac:dyDescent="0.3">
      <c r="A5" s="498" t="s">
        <v>444</v>
      </c>
      <c r="B5" s="498"/>
      <c r="C5" s="498"/>
      <c r="D5" s="498"/>
      <c r="E5" s="498"/>
      <c r="F5" s="498"/>
      <c r="G5" s="496"/>
    </row>
    <row r="6" spans="1:7" ht="14.85" customHeight="1" x14ac:dyDescent="0.3">
      <c r="A6" s="81"/>
      <c r="B6" s="89"/>
      <c r="C6" s="90"/>
      <c r="D6" s="90"/>
    </row>
    <row r="7" spans="1:7" ht="15.6" customHeight="1" x14ac:dyDescent="0.3">
      <c r="A7" s="81"/>
      <c r="B7" s="86"/>
      <c r="C7" s="91"/>
      <c r="D7" s="91"/>
      <c r="F7" s="91"/>
      <c r="G7" s="91" t="s">
        <v>443</v>
      </c>
    </row>
    <row r="8" spans="1:7" ht="48.75" customHeight="1" x14ac:dyDescent="0.3">
      <c r="A8" s="92" t="s">
        <v>3</v>
      </c>
      <c r="B8" s="93" t="s">
        <v>4</v>
      </c>
      <c r="C8" s="351" t="s">
        <v>412</v>
      </c>
      <c r="D8" s="15" t="s">
        <v>439</v>
      </c>
      <c r="E8" s="16" t="s">
        <v>440</v>
      </c>
      <c r="F8" s="351" t="s">
        <v>423</v>
      </c>
      <c r="G8" s="351" t="s">
        <v>490</v>
      </c>
    </row>
    <row r="9" spans="1:7" s="97" customFormat="1" ht="20.25" customHeight="1" x14ac:dyDescent="0.2">
      <c r="A9" s="94" t="s">
        <v>6</v>
      </c>
      <c r="B9" s="95" t="s">
        <v>28</v>
      </c>
      <c r="C9" s="388"/>
      <c r="D9" s="96"/>
      <c r="E9" s="379"/>
      <c r="F9" s="388"/>
      <c r="G9" s="388"/>
    </row>
    <row r="10" spans="1:7" s="101" customFormat="1" ht="20.25" customHeight="1" x14ac:dyDescent="0.2">
      <c r="A10" s="98" t="s">
        <v>8</v>
      </c>
      <c r="B10" s="99" t="s">
        <v>99</v>
      </c>
      <c r="C10" s="389">
        <v>88799454</v>
      </c>
      <c r="D10" s="100">
        <v>159259031</v>
      </c>
      <c r="E10" s="380">
        <v>158601113</v>
      </c>
      <c r="F10" s="389">
        <v>107250341</v>
      </c>
      <c r="G10" s="389">
        <v>152859591</v>
      </c>
    </row>
    <row r="11" spans="1:7" s="103" customFormat="1" ht="20.25" customHeight="1" x14ac:dyDescent="0.2">
      <c r="A11" s="98" t="s">
        <v>67</v>
      </c>
      <c r="B11" s="99" t="s">
        <v>100</v>
      </c>
      <c r="C11" s="389">
        <v>7843000</v>
      </c>
      <c r="D11" s="100">
        <v>10936632</v>
      </c>
      <c r="E11" s="380">
        <v>10936632</v>
      </c>
      <c r="F11" s="389">
        <v>10226720</v>
      </c>
      <c r="G11" s="389">
        <v>10226720</v>
      </c>
    </row>
    <row r="12" spans="1:7" s="97" customFormat="1" ht="20.25" customHeight="1" x14ac:dyDescent="0.2">
      <c r="A12" s="94"/>
      <c r="B12" s="95" t="s">
        <v>101</v>
      </c>
      <c r="C12" s="388">
        <f>C10+C11</f>
        <v>96642454</v>
      </c>
      <c r="D12" s="388">
        <f>D10+D11</f>
        <v>170195663</v>
      </c>
      <c r="E12" s="388">
        <f>E10+E11</f>
        <v>169537745</v>
      </c>
      <c r="F12" s="388">
        <f>F10+F11</f>
        <v>117477061</v>
      </c>
      <c r="G12" s="388">
        <f>G10+G11</f>
        <v>163086311</v>
      </c>
    </row>
    <row r="13" spans="1:7" s="97" customFormat="1" ht="29.1" customHeight="1" x14ac:dyDescent="0.2">
      <c r="A13" s="94" t="s">
        <v>23</v>
      </c>
      <c r="B13" s="102" t="s">
        <v>29</v>
      </c>
      <c r="C13" s="388">
        <v>16866000</v>
      </c>
      <c r="D13" s="96">
        <v>23741710</v>
      </c>
      <c r="E13" s="459">
        <v>23731914</v>
      </c>
      <c r="F13" s="388">
        <v>17766658</v>
      </c>
      <c r="G13" s="388">
        <v>21302449</v>
      </c>
    </row>
    <row r="14" spans="1:7" s="97" customFormat="1" ht="20.25" customHeight="1" x14ac:dyDescent="0.2">
      <c r="A14" s="94" t="s">
        <v>53</v>
      </c>
      <c r="B14" s="95" t="s">
        <v>30</v>
      </c>
      <c r="C14" s="388"/>
      <c r="D14" s="96"/>
      <c r="E14" s="379"/>
      <c r="F14" s="388"/>
      <c r="G14" s="388"/>
    </row>
    <row r="15" spans="1:7" s="103" customFormat="1" ht="20.25" customHeight="1" x14ac:dyDescent="0.2">
      <c r="A15" s="98" t="s">
        <v>93</v>
      </c>
      <c r="B15" s="99" t="s">
        <v>102</v>
      </c>
      <c r="C15" s="389">
        <v>19268000</v>
      </c>
      <c r="D15" s="100">
        <v>18931277</v>
      </c>
      <c r="E15" s="380">
        <v>17341498</v>
      </c>
      <c r="F15" s="389">
        <v>13656778</v>
      </c>
      <c r="G15" s="389">
        <v>17122609</v>
      </c>
    </row>
    <row r="16" spans="1:7" s="103" customFormat="1" ht="20.25" customHeight="1" x14ac:dyDescent="0.2">
      <c r="A16" s="98" t="s">
        <v>67</v>
      </c>
      <c r="B16" s="104" t="s">
        <v>103</v>
      </c>
      <c r="C16" s="389">
        <v>3754000</v>
      </c>
      <c r="D16" s="105">
        <v>2250804</v>
      </c>
      <c r="E16" s="413">
        <v>2091111</v>
      </c>
      <c r="F16" s="389">
        <v>2440380</v>
      </c>
      <c r="G16" s="389">
        <v>2440380</v>
      </c>
    </row>
    <row r="17" spans="1:7" s="103" customFormat="1" ht="20.25" customHeight="1" x14ac:dyDescent="0.2">
      <c r="A17" s="106" t="s">
        <v>12</v>
      </c>
      <c r="B17" s="99" t="s">
        <v>104</v>
      </c>
      <c r="C17" s="389">
        <v>73285000</v>
      </c>
      <c r="D17" s="100">
        <v>97031105</v>
      </c>
      <c r="E17" s="380">
        <v>88533139</v>
      </c>
      <c r="F17" s="389">
        <v>86642358</v>
      </c>
      <c r="G17" s="389">
        <v>92454846</v>
      </c>
    </row>
    <row r="18" spans="1:7" s="103" customFormat="1" ht="20.25" customHeight="1" x14ac:dyDescent="0.2">
      <c r="A18" s="106" t="s">
        <v>14</v>
      </c>
      <c r="B18" s="99" t="s">
        <v>105</v>
      </c>
      <c r="C18" s="389">
        <v>1060000</v>
      </c>
      <c r="D18" s="100">
        <v>1139095</v>
      </c>
      <c r="E18" s="380">
        <v>972221</v>
      </c>
      <c r="F18" s="389">
        <v>720000</v>
      </c>
      <c r="G18" s="389">
        <v>720000</v>
      </c>
    </row>
    <row r="19" spans="1:7" s="103" customFormat="1" ht="20.25" customHeight="1" x14ac:dyDescent="0.2">
      <c r="A19" s="106" t="s">
        <v>106</v>
      </c>
      <c r="B19" s="99" t="s">
        <v>107</v>
      </c>
      <c r="C19" s="389">
        <v>22752000</v>
      </c>
      <c r="D19" s="100">
        <v>29644979</v>
      </c>
      <c r="E19" s="380">
        <v>27026248</v>
      </c>
      <c r="F19" s="389">
        <v>22626884</v>
      </c>
      <c r="G19" s="389">
        <v>25132030</v>
      </c>
    </row>
    <row r="20" spans="1:7" s="97" customFormat="1" ht="20.25" customHeight="1" x14ac:dyDescent="0.2">
      <c r="A20" s="107"/>
      <c r="B20" s="95" t="s">
        <v>108</v>
      </c>
      <c r="C20" s="388">
        <f>SUM(C15:C19)</f>
        <v>120119000</v>
      </c>
      <c r="D20" s="388">
        <f>SUM(D15:D19)</f>
        <v>148997260</v>
      </c>
      <c r="E20" s="388">
        <f>SUM(E15:E19)</f>
        <v>135964217</v>
      </c>
      <c r="F20" s="388">
        <f>SUM(F15:F19)</f>
        <v>126086400</v>
      </c>
      <c r="G20" s="388">
        <f>SUM(G15:G19)</f>
        <v>137869865</v>
      </c>
    </row>
    <row r="21" spans="1:7" s="108" customFormat="1" ht="20.25" customHeight="1" x14ac:dyDescent="0.2">
      <c r="A21" s="107" t="s">
        <v>109</v>
      </c>
      <c r="B21" s="95" t="s">
        <v>31</v>
      </c>
      <c r="C21" s="388">
        <v>51983000</v>
      </c>
      <c r="D21" s="460">
        <v>44770435</v>
      </c>
      <c r="E21" s="402">
        <v>36770688</v>
      </c>
      <c r="F21" s="388">
        <v>46160988</v>
      </c>
      <c r="G21" s="388">
        <v>46160988</v>
      </c>
    </row>
    <row r="22" spans="1:7" s="110" customFormat="1" ht="20.25" customHeight="1" x14ac:dyDescent="0.2">
      <c r="A22" s="107" t="s">
        <v>76</v>
      </c>
      <c r="B22" s="109" t="s">
        <v>32</v>
      </c>
      <c r="C22" s="390"/>
      <c r="D22" s="96"/>
      <c r="E22" s="381"/>
      <c r="F22" s="390"/>
      <c r="G22" s="390"/>
    </row>
    <row r="23" spans="1:7" s="101" customFormat="1" ht="20.25" customHeight="1" x14ac:dyDescent="0.2">
      <c r="A23" s="111" t="s">
        <v>93</v>
      </c>
      <c r="B23" s="112" t="s">
        <v>110</v>
      </c>
      <c r="C23" s="389"/>
      <c r="D23" s="113">
        <v>7002476</v>
      </c>
      <c r="E23" s="382">
        <v>7002476</v>
      </c>
      <c r="F23" s="389"/>
      <c r="G23" s="389"/>
    </row>
    <row r="24" spans="1:7" s="101" customFormat="1" ht="20.25" customHeight="1" x14ac:dyDescent="0.2">
      <c r="A24" s="111" t="s">
        <v>10</v>
      </c>
      <c r="B24" s="114" t="s">
        <v>111</v>
      </c>
      <c r="C24" s="414"/>
      <c r="D24" s="113"/>
      <c r="E24" s="382"/>
      <c r="F24" s="414"/>
      <c r="G24" s="414"/>
    </row>
    <row r="25" spans="1:7" s="103" customFormat="1" ht="20.25" customHeight="1" x14ac:dyDescent="0.2">
      <c r="A25" s="106" t="s">
        <v>12</v>
      </c>
      <c r="B25" s="99" t="s">
        <v>112</v>
      </c>
      <c r="C25" s="389">
        <v>130647000</v>
      </c>
      <c r="D25" s="100">
        <v>131662565</v>
      </c>
      <c r="E25" s="380">
        <v>131659558</v>
      </c>
      <c r="F25" s="389">
        <v>125843348</v>
      </c>
      <c r="G25" s="389">
        <v>125843348</v>
      </c>
    </row>
    <row r="26" spans="1:7" ht="20.25" customHeight="1" x14ac:dyDescent="0.3">
      <c r="A26" s="115" t="s">
        <v>14</v>
      </c>
      <c r="B26" s="114" t="s">
        <v>113</v>
      </c>
      <c r="C26" s="415"/>
      <c r="D26" s="116">
        <v>860689</v>
      </c>
      <c r="E26" s="383">
        <v>860689</v>
      </c>
      <c r="F26" s="415"/>
      <c r="G26" s="415"/>
    </row>
    <row r="27" spans="1:7" ht="18.600000000000001" customHeight="1" x14ac:dyDescent="0.3">
      <c r="A27" s="115" t="s">
        <v>106</v>
      </c>
      <c r="B27" s="99" t="s">
        <v>114</v>
      </c>
      <c r="C27" s="356">
        <v>13310000</v>
      </c>
      <c r="D27" s="100">
        <v>25109418</v>
      </c>
      <c r="E27" s="376">
        <v>23685699</v>
      </c>
      <c r="F27" s="356">
        <v>18980000</v>
      </c>
      <c r="G27" s="356">
        <v>18980000</v>
      </c>
    </row>
    <row r="28" spans="1:7" s="108" customFormat="1" ht="20.25" customHeight="1" x14ac:dyDescent="0.2">
      <c r="A28" s="107"/>
      <c r="B28" s="95" t="s">
        <v>115</v>
      </c>
      <c r="C28" s="388">
        <f>C25+C27</f>
        <v>143957000</v>
      </c>
      <c r="D28" s="388">
        <f>D25+D27+D23+D26</f>
        <v>164635148</v>
      </c>
      <c r="E28" s="388">
        <f>E25+E27+E23+E26</f>
        <v>163208422</v>
      </c>
      <c r="F28" s="388">
        <f>F25+F27</f>
        <v>144823348</v>
      </c>
      <c r="G28" s="388">
        <f>G25+G27</f>
        <v>144823348</v>
      </c>
    </row>
    <row r="29" spans="1:7" s="97" customFormat="1" ht="20.25" customHeight="1" x14ac:dyDescent="0.25">
      <c r="A29" s="107" t="s">
        <v>81</v>
      </c>
      <c r="B29" s="95" t="s">
        <v>34</v>
      </c>
      <c r="C29" s="388">
        <v>7420000</v>
      </c>
      <c r="D29" s="391">
        <v>12002124</v>
      </c>
      <c r="E29" s="461">
        <v>11478668</v>
      </c>
      <c r="F29" s="388">
        <v>222240</v>
      </c>
      <c r="G29" s="388">
        <v>19397589</v>
      </c>
    </row>
    <row r="30" spans="1:7" s="97" customFormat="1" ht="20.25" customHeight="1" x14ac:dyDescent="0.25">
      <c r="A30" s="107" t="s">
        <v>81</v>
      </c>
      <c r="B30" s="95" t="s">
        <v>35</v>
      </c>
      <c r="C30" s="388">
        <v>6877000</v>
      </c>
      <c r="D30" s="391">
        <v>41065409</v>
      </c>
      <c r="E30" s="461">
        <v>32119273</v>
      </c>
      <c r="F30" s="388">
        <v>21258012</v>
      </c>
      <c r="G30" s="388">
        <v>23248058</v>
      </c>
    </row>
    <row r="31" spans="1:7" s="97" customFormat="1" ht="20.25" customHeight="1" x14ac:dyDescent="0.2">
      <c r="A31" s="107" t="s">
        <v>91</v>
      </c>
      <c r="B31" s="95" t="s">
        <v>37</v>
      </c>
      <c r="C31" s="388"/>
      <c r="D31" s="96"/>
      <c r="E31" s="379"/>
      <c r="F31" s="388"/>
      <c r="G31" s="388"/>
    </row>
    <row r="32" spans="1:7" ht="20.25" customHeight="1" x14ac:dyDescent="0.3">
      <c r="A32" s="115" t="s">
        <v>93</v>
      </c>
      <c r="B32" s="117" t="s">
        <v>116</v>
      </c>
      <c r="C32" s="416"/>
      <c r="D32" s="100"/>
      <c r="E32" s="384"/>
      <c r="F32" s="416"/>
      <c r="G32" s="416"/>
    </row>
    <row r="33" spans="1:255" ht="20.25" customHeight="1" x14ac:dyDescent="0.3">
      <c r="A33" s="118" t="s">
        <v>10</v>
      </c>
      <c r="B33" s="104" t="s">
        <v>117</v>
      </c>
      <c r="C33" s="417"/>
      <c r="D33" s="119"/>
      <c r="E33" s="385"/>
      <c r="F33" s="417"/>
      <c r="G33" s="417"/>
    </row>
    <row r="34" spans="1:255" ht="20.25" customHeight="1" x14ac:dyDescent="0.3">
      <c r="A34" s="120" t="s">
        <v>118</v>
      </c>
      <c r="B34" s="117" t="s">
        <v>119</v>
      </c>
      <c r="C34" s="354"/>
      <c r="D34" s="122"/>
      <c r="E34" s="342"/>
      <c r="F34" s="354"/>
      <c r="G34" s="354"/>
      <c r="IN34" s="27"/>
      <c r="IO34" s="27"/>
      <c r="IP34" s="27"/>
      <c r="IQ34" s="27"/>
      <c r="IR34" s="27"/>
      <c r="IS34" s="27"/>
      <c r="IT34" s="27"/>
      <c r="IU34" s="27"/>
    </row>
    <row r="35" spans="1:255" s="64" customFormat="1" ht="20.85" customHeight="1" x14ac:dyDescent="0.25">
      <c r="A35" s="120" t="s">
        <v>14</v>
      </c>
      <c r="B35" s="99" t="s">
        <v>120</v>
      </c>
      <c r="C35" s="418"/>
      <c r="D35" s="38"/>
      <c r="E35" s="386"/>
      <c r="F35" s="418"/>
      <c r="G35" s="418"/>
    </row>
    <row r="36" spans="1:255" s="64" customFormat="1" ht="20.100000000000001" customHeight="1" x14ac:dyDescent="0.25">
      <c r="A36" s="66"/>
      <c r="B36" s="23" t="s">
        <v>121</v>
      </c>
      <c r="C36" s="357"/>
      <c r="D36" s="29"/>
      <c r="E36" s="350"/>
      <c r="F36" s="357"/>
      <c r="G36" s="357"/>
      <c r="IN36" s="32"/>
      <c r="IO36" s="32"/>
      <c r="IP36" s="32"/>
      <c r="IQ36" s="32"/>
      <c r="IR36" s="32"/>
      <c r="IS36" s="32"/>
      <c r="IT36" s="32"/>
      <c r="IU36" s="32"/>
    </row>
    <row r="37" spans="1:255" s="64" customFormat="1" ht="20.100000000000001" customHeight="1" x14ac:dyDescent="0.25">
      <c r="A37" s="66" t="s">
        <v>122</v>
      </c>
      <c r="B37" s="23" t="s">
        <v>39</v>
      </c>
      <c r="C37" s="357">
        <v>11391039</v>
      </c>
      <c r="D37" s="357">
        <v>12601798</v>
      </c>
      <c r="E37" s="350">
        <v>12601798</v>
      </c>
      <c r="F37" s="357">
        <v>13742463</v>
      </c>
      <c r="G37" s="357">
        <v>14550611</v>
      </c>
      <c r="IN37" s="32"/>
      <c r="IO37" s="32"/>
      <c r="IP37" s="32"/>
      <c r="IQ37" s="32"/>
      <c r="IR37" s="32"/>
      <c r="IS37" s="32"/>
      <c r="IT37" s="32"/>
      <c r="IU37" s="32"/>
    </row>
    <row r="38" spans="1:255" s="64" customFormat="1" ht="20.100000000000001" customHeight="1" x14ac:dyDescent="0.25">
      <c r="A38" s="123"/>
      <c r="B38" s="23" t="s">
        <v>123</v>
      </c>
      <c r="C38" s="391">
        <f>C30+C29+C28+C21+C20+C13+C12+C36+C37</f>
        <v>455255493</v>
      </c>
      <c r="D38" s="391">
        <f>D30+D29+D28+D21+D20+D13+D12+D36+D37</f>
        <v>618009547</v>
      </c>
      <c r="E38" s="391">
        <f>E30+E29+E28+E21+E20+E13+E12+E36+E37</f>
        <v>585412725</v>
      </c>
      <c r="F38" s="391">
        <f>F30+F29+F28+F21+F20+F13+F12+F36+F37</f>
        <v>487537170</v>
      </c>
      <c r="G38" s="391">
        <f>G30+G29+G28+G21+G20+G13+G12+G36+G37</f>
        <v>570439219</v>
      </c>
      <c r="IN38" s="32"/>
      <c r="IO38" s="32"/>
      <c r="IP38" s="32"/>
      <c r="IQ38" s="32"/>
      <c r="IR38" s="32"/>
      <c r="IS38" s="32"/>
      <c r="IT38" s="32"/>
      <c r="IU38" s="32"/>
    </row>
    <row r="39" spans="1:255" ht="18" customHeight="1" x14ac:dyDescent="0.3">
      <c r="A39" s="155"/>
      <c r="B39" s="186" t="s">
        <v>180</v>
      </c>
      <c r="C39" s="370">
        <v>440958493</v>
      </c>
      <c r="D39" s="187">
        <v>564942014</v>
      </c>
      <c r="E39" s="367">
        <v>541814784</v>
      </c>
      <c r="F39" s="370">
        <v>466056918</v>
      </c>
      <c r="G39" s="370">
        <f>G38-G40</f>
        <v>527793572</v>
      </c>
    </row>
    <row r="40" spans="1:255" ht="18" customHeight="1" x14ac:dyDescent="0.3">
      <c r="A40" s="190"/>
      <c r="B40" s="191" t="s">
        <v>181</v>
      </c>
      <c r="C40" s="370">
        <v>14297000</v>
      </c>
      <c r="D40" s="192">
        <v>53067533</v>
      </c>
      <c r="E40" s="387">
        <v>43597941</v>
      </c>
      <c r="F40" s="370">
        <v>21480252</v>
      </c>
      <c r="G40" s="370">
        <f>G29+G30</f>
        <v>42645647</v>
      </c>
    </row>
    <row r="41" spans="1:255" ht="17.25" customHeight="1" x14ac:dyDescent="0.3">
      <c r="A41" s="193"/>
      <c r="B41" s="194" t="s">
        <v>182</v>
      </c>
      <c r="C41" s="305">
        <v>30</v>
      </c>
      <c r="D41" s="195">
        <v>30</v>
      </c>
      <c r="E41" s="371">
        <v>80</v>
      </c>
      <c r="F41" s="305">
        <v>30</v>
      </c>
      <c r="G41" s="305">
        <v>30</v>
      </c>
    </row>
  </sheetData>
  <sheetProtection selectLockedCells="1" selectUnlockedCells="1"/>
  <mergeCells count="1">
    <mergeCell ref="A5:G5"/>
  </mergeCells>
  <phoneticPr fontId="0" type="noConversion"/>
  <printOptions horizontalCentered="1"/>
  <pageMargins left="0.32013888888888886" right="0.39027777777777778" top="0.23" bottom="0.24" header="0.23" footer="0.34"/>
  <pageSetup paperSize="9" scale="98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3" zoomScale="101" zoomScaleNormal="101" zoomScaleSheetLayoutView="100" workbookViewId="0">
      <selection activeCell="N14" sqref="N14"/>
    </sheetView>
  </sheetViews>
  <sheetFormatPr defaultColWidth="11.5703125" defaultRowHeight="15.75" x14ac:dyDescent="0.25"/>
  <cols>
    <col min="1" max="1" width="4" style="126" customWidth="1"/>
    <col min="2" max="2" width="31.85546875" style="127" bestFit="1" customWidth="1"/>
    <col min="3" max="4" width="10.85546875" style="84" bestFit="1" customWidth="1"/>
    <col min="5" max="5" width="11.7109375" style="84" customWidth="1"/>
    <col min="6" max="7" width="11.5703125" style="84" customWidth="1"/>
    <col min="8" max="8" width="4.5703125" style="126" customWidth="1"/>
    <col min="9" max="9" width="28.28515625" style="127" bestFit="1" customWidth="1"/>
    <col min="10" max="10" width="10.85546875" style="84" bestFit="1" customWidth="1"/>
    <col min="11" max="11" width="10.5703125" style="84" customWidth="1"/>
    <col min="12" max="12" width="10.5703125" style="3" customWidth="1"/>
    <col min="13" max="13" width="11.42578125" style="3" customWidth="1"/>
  </cols>
  <sheetData>
    <row r="1" spans="1:14" ht="12" customHeight="1" x14ac:dyDescent="0.2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M1" s="85"/>
      <c r="N1" s="85" t="s">
        <v>124</v>
      </c>
    </row>
    <row r="2" spans="1:14" ht="10.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M2" s="85"/>
      <c r="N2" s="85" t="s">
        <v>1</v>
      </c>
    </row>
    <row r="3" spans="1:14" ht="20.85" customHeight="1" x14ac:dyDescent="0.2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M3" s="85"/>
    </row>
    <row r="4" spans="1:14" s="129" customFormat="1" ht="21" customHeight="1" x14ac:dyDescent="0.3">
      <c r="A4" s="499" t="s">
        <v>125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496"/>
    </row>
    <row r="5" spans="1:14" s="129" customFormat="1" ht="22.35" customHeight="1" x14ac:dyDescent="0.3">
      <c r="A5" s="501" t="s">
        <v>448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496"/>
    </row>
    <row r="6" spans="1:14" s="129" customFormat="1" ht="19.350000000000001" customHeight="1" x14ac:dyDescent="0.2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4" ht="9.75" customHeight="1" x14ac:dyDescent="0.25">
      <c r="J7" s="85"/>
      <c r="K7" s="85"/>
      <c r="M7" s="85"/>
      <c r="N7" s="85" t="s">
        <v>443</v>
      </c>
    </row>
    <row r="8" spans="1:14" s="138" customFormat="1" ht="34.5" customHeight="1" x14ac:dyDescent="0.2">
      <c r="A8" s="131" t="s">
        <v>3</v>
      </c>
      <c r="B8" s="132" t="s">
        <v>4</v>
      </c>
      <c r="C8" s="135" t="s">
        <v>412</v>
      </c>
      <c r="D8" s="133" t="s">
        <v>439</v>
      </c>
      <c r="E8" s="134" t="s">
        <v>440</v>
      </c>
      <c r="F8" s="135" t="s">
        <v>423</v>
      </c>
      <c r="G8" s="135" t="s">
        <v>490</v>
      </c>
      <c r="H8" s="136" t="s">
        <v>3</v>
      </c>
      <c r="I8" s="137" t="s">
        <v>4</v>
      </c>
      <c r="J8" s="135" t="s">
        <v>412</v>
      </c>
      <c r="K8" s="135" t="s">
        <v>439</v>
      </c>
      <c r="L8" s="423" t="s">
        <v>440</v>
      </c>
      <c r="M8" s="135" t="s">
        <v>423</v>
      </c>
      <c r="N8" s="135" t="s">
        <v>490</v>
      </c>
    </row>
    <row r="9" spans="1:14" ht="12.75" x14ac:dyDescent="0.2">
      <c r="A9" s="139"/>
      <c r="B9" s="140" t="s">
        <v>126</v>
      </c>
      <c r="C9" s="141"/>
      <c r="D9" s="141"/>
      <c r="E9" s="141"/>
      <c r="F9" s="141"/>
      <c r="G9" s="141"/>
      <c r="H9" s="142"/>
      <c r="I9" s="143" t="s">
        <v>127</v>
      </c>
      <c r="J9" s="394"/>
      <c r="K9" s="424"/>
      <c r="L9" s="394"/>
      <c r="M9" s="394"/>
      <c r="N9" s="394"/>
    </row>
    <row r="10" spans="1:14" ht="12.75" x14ac:dyDescent="0.2">
      <c r="A10" s="139" t="s">
        <v>8</v>
      </c>
      <c r="B10" s="144" t="s">
        <v>128</v>
      </c>
      <c r="C10" s="141"/>
      <c r="D10" s="141"/>
      <c r="E10" s="141"/>
      <c r="F10" s="141"/>
      <c r="G10" s="141"/>
      <c r="H10" s="142" t="s">
        <v>8</v>
      </c>
      <c r="I10" s="145" t="s">
        <v>129</v>
      </c>
      <c r="J10" s="396">
        <f>J11+J12+J13</f>
        <v>168432729</v>
      </c>
      <c r="K10" s="396">
        <f>K11+K12+K13</f>
        <v>266623905</v>
      </c>
      <c r="L10" s="396">
        <f>L11+L12+L13</f>
        <v>255195928</v>
      </c>
      <c r="M10" s="396">
        <f>M11+M12+M13</f>
        <v>178042099</v>
      </c>
      <c r="N10" s="396">
        <f>N11+N12+N13</f>
        <v>238970605</v>
      </c>
    </row>
    <row r="11" spans="1:14" ht="12.75" x14ac:dyDescent="0.2">
      <c r="A11" s="139"/>
      <c r="B11" s="144" t="s">
        <v>130</v>
      </c>
      <c r="C11" s="141">
        <v>284775953</v>
      </c>
      <c r="D11" s="141">
        <v>328413590</v>
      </c>
      <c r="E11" s="141">
        <v>328413590</v>
      </c>
      <c r="F11" s="141">
        <v>344382534</v>
      </c>
      <c r="G11" s="141">
        <v>355857323</v>
      </c>
      <c r="H11" s="142"/>
      <c r="I11" s="145" t="s">
        <v>131</v>
      </c>
      <c r="J11" s="394">
        <v>50522729</v>
      </c>
      <c r="K11" s="425">
        <v>112179475</v>
      </c>
      <c r="L11" s="446">
        <v>112165477</v>
      </c>
      <c r="M11" s="394">
        <v>54389264</v>
      </c>
      <c r="N11" s="394">
        <v>99998514</v>
      </c>
    </row>
    <row r="12" spans="1:14" ht="12.75" x14ac:dyDescent="0.2">
      <c r="A12" s="139"/>
      <c r="B12" s="144" t="s">
        <v>132</v>
      </c>
      <c r="C12" s="141"/>
      <c r="D12" s="141"/>
      <c r="E12" s="141"/>
      <c r="F12" s="141"/>
      <c r="G12" s="141"/>
      <c r="H12" s="142"/>
      <c r="I12" s="145" t="s">
        <v>133</v>
      </c>
      <c r="J12" s="394">
        <v>8799000</v>
      </c>
      <c r="K12" s="425">
        <v>14181956</v>
      </c>
      <c r="L12" s="446">
        <v>14180499</v>
      </c>
      <c r="M12" s="394">
        <v>8171291</v>
      </c>
      <c r="N12" s="394">
        <v>11707082</v>
      </c>
    </row>
    <row r="13" spans="1:14" ht="12.75" x14ac:dyDescent="0.2">
      <c r="A13" s="139"/>
      <c r="B13" s="144" t="s">
        <v>134</v>
      </c>
      <c r="C13" s="141"/>
      <c r="D13" s="141"/>
      <c r="E13" s="141"/>
      <c r="F13" s="141"/>
      <c r="G13" s="141"/>
      <c r="H13" s="142"/>
      <c r="I13" s="145" t="s">
        <v>135</v>
      </c>
      <c r="J13" s="394">
        <v>109111000</v>
      </c>
      <c r="K13" s="425">
        <v>140262474</v>
      </c>
      <c r="L13" s="446">
        <v>128849952</v>
      </c>
      <c r="M13" s="394">
        <v>115481544</v>
      </c>
      <c r="N13" s="394">
        <v>127265009</v>
      </c>
    </row>
    <row r="14" spans="1:14" ht="13.5" customHeight="1" x14ac:dyDescent="0.2">
      <c r="A14" s="139"/>
      <c r="B14" s="144" t="s">
        <v>136</v>
      </c>
      <c r="C14" s="141">
        <v>23620000</v>
      </c>
      <c r="D14" s="141">
        <v>110173172</v>
      </c>
      <c r="E14" s="141">
        <v>107064995</v>
      </c>
      <c r="F14" s="141">
        <v>45103600</v>
      </c>
      <c r="G14" s="141">
        <v>98634196</v>
      </c>
      <c r="H14" s="142" t="s">
        <v>10</v>
      </c>
      <c r="I14" s="145" t="s">
        <v>137</v>
      </c>
      <c r="J14" s="396">
        <f>J15+J16+J17</f>
        <v>53082000</v>
      </c>
      <c r="K14" s="396">
        <f>K15+K16+K17</f>
        <v>63397889</v>
      </c>
      <c r="L14" s="396">
        <f>L15+L16+L17</f>
        <v>63076676</v>
      </c>
      <c r="M14" s="396">
        <f>M15+M16+M17</f>
        <v>74514080</v>
      </c>
      <c r="N14" s="396">
        <f>N15+N16+N17</f>
        <v>74514080</v>
      </c>
    </row>
    <row r="15" spans="1:14" ht="12.75" x14ac:dyDescent="0.2">
      <c r="A15" s="139"/>
      <c r="B15" s="144" t="s">
        <v>48</v>
      </c>
      <c r="C15" s="141">
        <f>C11+C12+C13+C14</f>
        <v>308395953</v>
      </c>
      <c r="D15" s="141">
        <f>D11+D12+D13+D14</f>
        <v>438586762</v>
      </c>
      <c r="E15" s="141">
        <f>E11+E12+E13+E14</f>
        <v>435478585</v>
      </c>
      <c r="F15" s="141">
        <f>F11+F12+F13+F14</f>
        <v>389486134</v>
      </c>
      <c r="G15" s="141">
        <f>G11+G12+G13+G14</f>
        <v>454491519</v>
      </c>
      <c r="H15" s="142"/>
      <c r="I15" s="145" t="s">
        <v>138</v>
      </c>
      <c r="J15" s="394">
        <v>39614000</v>
      </c>
      <c r="K15" s="426">
        <v>49921968</v>
      </c>
      <c r="L15" s="447">
        <v>49921968</v>
      </c>
      <c r="M15" s="394">
        <v>59014997</v>
      </c>
      <c r="N15" s="394">
        <v>59014997</v>
      </c>
    </row>
    <row r="16" spans="1:14" ht="12.75" x14ac:dyDescent="0.2">
      <c r="A16" s="139" t="s">
        <v>67</v>
      </c>
      <c r="B16" s="144" t="s">
        <v>13</v>
      </c>
      <c r="C16" s="141"/>
      <c r="D16" s="141"/>
      <c r="E16" s="141"/>
      <c r="F16" s="141"/>
      <c r="G16" s="141"/>
      <c r="H16" s="142"/>
      <c r="I16" s="145" t="s">
        <v>139</v>
      </c>
      <c r="J16" s="394">
        <v>6933000</v>
      </c>
      <c r="K16" s="426">
        <v>8087833</v>
      </c>
      <c r="L16" s="447">
        <v>8087833</v>
      </c>
      <c r="M16" s="394">
        <v>8964083</v>
      </c>
      <c r="N16" s="394">
        <v>8964083</v>
      </c>
    </row>
    <row r="17" spans="1:14" ht="12.75" x14ac:dyDescent="0.2">
      <c r="A17" s="139"/>
      <c r="B17" s="146" t="s">
        <v>140</v>
      </c>
      <c r="C17" s="141"/>
      <c r="D17" s="141"/>
      <c r="E17" s="141"/>
      <c r="F17" s="141"/>
      <c r="G17" s="141"/>
      <c r="H17" s="142"/>
      <c r="I17" s="145" t="s">
        <v>141</v>
      </c>
      <c r="J17" s="394">
        <v>6535000</v>
      </c>
      <c r="K17" s="426">
        <v>5388088</v>
      </c>
      <c r="L17" s="447">
        <v>5066875</v>
      </c>
      <c r="M17" s="394">
        <v>6535000</v>
      </c>
      <c r="N17" s="394">
        <v>6535000</v>
      </c>
    </row>
    <row r="18" spans="1:14" ht="12.75" x14ac:dyDescent="0.2">
      <c r="A18" s="139"/>
      <c r="B18" s="146" t="s">
        <v>142</v>
      </c>
      <c r="C18" s="141"/>
      <c r="D18" s="141"/>
      <c r="E18" s="141"/>
      <c r="F18" s="141"/>
      <c r="G18" s="141"/>
      <c r="H18" s="142" t="s">
        <v>143</v>
      </c>
      <c r="I18" s="145" t="s">
        <v>151</v>
      </c>
      <c r="J18" s="396">
        <f>J19+J20+J21</f>
        <v>12112725</v>
      </c>
      <c r="K18" s="396">
        <f>K19+K20+K21</f>
        <v>12912839</v>
      </c>
      <c r="L18" s="396">
        <f>L19+L20+L21</f>
        <v>10961272</v>
      </c>
      <c r="M18" s="396">
        <f>M19+M20+M21</f>
        <v>8773940</v>
      </c>
      <c r="N18" s="396">
        <f>N19+N20+N21</f>
        <v>8773940</v>
      </c>
    </row>
    <row r="19" spans="1:14" ht="12.75" x14ac:dyDescent="0.2">
      <c r="A19" s="139"/>
      <c r="B19" s="146" t="s">
        <v>144</v>
      </c>
      <c r="C19" s="147"/>
      <c r="D19" s="141"/>
      <c r="E19" s="141"/>
      <c r="F19" s="147"/>
      <c r="G19" s="147"/>
      <c r="H19" s="142"/>
      <c r="I19" s="145" t="s">
        <v>145</v>
      </c>
      <c r="J19" s="396">
        <v>6505725</v>
      </c>
      <c r="K19" s="426">
        <v>8094220</v>
      </c>
      <c r="L19" s="447">
        <v>7450300</v>
      </c>
      <c r="M19" s="396">
        <v>4072800</v>
      </c>
      <c r="N19" s="396">
        <v>4072800</v>
      </c>
    </row>
    <row r="20" spans="1:14" ht="12.75" x14ac:dyDescent="0.2">
      <c r="A20" s="139"/>
      <c r="B20" s="146" t="s">
        <v>146</v>
      </c>
      <c r="C20" s="141">
        <v>23000000</v>
      </c>
      <c r="D20" s="141">
        <v>23000000</v>
      </c>
      <c r="E20" s="141">
        <v>21504665</v>
      </c>
      <c r="F20" s="141">
        <v>23000000</v>
      </c>
      <c r="G20" s="141">
        <v>23000000</v>
      </c>
      <c r="H20" s="142"/>
      <c r="I20" s="145" t="s">
        <v>323</v>
      </c>
      <c r="J20" s="394">
        <v>1134000</v>
      </c>
      <c r="K20" s="426">
        <v>1471921</v>
      </c>
      <c r="L20" s="447">
        <v>1463582</v>
      </c>
      <c r="M20" s="394">
        <v>631284</v>
      </c>
      <c r="N20" s="394">
        <v>631284</v>
      </c>
    </row>
    <row r="21" spans="1:14" ht="12.75" x14ac:dyDescent="0.2">
      <c r="A21" s="139"/>
      <c r="B21" s="144" t="s">
        <v>147</v>
      </c>
      <c r="C21" s="141">
        <v>44000000</v>
      </c>
      <c r="D21" s="141">
        <v>40000000</v>
      </c>
      <c r="E21" s="141">
        <v>38639933</v>
      </c>
      <c r="F21" s="141">
        <v>27500000</v>
      </c>
      <c r="G21" s="141">
        <v>30870551</v>
      </c>
      <c r="H21" s="142"/>
      <c r="I21" s="145" t="s">
        <v>148</v>
      </c>
      <c r="J21" s="394">
        <v>4473000</v>
      </c>
      <c r="K21" s="426">
        <v>3346698</v>
      </c>
      <c r="L21" s="447">
        <v>2047390</v>
      </c>
      <c r="M21" s="394">
        <v>4069856</v>
      </c>
      <c r="N21" s="394">
        <v>4069856</v>
      </c>
    </row>
    <row r="22" spans="1:14" ht="12.75" x14ac:dyDescent="0.2">
      <c r="A22" s="139"/>
      <c r="B22" s="144" t="s">
        <v>149</v>
      </c>
      <c r="C22" s="141">
        <v>4000000</v>
      </c>
      <c r="D22" s="141">
        <v>4000000</v>
      </c>
      <c r="E22" s="141">
        <v>6036482</v>
      </c>
      <c r="F22" s="141">
        <v>3000000</v>
      </c>
      <c r="G22" s="141">
        <v>3000000</v>
      </c>
      <c r="H22" s="142" t="s">
        <v>14</v>
      </c>
      <c r="I22" s="145" t="s">
        <v>31</v>
      </c>
      <c r="J22" s="396">
        <v>51983000</v>
      </c>
      <c r="K22" s="396">
        <v>44770435</v>
      </c>
      <c r="L22" s="448">
        <v>36770688</v>
      </c>
      <c r="M22" s="396">
        <v>46160988</v>
      </c>
      <c r="N22" s="396">
        <v>46160988</v>
      </c>
    </row>
    <row r="23" spans="1:14" ht="12.75" x14ac:dyDescent="0.2">
      <c r="A23" s="139"/>
      <c r="B23" s="144" t="s">
        <v>64</v>
      </c>
      <c r="C23" s="141">
        <f>C20+C21+C22</f>
        <v>71000000</v>
      </c>
      <c r="D23" s="141">
        <f>D20+D21+D22</f>
        <v>67000000</v>
      </c>
      <c r="E23" s="141">
        <f>E20+E21+E22</f>
        <v>66181080</v>
      </c>
      <c r="F23" s="141">
        <f>F20+F21+F22</f>
        <v>53500000</v>
      </c>
      <c r="G23" s="141">
        <f>G20+G21+G22</f>
        <v>56870551</v>
      </c>
      <c r="H23" s="464" t="s">
        <v>16</v>
      </c>
      <c r="I23" s="145" t="s">
        <v>32</v>
      </c>
      <c r="J23" s="396">
        <v>143957000</v>
      </c>
      <c r="K23" s="425">
        <v>164635148</v>
      </c>
      <c r="L23" s="448">
        <v>163208422</v>
      </c>
      <c r="M23" s="396">
        <v>144823348</v>
      </c>
      <c r="N23" s="396">
        <v>144823348</v>
      </c>
    </row>
    <row r="24" spans="1:14" ht="12.75" x14ac:dyDescent="0.2">
      <c r="A24" s="139" t="s">
        <v>12</v>
      </c>
      <c r="B24" s="144" t="s">
        <v>15</v>
      </c>
      <c r="C24" s="141">
        <v>12289000</v>
      </c>
      <c r="D24" s="141">
        <v>28604908</v>
      </c>
      <c r="E24" s="141">
        <v>23433050</v>
      </c>
      <c r="F24" s="141">
        <v>13375562</v>
      </c>
      <c r="G24" s="141">
        <v>13375562</v>
      </c>
      <c r="H24" s="150"/>
      <c r="I24" s="143" t="s">
        <v>152</v>
      </c>
      <c r="J24" s="397">
        <f>J23+J22+J18+J14+J10+J6</f>
        <v>429567454</v>
      </c>
      <c r="K24" s="397">
        <f>K23+K22+K18+K14+K10+K6</f>
        <v>552340216</v>
      </c>
      <c r="L24" s="397">
        <f>L23+L22+L18+L14+L10+L6</f>
        <v>529212986</v>
      </c>
      <c r="M24" s="397">
        <f>M23+M22+M18+M14+M10+M6</f>
        <v>452314455</v>
      </c>
      <c r="N24" s="397">
        <f>N23+N22+N18+N14+N10+N6</f>
        <v>513242961</v>
      </c>
    </row>
    <row r="25" spans="1:14" ht="12.75" x14ac:dyDescent="0.2">
      <c r="A25" s="139" t="s">
        <v>150</v>
      </c>
      <c r="B25" s="144" t="s">
        <v>82</v>
      </c>
      <c r="C25" s="141">
        <v>425000</v>
      </c>
      <c r="D25" s="141">
        <v>1174719</v>
      </c>
      <c r="E25" s="141">
        <v>309731</v>
      </c>
      <c r="F25" s="141">
        <v>542470</v>
      </c>
      <c r="G25" s="141">
        <v>542470</v>
      </c>
      <c r="H25" s="142"/>
      <c r="I25" s="151"/>
      <c r="J25" s="394"/>
      <c r="K25" s="427"/>
      <c r="L25" s="446"/>
      <c r="M25" s="394"/>
      <c r="N25" s="394"/>
    </row>
    <row r="26" spans="1:14" ht="12.75" x14ac:dyDescent="0.2">
      <c r="A26" s="148"/>
      <c r="B26" s="140" t="s">
        <v>75</v>
      </c>
      <c r="C26" s="149">
        <f>C15+C23+C24+C25</f>
        <v>392109953</v>
      </c>
      <c r="D26" s="149">
        <f>D15+D23+D24+D25</f>
        <v>535366389</v>
      </c>
      <c r="E26" s="149">
        <f>E15+E23+E24+E25</f>
        <v>525402446</v>
      </c>
      <c r="F26" s="149">
        <f>F15+F23+F24+F25</f>
        <v>456904166</v>
      </c>
      <c r="G26" s="149">
        <f>G15+G23+G24+G25</f>
        <v>525280102</v>
      </c>
      <c r="H26" s="142"/>
      <c r="I26" s="151"/>
      <c r="J26" s="394"/>
      <c r="K26" s="427"/>
      <c r="L26" s="446"/>
      <c r="M26" s="394"/>
      <c r="N26" s="394"/>
    </row>
    <row r="27" spans="1:14" ht="12.75" x14ac:dyDescent="0.2">
      <c r="A27" s="139"/>
      <c r="B27" s="140" t="s">
        <v>153</v>
      </c>
      <c r="C27" s="141"/>
      <c r="D27" s="141"/>
      <c r="E27" s="141"/>
      <c r="F27" s="141"/>
      <c r="G27" s="141"/>
      <c r="H27" s="142"/>
      <c r="I27" s="151" t="s">
        <v>154</v>
      </c>
      <c r="J27" s="394"/>
      <c r="K27" s="427"/>
      <c r="L27" s="446"/>
      <c r="M27" s="394"/>
      <c r="N27" s="394"/>
    </row>
    <row r="28" spans="1:14" s="32" customFormat="1" ht="12.75" x14ac:dyDescent="0.2">
      <c r="A28" s="139" t="s">
        <v>93</v>
      </c>
      <c r="B28" s="144" t="s">
        <v>155</v>
      </c>
      <c r="C28" s="141"/>
      <c r="D28" s="141">
        <v>16133903</v>
      </c>
      <c r="E28" s="141">
        <v>16133903</v>
      </c>
      <c r="F28" s="141"/>
      <c r="G28" s="141">
        <v>21165395</v>
      </c>
      <c r="H28" s="142" t="s">
        <v>8</v>
      </c>
      <c r="I28" s="152" t="s">
        <v>34</v>
      </c>
      <c r="J28" s="394">
        <v>7420000</v>
      </c>
      <c r="K28" s="462">
        <v>12002124</v>
      </c>
      <c r="L28" s="463">
        <v>11478668</v>
      </c>
      <c r="M28" s="394">
        <v>222240</v>
      </c>
      <c r="N28" s="394">
        <v>19397589</v>
      </c>
    </row>
    <row r="29" spans="1:14" ht="12.75" x14ac:dyDescent="0.2">
      <c r="A29" s="139" t="s">
        <v>67</v>
      </c>
      <c r="B29" s="144" t="s">
        <v>17</v>
      </c>
      <c r="C29" s="141">
        <v>240000</v>
      </c>
      <c r="D29" s="141">
        <v>240000</v>
      </c>
      <c r="E29" s="141">
        <v>501000</v>
      </c>
      <c r="F29" s="141"/>
      <c r="G29" s="141"/>
      <c r="H29" s="142" t="s">
        <v>10</v>
      </c>
      <c r="I29" s="152" t="s">
        <v>35</v>
      </c>
      <c r="J29" s="394">
        <v>6877000</v>
      </c>
      <c r="K29" s="462">
        <v>41065409</v>
      </c>
      <c r="L29" s="463">
        <v>32119273</v>
      </c>
      <c r="M29" s="394">
        <v>21258012</v>
      </c>
      <c r="N29" s="394">
        <v>23248058</v>
      </c>
    </row>
    <row r="30" spans="1:14" ht="12.75" x14ac:dyDescent="0.2">
      <c r="A30" s="139" t="s">
        <v>12</v>
      </c>
      <c r="B30" s="144" t="s">
        <v>87</v>
      </c>
      <c r="C30" s="141"/>
      <c r="D30" s="141"/>
      <c r="E30" s="141"/>
      <c r="F30" s="141">
        <v>0</v>
      </c>
      <c r="G30" s="141">
        <v>0</v>
      </c>
      <c r="H30" s="142" t="s">
        <v>12</v>
      </c>
      <c r="I30" s="152" t="s">
        <v>37</v>
      </c>
      <c r="J30" s="398"/>
      <c r="K30" s="427"/>
      <c r="L30" s="446"/>
      <c r="M30" s="398"/>
      <c r="N30" s="398"/>
    </row>
    <row r="31" spans="1:14" ht="12.75" x14ac:dyDescent="0.2">
      <c r="A31" s="142"/>
      <c r="B31" s="153" t="s">
        <v>156</v>
      </c>
      <c r="C31" s="154">
        <f>C28+C29+C30</f>
        <v>240000</v>
      </c>
      <c r="D31" s="154">
        <f>D28+D29+D30</f>
        <v>16373903</v>
      </c>
      <c r="E31" s="154">
        <f>E28+E29+E30</f>
        <v>16634903</v>
      </c>
      <c r="F31" s="154">
        <f>F28+F29+F30</f>
        <v>0</v>
      </c>
      <c r="G31" s="154">
        <f>G28+G29+G30</f>
        <v>21165395</v>
      </c>
      <c r="H31" s="465"/>
      <c r="I31" s="151" t="s">
        <v>157</v>
      </c>
      <c r="J31" s="398">
        <f>J28+J29+J30</f>
        <v>14297000</v>
      </c>
      <c r="K31" s="398">
        <f>K28+K29+K30</f>
        <v>53067533</v>
      </c>
      <c r="L31" s="398">
        <f>L28+L29+L30</f>
        <v>43597941</v>
      </c>
      <c r="M31" s="398">
        <f>M28+M29+M30</f>
        <v>21480252</v>
      </c>
      <c r="N31" s="398">
        <f>N28+N29+N30</f>
        <v>42645647</v>
      </c>
    </row>
    <row r="32" spans="1:14" ht="12.75" x14ac:dyDescent="0.2">
      <c r="A32" s="142"/>
      <c r="B32" s="153" t="s">
        <v>158</v>
      </c>
      <c r="C32" s="154">
        <v>62905540</v>
      </c>
      <c r="D32" s="154">
        <v>66269255</v>
      </c>
      <c r="E32" s="154">
        <v>66269255</v>
      </c>
      <c r="F32" s="154">
        <v>30633004</v>
      </c>
      <c r="G32" s="154">
        <v>23993722</v>
      </c>
      <c r="H32" s="142"/>
      <c r="I32" s="151" t="s">
        <v>159</v>
      </c>
      <c r="J32" s="399">
        <v>11391039</v>
      </c>
      <c r="K32" s="399">
        <v>12601798</v>
      </c>
      <c r="L32" s="449">
        <v>12601798</v>
      </c>
      <c r="M32" s="399">
        <v>13742463</v>
      </c>
      <c r="N32" s="399">
        <v>14550611</v>
      </c>
    </row>
    <row r="33" spans="1:14" ht="12.75" x14ac:dyDescent="0.2">
      <c r="A33" s="155"/>
      <c r="B33" s="156" t="s">
        <v>25</v>
      </c>
      <c r="C33" s="157">
        <f t="shared" ref="C33:H33" si="0">C26+C31+C32</f>
        <v>455255493</v>
      </c>
      <c r="D33" s="157">
        <f t="shared" si="0"/>
        <v>618009547</v>
      </c>
      <c r="E33" s="157">
        <f t="shared" si="0"/>
        <v>608306604</v>
      </c>
      <c r="F33" s="157">
        <f t="shared" si="0"/>
        <v>487537170</v>
      </c>
      <c r="G33" s="157">
        <f t="shared" si="0"/>
        <v>570439219</v>
      </c>
      <c r="H33" s="466">
        <f t="shared" si="0"/>
        <v>0</v>
      </c>
      <c r="I33" s="158" t="s">
        <v>40</v>
      </c>
      <c r="J33" s="399">
        <f>J24+J31+J32</f>
        <v>455255493</v>
      </c>
      <c r="K33" s="399">
        <f>K24+K31+K32</f>
        <v>618009547</v>
      </c>
      <c r="L33" s="399">
        <f>L24+L31+L32</f>
        <v>585412725</v>
      </c>
      <c r="M33" s="399">
        <f>M24+M31+M32</f>
        <v>487537170</v>
      </c>
      <c r="N33" s="399">
        <f>N24+N31+N32</f>
        <v>570439219</v>
      </c>
    </row>
    <row r="34" spans="1:14" x14ac:dyDescent="0.25">
      <c r="H34" s="159"/>
      <c r="I34" s="160"/>
      <c r="L34" s="82"/>
      <c r="M34" s="82"/>
    </row>
    <row r="35" spans="1:14" x14ac:dyDescent="0.25">
      <c r="I35" s="160"/>
      <c r="L35" s="82"/>
      <c r="M35" s="82"/>
    </row>
    <row r="36" spans="1:14" x14ac:dyDescent="0.25">
      <c r="G36" s="84" t="s">
        <v>496</v>
      </c>
      <c r="I36" s="160"/>
      <c r="L36" s="82"/>
      <c r="M36" s="82"/>
    </row>
    <row r="37" spans="1:14" x14ac:dyDescent="0.25">
      <c r="I37" s="160"/>
      <c r="L37" s="82"/>
      <c r="M37" s="82"/>
    </row>
    <row r="38" spans="1:14" x14ac:dyDescent="0.25">
      <c r="I38" s="160"/>
      <c r="L38" s="84"/>
      <c r="M38" s="84"/>
    </row>
    <row r="39" spans="1:14" x14ac:dyDescent="0.25">
      <c r="I39" s="160"/>
      <c r="L39" s="84"/>
      <c r="M39" s="84"/>
    </row>
    <row r="40" spans="1:14" x14ac:dyDescent="0.25">
      <c r="I40" s="160"/>
      <c r="L40" s="84"/>
      <c r="M40" s="84"/>
    </row>
    <row r="41" spans="1:14" x14ac:dyDescent="0.25">
      <c r="I41" s="160"/>
      <c r="L41" s="84"/>
      <c r="M41" s="84"/>
    </row>
    <row r="42" spans="1:14" x14ac:dyDescent="0.25">
      <c r="I42" s="160"/>
    </row>
  </sheetData>
  <sheetProtection selectLockedCells="1" selectUnlockedCells="1"/>
  <mergeCells count="2">
    <mergeCell ref="A4:N4"/>
    <mergeCell ref="A5:N5"/>
  </mergeCells>
  <phoneticPr fontId="0" type="noConversion"/>
  <pageMargins left="7.874015748031496E-2" right="0.19685039370078741" top="0.19685039370078741" bottom="0.23622047244094491" header="0.19685039370078741" footer="0.51181102362204722"/>
  <pageSetup paperSize="8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G57" sqref="G57"/>
    </sheetView>
  </sheetViews>
  <sheetFormatPr defaultRowHeight="12.75" x14ac:dyDescent="0.2"/>
  <cols>
    <col min="1" max="1" width="5.85546875" customWidth="1"/>
    <col min="2" max="2" width="36.42578125" customWidth="1"/>
    <col min="3" max="3" width="12.42578125" bestFit="1" customWidth="1"/>
    <col min="4" max="4" width="13.28515625" customWidth="1"/>
    <col min="5" max="7" width="12.42578125" bestFit="1" customWidth="1"/>
  </cols>
  <sheetData>
    <row r="1" spans="1:7" ht="15.75" x14ac:dyDescent="0.25">
      <c r="A1" s="84"/>
      <c r="B1" s="84"/>
      <c r="C1" s="84"/>
      <c r="D1" s="84"/>
      <c r="E1" s="84"/>
      <c r="F1" s="85"/>
      <c r="G1" s="85" t="s">
        <v>160</v>
      </c>
    </row>
    <row r="2" spans="1:7" ht="11.1" customHeight="1" x14ac:dyDescent="0.25">
      <c r="A2" s="84"/>
      <c r="B2" s="84"/>
      <c r="C2" s="84"/>
      <c r="D2" s="84"/>
      <c r="E2" s="84"/>
      <c r="F2" s="85"/>
      <c r="G2" s="85" t="s">
        <v>41</v>
      </c>
    </row>
    <row r="3" spans="1:7" ht="10.35" customHeight="1" x14ac:dyDescent="0.25">
      <c r="A3" s="126"/>
      <c r="B3" s="161"/>
      <c r="C3" s="161"/>
      <c r="D3" s="161"/>
      <c r="E3" s="161"/>
      <c r="F3" s="162"/>
    </row>
    <row r="4" spans="1:7" ht="18.75" customHeight="1" x14ac:dyDescent="0.3">
      <c r="A4" s="499" t="s">
        <v>161</v>
      </c>
      <c r="B4" s="499"/>
      <c r="C4" s="499"/>
      <c r="D4" s="499"/>
      <c r="E4" s="499"/>
      <c r="F4" s="499"/>
      <c r="G4" s="496"/>
    </row>
    <row r="5" spans="1:7" ht="17.850000000000001" customHeight="1" x14ac:dyDescent="0.3">
      <c r="A5" s="501" t="s">
        <v>445</v>
      </c>
      <c r="B5" s="501"/>
      <c r="C5" s="501"/>
      <c r="D5" s="501"/>
      <c r="E5" s="501"/>
      <c r="F5" s="501"/>
      <c r="G5" s="496"/>
    </row>
    <row r="6" spans="1:7" ht="18.75" customHeight="1" x14ac:dyDescent="0.25">
      <c r="A6" s="84"/>
      <c r="B6" s="84"/>
      <c r="C6" s="84"/>
      <c r="D6" s="84"/>
      <c r="E6" s="84"/>
      <c r="F6" s="84"/>
    </row>
    <row r="7" spans="1:7" s="55" customFormat="1" ht="49.35" customHeight="1" x14ac:dyDescent="0.25">
      <c r="A7" s="84"/>
      <c r="B7" s="84"/>
      <c r="C7" s="84"/>
      <c r="D7" s="84"/>
      <c r="E7" s="84"/>
      <c r="F7" s="85"/>
      <c r="G7" s="85" t="s">
        <v>443</v>
      </c>
    </row>
    <row r="8" spans="1:7" ht="45" x14ac:dyDescent="0.2">
      <c r="A8" s="163" t="s">
        <v>3</v>
      </c>
      <c r="B8" s="164" t="s">
        <v>4</v>
      </c>
      <c r="C8" s="420" t="s">
        <v>412</v>
      </c>
      <c r="D8" s="165" t="s">
        <v>439</v>
      </c>
      <c r="E8" s="182" t="s">
        <v>440</v>
      </c>
      <c r="F8" s="420" t="s">
        <v>423</v>
      </c>
      <c r="G8" s="420" t="s">
        <v>490</v>
      </c>
    </row>
    <row r="9" spans="1:7" ht="20.100000000000001" customHeight="1" x14ac:dyDescent="0.25">
      <c r="A9" s="40" t="s">
        <v>6</v>
      </c>
      <c r="B9" s="166" t="s">
        <v>9</v>
      </c>
      <c r="C9" s="352"/>
      <c r="D9" s="361"/>
      <c r="E9" s="362"/>
      <c r="F9" s="352"/>
      <c r="G9" s="352"/>
    </row>
    <row r="10" spans="1:7" ht="19.350000000000001" customHeight="1" x14ac:dyDescent="0.25">
      <c r="A10" s="36" t="s">
        <v>8</v>
      </c>
      <c r="B10" s="168" t="s">
        <v>162</v>
      </c>
      <c r="C10" s="352">
        <v>284775953</v>
      </c>
      <c r="D10" s="363">
        <v>328413590</v>
      </c>
      <c r="E10" s="364">
        <v>328413590</v>
      </c>
      <c r="F10" s="352">
        <v>344382534</v>
      </c>
      <c r="G10" s="352">
        <v>355857323</v>
      </c>
    </row>
    <row r="11" spans="1:7" ht="19.350000000000001" customHeight="1" x14ac:dyDescent="0.25">
      <c r="A11" s="36" t="s">
        <v>10</v>
      </c>
      <c r="B11" s="168" t="s">
        <v>163</v>
      </c>
      <c r="C11" s="352">
        <v>23620000</v>
      </c>
      <c r="D11" s="363">
        <v>109740479</v>
      </c>
      <c r="E11" s="364">
        <v>106632302</v>
      </c>
      <c r="F11" s="352">
        <v>45103600</v>
      </c>
      <c r="G11" s="352">
        <v>98634196</v>
      </c>
    </row>
    <row r="12" spans="1:7" ht="19.350000000000001" customHeight="1" x14ac:dyDescent="0.25">
      <c r="A12" s="36"/>
      <c r="B12" s="166" t="s">
        <v>164</v>
      </c>
      <c r="C12" s="393">
        <f>C10+C11</f>
        <v>308395953</v>
      </c>
      <c r="D12" s="393">
        <f>D10+D11</f>
        <v>438154069</v>
      </c>
      <c r="E12" s="393">
        <f>E10+E11</f>
        <v>435045892</v>
      </c>
      <c r="F12" s="393">
        <f>F10+F11</f>
        <v>389486134</v>
      </c>
      <c r="G12" s="393">
        <f>G10+G11</f>
        <v>454491519</v>
      </c>
    </row>
    <row r="13" spans="1:7" ht="19.350000000000001" customHeight="1" x14ac:dyDescent="0.25">
      <c r="A13" s="40" t="s">
        <v>23</v>
      </c>
      <c r="B13" s="166" t="s">
        <v>165</v>
      </c>
      <c r="C13" s="352"/>
      <c r="D13" s="361"/>
      <c r="E13" s="362"/>
      <c r="F13" s="352"/>
      <c r="G13" s="352"/>
    </row>
    <row r="14" spans="1:7" ht="19.350000000000001" customHeight="1" x14ac:dyDescent="0.25">
      <c r="A14" s="36" t="s">
        <v>8</v>
      </c>
      <c r="B14" s="168" t="s">
        <v>166</v>
      </c>
      <c r="C14" s="352">
        <v>0</v>
      </c>
      <c r="D14" s="363">
        <v>1299000</v>
      </c>
      <c r="E14" s="364">
        <v>1299000</v>
      </c>
      <c r="F14" s="352"/>
      <c r="G14" s="352"/>
    </row>
    <row r="15" spans="1:7" ht="19.350000000000001" customHeight="1" x14ac:dyDescent="0.25">
      <c r="A15" s="36" t="s">
        <v>10</v>
      </c>
      <c r="B15" s="168" t="s">
        <v>167</v>
      </c>
      <c r="C15" s="352">
        <v>0</v>
      </c>
      <c r="D15" s="363">
        <v>14834903</v>
      </c>
      <c r="E15" s="364">
        <v>14834903</v>
      </c>
      <c r="F15" s="352"/>
      <c r="G15" s="352">
        <v>21165395</v>
      </c>
    </row>
    <row r="16" spans="1:7" ht="19.350000000000001" customHeight="1" x14ac:dyDescent="0.25">
      <c r="A16" s="36"/>
      <c r="B16" s="166" t="s">
        <v>49</v>
      </c>
      <c r="C16" s="393">
        <v>0</v>
      </c>
      <c r="D16" s="393">
        <f>D14+D15</f>
        <v>16133903</v>
      </c>
      <c r="E16" s="393">
        <f>E14+E15</f>
        <v>16133903</v>
      </c>
      <c r="F16" s="393">
        <f>F14+F15</f>
        <v>0</v>
      </c>
      <c r="G16" s="393">
        <f>G14+G15</f>
        <v>21165395</v>
      </c>
    </row>
    <row r="17" spans="1:7" ht="19.350000000000001" customHeight="1" x14ac:dyDescent="0.25">
      <c r="A17" s="40" t="s">
        <v>53</v>
      </c>
      <c r="B17" s="166" t="s">
        <v>13</v>
      </c>
      <c r="C17" s="308">
        <v>71000000</v>
      </c>
      <c r="D17" s="361">
        <v>67000000</v>
      </c>
      <c r="E17" s="362">
        <v>66181080</v>
      </c>
      <c r="F17" s="308">
        <v>53500000</v>
      </c>
      <c r="G17" s="308">
        <v>56870551</v>
      </c>
    </row>
    <row r="18" spans="1:7" ht="19.350000000000001" customHeight="1" x14ac:dyDescent="0.25">
      <c r="A18" s="40" t="s">
        <v>65</v>
      </c>
      <c r="B18" s="166" t="s">
        <v>15</v>
      </c>
      <c r="C18" s="308"/>
      <c r="D18" s="361"/>
      <c r="E18" s="362"/>
      <c r="F18" s="308"/>
      <c r="G18" s="308"/>
    </row>
    <row r="19" spans="1:7" ht="19.350000000000001" customHeight="1" x14ac:dyDescent="0.25">
      <c r="A19" s="36" t="s">
        <v>8</v>
      </c>
      <c r="B19" s="168" t="s">
        <v>168</v>
      </c>
      <c r="C19" s="352"/>
      <c r="D19" s="363">
        <v>2452147</v>
      </c>
      <c r="E19" s="364">
        <v>2452147</v>
      </c>
      <c r="F19" s="352"/>
      <c r="G19" s="352"/>
    </row>
    <row r="20" spans="1:7" s="27" customFormat="1" ht="19.350000000000001" customHeight="1" x14ac:dyDescent="0.25">
      <c r="A20" s="36" t="s">
        <v>10</v>
      </c>
      <c r="B20" s="168" t="s">
        <v>68</v>
      </c>
      <c r="C20" s="352">
        <v>6167000</v>
      </c>
      <c r="D20" s="363">
        <v>6167000</v>
      </c>
      <c r="E20" s="364">
        <v>5735112</v>
      </c>
      <c r="F20" s="352">
        <v>5568504</v>
      </c>
      <c r="G20" s="352">
        <v>5568504</v>
      </c>
    </row>
    <row r="21" spans="1:7" s="27" customFormat="1" ht="19.350000000000001" customHeight="1" x14ac:dyDescent="0.25">
      <c r="A21" s="36" t="s">
        <v>12</v>
      </c>
      <c r="B21" s="168" t="s">
        <v>69</v>
      </c>
      <c r="C21" s="352">
        <v>1776000</v>
      </c>
      <c r="D21" s="363">
        <v>1776000</v>
      </c>
      <c r="E21" s="364">
        <v>1997586</v>
      </c>
      <c r="F21" s="352">
        <v>3503439</v>
      </c>
      <c r="G21" s="352">
        <v>3503439</v>
      </c>
    </row>
    <row r="22" spans="1:7" s="27" customFormat="1" ht="19.350000000000001" customHeight="1" x14ac:dyDescent="0.25">
      <c r="A22" s="36" t="s">
        <v>14</v>
      </c>
      <c r="B22" s="168" t="s">
        <v>70</v>
      </c>
      <c r="C22" s="352"/>
      <c r="D22" s="363">
        <v>13863761</v>
      </c>
      <c r="E22" s="364">
        <v>6213161</v>
      </c>
      <c r="F22" s="352"/>
      <c r="G22" s="352"/>
    </row>
    <row r="23" spans="1:7" s="27" customFormat="1" ht="19.350000000000001" customHeight="1" x14ac:dyDescent="0.25">
      <c r="A23" s="36" t="s">
        <v>16</v>
      </c>
      <c r="B23" s="168" t="s">
        <v>71</v>
      </c>
      <c r="C23" s="352">
        <v>2127000</v>
      </c>
      <c r="D23" s="363">
        <v>2127000</v>
      </c>
      <c r="E23" s="364">
        <v>2048912</v>
      </c>
      <c r="F23" s="352">
        <v>2044250</v>
      </c>
      <c r="G23" s="352">
        <v>2044250</v>
      </c>
    </row>
    <row r="24" spans="1:7" s="27" customFormat="1" ht="19.350000000000001" customHeight="1" x14ac:dyDescent="0.25">
      <c r="A24" s="36" t="s">
        <v>18</v>
      </c>
      <c r="B24" s="168" t="s">
        <v>72</v>
      </c>
      <c r="C24" s="352">
        <v>1119000</v>
      </c>
      <c r="D24" s="363">
        <v>1119000</v>
      </c>
      <c r="E24" s="364">
        <v>3324021</v>
      </c>
      <c r="F24" s="352">
        <v>1759369</v>
      </c>
      <c r="G24" s="352">
        <v>1759369</v>
      </c>
    </row>
    <row r="25" spans="1:7" s="27" customFormat="1" ht="19.350000000000001" customHeight="1" x14ac:dyDescent="0.25">
      <c r="A25" s="36" t="s">
        <v>20</v>
      </c>
      <c r="B25" s="168" t="s">
        <v>73</v>
      </c>
      <c r="C25" s="352"/>
      <c r="D25" s="363"/>
      <c r="E25" s="364">
        <v>323</v>
      </c>
      <c r="F25" s="352"/>
      <c r="G25" s="352"/>
    </row>
    <row r="26" spans="1:7" s="27" customFormat="1" ht="19.350000000000001" customHeight="1" x14ac:dyDescent="0.25">
      <c r="A26" s="36" t="s">
        <v>36</v>
      </c>
      <c r="B26" s="168" t="s">
        <v>74</v>
      </c>
      <c r="C26" s="352"/>
      <c r="D26" s="363"/>
      <c r="E26" s="364">
        <v>883893</v>
      </c>
      <c r="F26" s="352"/>
      <c r="G26" s="352"/>
    </row>
    <row r="27" spans="1:7" ht="18.600000000000001" customHeight="1" x14ac:dyDescent="0.25">
      <c r="A27" s="36"/>
      <c r="B27" s="166" t="s">
        <v>75</v>
      </c>
      <c r="C27" s="361">
        <v>11189000</v>
      </c>
      <c r="D27" s="361">
        <f>SUM(D19:D26)</f>
        <v>27504908</v>
      </c>
      <c r="E27" s="361">
        <f>SUM(E19:E26)</f>
        <v>22655155</v>
      </c>
      <c r="F27" s="361">
        <f>SUM(F20:F26)</f>
        <v>12875562</v>
      </c>
      <c r="G27" s="361">
        <f>SUM(G20:G26)</f>
        <v>12875562</v>
      </c>
    </row>
    <row r="28" spans="1:7" ht="19.350000000000001" customHeight="1" x14ac:dyDescent="0.25">
      <c r="A28" s="40" t="s">
        <v>76</v>
      </c>
      <c r="B28" s="166" t="s">
        <v>17</v>
      </c>
      <c r="C28" s="308">
        <v>240000</v>
      </c>
      <c r="D28" s="361">
        <v>240000</v>
      </c>
      <c r="E28" s="362">
        <v>501000</v>
      </c>
      <c r="F28" s="308"/>
      <c r="G28" s="308"/>
    </row>
    <row r="29" spans="1:7" ht="19.350000000000001" customHeight="1" x14ac:dyDescent="0.25">
      <c r="A29" s="40" t="s">
        <v>81</v>
      </c>
      <c r="B29" s="166" t="s">
        <v>19</v>
      </c>
      <c r="C29" s="308">
        <v>425000</v>
      </c>
      <c r="D29" s="361">
        <v>1174719</v>
      </c>
      <c r="E29" s="362">
        <v>309731</v>
      </c>
      <c r="F29" s="308">
        <v>542470</v>
      </c>
      <c r="G29" s="308">
        <v>542470</v>
      </c>
    </row>
    <row r="30" spans="1:7" ht="19.350000000000001" customHeight="1" x14ac:dyDescent="0.25">
      <c r="A30" s="40" t="s">
        <v>86</v>
      </c>
      <c r="B30" s="166" t="s">
        <v>21</v>
      </c>
      <c r="C30" s="308"/>
      <c r="D30" s="361"/>
      <c r="E30" s="362"/>
      <c r="F30" s="308"/>
      <c r="G30" s="308"/>
    </row>
    <row r="31" spans="1:7" ht="19.350000000000001" customHeight="1" x14ac:dyDescent="0.25">
      <c r="A31" s="40"/>
      <c r="B31" s="166" t="s">
        <v>169</v>
      </c>
      <c r="C31" s="393">
        <f>C30+C29+C28+C17+C27+C16+C12</f>
        <v>391249953</v>
      </c>
      <c r="D31" s="393">
        <f>D30+D29+D28+D17+D27+D16+D12</f>
        <v>550207599</v>
      </c>
      <c r="E31" s="393">
        <f>E30+E29+E28+E17+E27+E16+E12</f>
        <v>540826761</v>
      </c>
      <c r="F31" s="393">
        <f>F30+F29+F28+F17+F27+F16+F12</f>
        <v>456404166</v>
      </c>
      <c r="G31" s="393">
        <f>G30+G29+G28+G17+G27+G16+G12</f>
        <v>545945497</v>
      </c>
    </row>
    <row r="32" spans="1:7" ht="19.350000000000001" customHeight="1" x14ac:dyDescent="0.25">
      <c r="A32" s="40" t="s">
        <v>91</v>
      </c>
      <c r="B32" s="170" t="s">
        <v>92</v>
      </c>
      <c r="C32" s="352"/>
      <c r="D32" s="419"/>
      <c r="E32" s="432"/>
      <c r="F32" s="352"/>
      <c r="G32" s="352"/>
    </row>
    <row r="33" spans="1:7" ht="19.350000000000001" customHeight="1" x14ac:dyDescent="0.25">
      <c r="A33" s="36" t="s">
        <v>8</v>
      </c>
      <c r="B33" s="172" t="s">
        <v>296</v>
      </c>
      <c r="C33" s="352">
        <v>62549815</v>
      </c>
      <c r="D33" s="365">
        <v>50961110</v>
      </c>
      <c r="E33" s="431">
        <v>50961110</v>
      </c>
      <c r="F33" s="352">
        <v>30633004</v>
      </c>
      <c r="G33" s="352">
        <v>23993722</v>
      </c>
    </row>
    <row r="34" spans="1:7" ht="19.350000000000001" customHeight="1" x14ac:dyDescent="0.25">
      <c r="A34" s="36" t="s">
        <v>10</v>
      </c>
      <c r="B34" s="172" t="s">
        <v>359</v>
      </c>
      <c r="C34" s="352"/>
      <c r="D34" s="365">
        <v>14953222</v>
      </c>
      <c r="E34" s="431">
        <v>14953222</v>
      </c>
      <c r="F34" s="352"/>
      <c r="G34" s="352"/>
    </row>
    <row r="35" spans="1:7" ht="19.350000000000001" customHeight="1" x14ac:dyDescent="0.25">
      <c r="A35" s="36"/>
      <c r="B35" s="174" t="s">
        <v>170</v>
      </c>
      <c r="C35" s="366">
        <f>C12+C16+C17+C27+C28+C29+C30+C33</f>
        <v>453799768</v>
      </c>
      <c r="D35" s="366">
        <f>D12+D16+D17+D27+D28+D29+D30+D33+D34</f>
        <v>616121931</v>
      </c>
      <c r="E35" s="366">
        <f>E12+E16+E17+E27+E28+E29+E30+E33+E34</f>
        <v>606741093</v>
      </c>
      <c r="F35" s="366">
        <f>F12+F16+F17+F27+F28+F29+F30+F33</f>
        <v>487037170</v>
      </c>
      <c r="G35" s="366">
        <f>G12+G16+G17+G27+G28+G29+G30+G33</f>
        <v>569939219</v>
      </c>
    </row>
    <row r="36" spans="1:7" ht="18.600000000000001" customHeight="1" x14ac:dyDescent="0.25">
      <c r="A36" s="159"/>
      <c r="B36" s="176"/>
      <c r="C36" s="176"/>
      <c r="D36" s="176"/>
      <c r="E36" s="176"/>
      <c r="F36" s="177"/>
    </row>
    <row r="37" spans="1:7" ht="19.350000000000001" customHeight="1" x14ac:dyDescent="0.25">
      <c r="A37" s="159"/>
      <c r="B37" s="176"/>
      <c r="C37" s="176"/>
      <c r="D37" s="176"/>
      <c r="E37" s="176"/>
      <c r="F37" s="177"/>
    </row>
    <row r="38" spans="1:7" ht="19.350000000000001" customHeight="1" x14ac:dyDescent="0.25">
      <c r="A38" s="159"/>
      <c r="B38" s="176"/>
      <c r="C38" s="176"/>
      <c r="D38" s="176"/>
      <c r="E38" s="176"/>
      <c r="F38" s="177"/>
    </row>
    <row r="39" spans="1:7" ht="19.350000000000001" customHeight="1" x14ac:dyDescent="0.25">
      <c r="A39" s="159"/>
      <c r="B39" s="176"/>
      <c r="C39" s="176"/>
      <c r="D39" s="176"/>
      <c r="E39" s="176"/>
      <c r="F39" s="177"/>
    </row>
    <row r="40" spans="1:7" ht="19.350000000000001" customHeight="1" x14ac:dyDescent="0.25">
      <c r="A40" s="159"/>
      <c r="B40" s="176"/>
      <c r="C40" s="176"/>
      <c r="D40" s="176"/>
      <c r="E40" s="176"/>
      <c r="F40" s="177"/>
    </row>
    <row r="41" spans="1:7" ht="19.350000000000001" customHeight="1" x14ac:dyDescent="0.25">
      <c r="A41" s="159"/>
      <c r="B41" s="176"/>
      <c r="C41" s="176"/>
      <c r="D41" s="176"/>
      <c r="E41" s="176"/>
      <c r="F41" s="177"/>
    </row>
    <row r="42" spans="1:7" ht="19.350000000000001" customHeight="1" x14ac:dyDescent="0.25">
      <c r="A42" s="159"/>
      <c r="B42" s="176"/>
      <c r="C42" s="176"/>
      <c r="D42" s="176"/>
      <c r="E42" s="176"/>
      <c r="F42" s="177"/>
    </row>
    <row r="43" spans="1:7" ht="19.350000000000001" customHeight="1" x14ac:dyDescent="0.25">
      <c r="A43" s="126"/>
      <c r="B43" s="179"/>
      <c r="C43" s="179"/>
      <c r="D43" s="179"/>
      <c r="E43" s="179"/>
      <c r="F43" s="85"/>
      <c r="G43" s="85" t="s">
        <v>160</v>
      </c>
    </row>
    <row r="44" spans="1:7" ht="19.350000000000001" customHeight="1" x14ac:dyDescent="0.25">
      <c r="A44" s="126"/>
      <c r="B44" s="179"/>
      <c r="C44" s="179"/>
      <c r="D44" s="179"/>
      <c r="E44" s="179"/>
      <c r="F44" s="85"/>
      <c r="G44" s="85" t="s">
        <v>41</v>
      </c>
    </row>
    <row r="45" spans="1:7" ht="19.350000000000001" customHeight="1" x14ac:dyDescent="0.25">
      <c r="A45" s="126"/>
      <c r="B45" s="161"/>
      <c r="C45" s="161"/>
      <c r="D45" s="161"/>
      <c r="E45" s="161"/>
      <c r="F45" s="162"/>
    </row>
    <row r="46" spans="1:7" ht="19.350000000000001" customHeight="1" x14ac:dyDescent="0.25">
      <c r="A46" s="126"/>
      <c r="B46" s="161"/>
      <c r="C46" s="161"/>
      <c r="D46" s="161"/>
      <c r="E46" s="161"/>
      <c r="F46" s="162"/>
    </row>
    <row r="47" spans="1:7" ht="18.600000000000001" customHeight="1" x14ac:dyDescent="0.3">
      <c r="A47" s="502" t="s">
        <v>161</v>
      </c>
      <c r="B47" s="502"/>
      <c r="C47" s="502"/>
      <c r="D47" s="502"/>
      <c r="E47" s="502"/>
      <c r="F47" s="502"/>
      <c r="G47" s="496"/>
    </row>
    <row r="48" spans="1:7" ht="18.600000000000001" customHeight="1" x14ac:dyDescent="0.3">
      <c r="A48" s="501" t="s">
        <v>446</v>
      </c>
      <c r="B48" s="501"/>
      <c r="C48" s="501"/>
      <c r="D48" s="501"/>
      <c r="E48" s="501"/>
      <c r="F48" s="501"/>
      <c r="G48" s="496"/>
    </row>
    <row r="49" spans="1:8" ht="23.25" customHeight="1" x14ac:dyDescent="0.3">
      <c r="A49" s="50"/>
      <c r="B49" s="50"/>
      <c r="C49" s="50"/>
      <c r="D49" s="50"/>
      <c r="E49" s="50"/>
      <c r="F49" s="180"/>
    </row>
    <row r="50" spans="1:8" ht="18.600000000000001" customHeight="1" x14ac:dyDescent="0.3">
      <c r="A50" s="50"/>
      <c r="B50" s="50"/>
      <c r="C50" s="50"/>
      <c r="D50" s="50"/>
      <c r="E50" s="50"/>
      <c r="F50" s="180"/>
    </row>
    <row r="51" spans="1:8" ht="8.25" customHeight="1" x14ac:dyDescent="0.3">
      <c r="A51" s="50"/>
      <c r="B51" s="50"/>
      <c r="C51" s="50"/>
      <c r="D51" s="50"/>
      <c r="E51" s="50"/>
      <c r="F51" s="180"/>
    </row>
    <row r="52" spans="1:8" ht="18.600000000000001" customHeight="1" x14ac:dyDescent="0.25">
      <c r="A52" s="126"/>
      <c r="B52" s="181"/>
      <c r="C52" s="181"/>
      <c r="D52" s="181"/>
      <c r="E52" s="181"/>
      <c r="F52" s="85"/>
      <c r="G52" s="85" t="s">
        <v>442</v>
      </c>
    </row>
    <row r="53" spans="1:8" ht="48.75" customHeight="1" x14ac:dyDescent="0.2">
      <c r="A53" s="163" t="s">
        <v>3</v>
      </c>
      <c r="B53" s="164" t="s">
        <v>4</v>
      </c>
      <c r="C53" s="420" t="s">
        <v>412</v>
      </c>
      <c r="D53" s="165" t="s">
        <v>439</v>
      </c>
      <c r="E53" s="182" t="s">
        <v>447</v>
      </c>
      <c r="F53" s="420" t="s">
        <v>423</v>
      </c>
      <c r="G53" s="420" t="s">
        <v>491</v>
      </c>
    </row>
    <row r="54" spans="1:8" ht="18.600000000000001" customHeight="1" x14ac:dyDescent="0.2">
      <c r="A54" s="183"/>
      <c r="B54" s="184" t="s">
        <v>171</v>
      </c>
      <c r="C54" s="422"/>
      <c r="D54" s="421"/>
      <c r="E54" s="421"/>
      <c r="F54" s="422"/>
      <c r="G54" s="422"/>
    </row>
    <row r="55" spans="1:8" ht="18.600000000000001" customHeight="1" x14ac:dyDescent="0.25">
      <c r="A55" s="120" t="s">
        <v>6</v>
      </c>
      <c r="B55" s="186" t="s">
        <v>28</v>
      </c>
      <c r="C55" s="352">
        <v>50522729</v>
      </c>
      <c r="D55" s="370">
        <v>112179475</v>
      </c>
      <c r="E55" s="403">
        <v>112165477</v>
      </c>
      <c r="F55" s="352">
        <v>54389264</v>
      </c>
      <c r="G55" s="352">
        <v>99998514</v>
      </c>
    </row>
    <row r="56" spans="1:8" ht="18.600000000000001" customHeight="1" x14ac:dyDescent="0.25">
      <c r="A56" s="120" t="s">
        <v>23</v>
      </c>
      <c r="B56" s="186" t="s">
        <v>172</v>
      </c>
      <c r="C56" s="352">
        <v>8799000</v>
      </c>
      <c r="D56" s="370">
        <v>14181956</v>
      </c>
      <c r="E56" s="403">
        <v>14180499</v>
      </c>
      <c r="F56" s="352">
        <v>8171291</v>
      </c>
      <c r="G56" s="352">
        <v>11707082</v>
      </c>
    </row>
    <row r="57" spans="1:8" ht="18.600000000000001" customHeight="1" x14ac:dyDescent="0.25">
      <c r="A57" s="120" t="s">
        <v>53</v>
      </c>
      <c r="B57" s="186" t="s">
        <v>30</v>
      </c>
      <c r="C57" s="352">
        <v>109111000</v>
      </c>
      <c r="D57" s="370">
        <v>140262474</v>
      </c>
      <c r="E57" s="403">
        <v>128849952</v>
      </c>
      <c r="F57" s="352">
        <v>115481544</v>
      </c>
      <c r="G57" s="352">
        <v>127265009</v>
      </c>
    </row>
    <row r="58" spans="1:8" ht="18.600000000000001" customHeight="1" x14ac:dyDescent="0.25">
      <c r="A58" s="120" t="s">
        <v>65</v>
      </c>
      <c r="B58" s="186" t="s">
        <v>31</v>
      </c>
      <c r="C58" s="352">
        <v>51983000</v>
      </c>
      <c r="D58" s="370">
        <v>44770435</v>
      </c>
      <c r="E58" s="403">
        <v>36770688</v>
      </c>
      <c r="F58" s="352">
        <v>46160988</v>
      </c>
      <c r="G58" s="352">
        <v>46160988</v>
      </c>
    </row>
    <row r="59" spans="1:8" ht="18.600000000000001" customHeight="1" x14ac:dyDescent="0.25">
      <c r="A59" s="120" t="s">
        <v>76</v>
      </c>
      <c r="B59" s="186" t="s">
        <v>173</v>
      </c>
      <c r="C59" s="352">
        <v>143957000</v>
      </c>
      <c r="D59" s="370">
        <v>164635148</v>
      </c>
      <c r="E59" s="403">
        <v>163208422</v>
      </c>
      <c r="F59" s="352">
        <v>144823348</v>
      </c>
      <c r="G59" s="352">
        <v>144823348</v>
      </c>
    </row>
    <row r="60" spans="1:8" ht="18.600000000000001" customHeight="1" x14ac:dyDescent="0.25">
      <c r="A60" s="120"/>
      <c r="B60" s="188" t="s">
        <v>174</v>
      </c>
      <c r="C60" s="366">
        <f>C55+C56+C57+C58+C59</f>
        <v>364372729</v>
      </c>
      <c r="D60" s="366">
        <f>D55+D56+D57+D58+D59</f>
        <v>476029488</v>
      </c>
      <c r="E60" s="366">
        <f>E55+E56+E57+E58+E59</f>
        <v>455175038</v>
      </c>
      <c r="F60" s="366">
        <f>F55+F56+F57+F58+F59</f>
        <v>369026435</v>
      </c>
      <c r="G60" s="366">
        <f>G55+G56+G57+G58+G59</f>
        <v>429954941</v>
      </c>
      <c r="H60" s="84"/>
    </row>
    <row r="61" spans="1:8" ht="18.600000000000001" customHeight="1" x14ac:dyDescent="0.25">
      <c r="A61" s="66"/>
      <c r="B61" s="189" t="s">
        <v>175</v>
      </c>
      <c r="C61" s="352"/>
      <c r="D61" s="308"/>
      <c r="E61" s="401"/>
      <c r="F61" s="352"/>
      <c r="G61" s="352"/>
    </row>
    <row r="62" spans="1:8" ht="18.600000000000001" customHeight="1" x14ac:dyDescent="0.25">
      <c r="A62" s="120" t="s">
        <v>81</v>
      </c>
      <c r="B62" s="186" t="s">
        <v>176</v>
      </c>
      <c r="C62" s="352">
        <v>7000000</v>
      </c>
      <c r="D62" s="370">
        <v>11582124</v>
      </c>
      <c r="E62" s="403">
        <v>11358668</v>
      </c>
      <c r="F62" s="352">
        <v>222240</v>
      </c>
      <c r="G62" s="356">
        <v>19397589</v>
      </c>
    </row>
    <row r="63" spans="1:8" ht="18.600000000000001" customHeight="1" x14ac:dyDescent="0.25">
      <c r="A63" s="120" t="s">
        <v>86</v>
      </c>
      <c r="B63" s="186" t="s">
        <v>35</v>
      </c>
      <c r="C63" s="352">
        <v>6877000</v>
      </c>
      <c r="D63" s="370">
        <v>41065409</v>
      </c>
      <c r="E63" s="403">
        <v>32119273</v>
      </c>
      <c r="F63" s="352">
        <v>21258012</v>
      </c>
      <c r="G63" s="356">
        <v>23248058</v>
      </c>
    </row>
    <row r="64" spans="1:8" ht="18.600000000000001" customHeight="1" x14ac:dyDescent="0.25">
      <c r="A64" s="120" t="s">
        <v>177</v>
      </c>
      <c r="B64" s="186" t="s">
        <v>37</v>
      </c>
      <c r="C64" s="352">
        <v>0</v>
      </c>
      <c r="D64" s="370"/>
      <c r="E64" s="403"/>
      <c r="F64" s="352"/>
      <c r="G64" s="352"/>
    </row>
    <row r="65" spans="1:7" ht="18.600000000000001" customHeight="1" x14ac:dyDescent="0.25">
      <c r="A65" s="120"/>
      <c r="B65" s="188" t="s">
        <v>178</v>
      </c>
      <c r="C65" s="366">
        <f>C62+C63+C64</f>
        <v>13877000</v>
      </c>
      <c r="D65" s="366">
        <f>D62+D63+D64</f>
        <v>52647533</v>
      </c>
      <c r="E65" s="366">
        <f>E62+E63+E64</f>
        <v>43477941</v>
      </c>
      <c r="F65" s="366">
        <f>F62+F63+F64</f>
        <v>21480252</v>
      </c>
      <c r="G65" s="366">
        <f>G62+G63+G64</f>
        <v>42645647</v>
      </c>
    </row>
    <row r="66" spans="1:7" ht="18.600000000000001" customHeight="1" x14ac:dyDescent="0.25">
      <c r="A66" s="120"/>
      <c r="B66" s="188" t="s">
        <v>27</v>
      </c>
      <c r="C66" s="366">
        <f>C60+C65</f>
        <v>378249729</v>
      </c>
      <c r="D66" s="366">
        <f>D60+D65</f>
        <v>528677021</v>
      </c>
      <c r="E66" s="366">
        <f>E60+E65</f>
        <v>498652979</v>
      </c>
      <c r="F66" s="366">
        <f>F60+F65</f>
        <v>390506687</v>
      </c>
      <c r="G66" s="366">
        <f>G60+G65</f>
        <v>472600588</v>
      </c>
    </row>
    <row r="67" spans="1:7" ht="18.600000000000001" customHeight="1" x14ac:dyDescent="0.25">
      <c r="A67" s="120" t="s">
        <v>122</v>
      </c>
      <c r="B67" s="188" t="s">
        <v>39</v>
      </c>
      <c r="C67" s="352"/>
      <c r="D67" s="366"/>
      <c r="E67" s="402"/>
      <c r="F67" s="352"/>
      <c r="G67" s="352"/>
    </row>
    <row r="68" spans="1:7" ht="15.75" x14ac:dyDescent="0.25">
      <c r="A68" s="120" t="s">
        <v>8</v>
      </c>
      <c r="B68" s="186" t="s">
        <v>425</v>
      </c>
      <c r="C68" s="352">
        <v>11391039</v>
      </c>
      <c r="D68" s="370">
        <v>12601798</v>
      </c>
      <c r="E68" s="403">
        <v>12601798</v>
      </c>
      <c r="F68" s="352">
        <v>13742463</v>
      </c>
      <c r="G68" s="352">
        <v>14550611</v>
      </c>
    </row>
    <row r="69" spans="1:7" ht="15.75" x14ac:dyDescent="0.25">
      <c r="A69" s="120" t="s">
        <v>10</v>
      </c>
      <c r="B69" s="186" t="s">
        <v>179</v>
      </c>
      <c r="C69" s="352">
        <v>64159000</v>
      </c>
      <c r="D69" s="370">
        <v>74843112</v>
      </c>
      <c r="E69" s="403">
        <v>72592433</v>
      </c>
      <c r="F69" s="352">
        <v>82788020</v>
      </c>
      <c r="G69" s="352">
        <v>82788020</v>
      </c>
    </row>
    <row r="70" spans="1:7" ht="18" customHeight="1" x14ac:dyDescent="0.25">
      <c r="A70" s="120"/>
      <c r="B70" s="188" t="s">
        <v>123</v>
      </c>
      <c r="C70" s="366">
        <f>C66+C68+C69</f>
        <v>453799768</v>
      </c>
      <c r="D70" s="366">
        <f>D66+D68+D69</f>
        <v>616121931</v>
      </c>
      <c r="E70" s="366">
        <f>E66+E68+E69</f>
        <v>583847210</v>
      </c>
      <c r="F70" s="366">
        <f>F66+F68+F69</f>
        <v>487037170</v>
      </c>
      <c r="G70" s="366">
        <f>G66+G68+G69</f>
        <v>569939219</v>
      </c>
    </row>
    <row r="71" spans="1:7" ht="18.600000000000001" customHeight="1" x14ac:dyDescent="0.2">
      <c r="A71" s="155"/>
      <c r="B71" s="186" t="s">
        <v>180</v>
      </c>
      <c r="C71" s="370">
        <v>439922768</v>
      </c>
      <c r="D71" s="370">
        <v>563474398</v>
      </c>
      <c r="E71" s="403">
        <v>540369269</v>
      </c>
      <c r="F71" s="370">
        <v>465556918</v>
      </c>
      <c r="G71" s="370">
        <f>G70-G72</f>
        <v>527293572</v>
      </c>
    </row>
    <row r="72" spans="1:7" ht="15.75" x14ac:dyDescent="0.2">
      <c r="A72" s="190"/>
      <c r="B72" s="191" t="s">
        <v>181</v>
      </c>
      <c r="C72" s="370">
        <v>13877000</v>
      </c>
      <c r="D72" s="370">
        <v>52647533</v>
      </c>
      <c r="E72" s="403">
        <v>43477941</v>
      </c>
      <c r="F72" s="370">
        <v>21480252</v>
      </c>
      <c r="G72" s="370">
        <v>42645647</v>
      </c>
    </row>
    <row r="73" spans="1:7" ht="15.75" x14ac:dyDescent="0.25">
      <c r="A73" s="193"/>
      <c r="B73" s="194" t="s">
        <v>182</v>
      </c>
      <c r="C73" s="308">
        <v>16</v>
      </c>
      <c r="D73" s="305">
        <v>16</v>
      </c>
      <c r="E73" s="404">
        <v>67</v>
      </c>
      <c r="F73" s="308">
        <v>16</v>
      </c>
      <c r="G73" s="308">
        <v>16</v>
      </c>
    </row>
  </sheetData>
  <sheetProtection selectLockedCells="1" selectUnlockedCells="1"/>
  <mergeCells count="4">
    <mergeCell ref="A4:G4"/>
    <mergeCell ref="A5:G5"/>
    <mergeCell ref="A47:G47"/>
    <mergeCell ref="A48:G48"/>
  </mergeCells>
  <phoneticPr fontId="0" type="noConversion"/>
  <pageMargins left="0.67013888888888884" right="0.25972222222222224" top="0.47013888888888888" bottom="0.57499999999999996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zoomScaleSheetLayoutView="100" workbookViewId="0">
      <selection activeCell="G33" sqref="G33"/>
    </sheetView>
  </sheetViews>
  <sheetFormatPr defaultColWidth="7.85546875" defaultRowHeight="16.5" x14ac:dyDescent="0.3"/>
  <cols>
    <col min="1" max="1" width="5.7109375" style="197" customWidth="1"/>
    <col min="2" max="2" width="34.42578125" style="54" customWidth="1"/>
    <col min="3" max="6" width="11.28515625" style="3" bestFit="1" customWidth="1"/>
    <col min="7" max="7" width="11.140625" style="47" customWidth="1"/>
    <col min="8" max="245" width="7.85546875" style="47"/>
  </cols>
  <sheetData>
    <row r="1" spans="1:255" ht="23.25" customHeight="1" x14ac:dyDescent="0.3">
      <c r="B1" s="198"/>
      <c r="C1" s="199"/>
      <c r="D1" s="200"/>
      <c r="F1" s="199"/>
      <c r="G1" s="199" t="s">
        <v>183</v>
      </c>
    </row>
    <row r="2" spans="1:255" ht="14.25" customHeight="1" x14ac:dyDescent="0.3">
      <c r="B2" s="198"/>
      <c r="C2" s="199"/>
      <c r="D2" s="200"/>
      <c r="F2" s="199"/>
      <c r="G2" s="199" t="s">
        <v>1</v>
      </c>
    </row>
    <row r="3" spans="1:255" ht="12.75" customHeight="1" x14ac:dyDescent="0.3">
      <c r="B3" s="198"/>
      <c r="C3" s="201"/>
      <c r="D3" s="200"/>
    </row>
    <row r="4" spans="1:255" ht="18.75" x14ac:dyDescent="0.3">
      <c r="A4" s="503" t="s">
        <v>184</v>
      </c>
      <c r="B4" s="503"/>
      <c r="C4" s="503"/>
      <c r="D4" s="503"/>
      <c r="E4" s="503"/>
      <c r="F4" s="503"/>
      <c r="G4" s="496"/>
    </row>
    <row r="5" spans="1:255" ht="18.399999999999999" customHeight="1" x14ac:dyDescent="0.3">
      <c r="A5" s="503" t="s">
        <v>445</v>
      </c>
      <c r="B5" s="503"/>
      <c r="C5" s="503"/>
      <c r="D5" s="503"/>
      <c r="E5" s="503"/>
      <c r="F5" s="503"/>
      <c r="G5" s="496"/>
    </row>
    <row r="6" spans="1:255" ht="20.100000000000001" customHeight="1" x14ac:dyDescent="0.3">
      <c r="B6" s="202"/>
      <c r="C6" s="203"/>
    </row>
    <row r="7" spans="1:255" ht="20.100000000000001" customHeight="1" x14ac:dyDescent="0.3">
      <c r="B7" s="178"/>
      <c r="C7" s="199"/>
      <c r="F7" s="199"/>
      <c r="G7" s="199" t="s">
        <v>443</v>
      </c>
    </row>
    <row r="8" spans="1:255" s="206" customFormat="1" ht="50.25" customHeight="1" x14ac:dyDescent="0.25">
      <c r="A8" s="204" t="s">
        <v>3</v>
      </c>
      <c r="B8" s="205" t="s">
        <v>4</v>
      </c>
      <c r="C8" s="351" t="s">
        <v>412</v>
      </c>
      <c r="D8" s="15" t="s">
        <v>439</v>
      </c>
      <c r="E8" s="16" t="s">
        <v>440</v>
      </c>
      <c r="F8" s="351" t="s">
        <v>423</v>
      </c>
      <c r="G8" s="351" t="s">
        <v>490</v>
      </c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255" ht="18.600000000000001" customHeight="1" x14ac:dyDescent="0.3">
      <c r="A9" s="40" t="s">
        <v>6</v>
      </c>
      <c r="B9" s="166" t="s">
        <v>9</v>
      </c>
      <c r="C9" s="20"/>
      <c r="D9" s="167"/>
      <c r="E9" s="167"/>
      <c r="F9" s="20"/>
      <c r="G9" s="20"/>
    </row>
    <row r="10" spans="1:255" ht="18.600000000000001" customHeight="1" x14ac:dyDescent="0.3">
      <c r="A10" s="36" t="s">
        <v>8</v>
      </c>
      <c r="B10" s="168" t="s">
        <v>42</v>
      </c>
      <c r="C10" s="20"/>
      <c r="D10" s="169"/>
      <c r="E10" s="169"/>
      <c r="F10" s="20"/>
      <c r="G10" s="20"/>
    </row>
    <row r="11" spans="1:255" ht="18.600000000000001" customHeight="1" x14ac:dyDescent="0.3">
      <c r="A11" s="36" t="s">
        <v>10</v>
      </c>
      <c r="B11" s="168" t="s">
        <v>163</v>
      </c>
      <c r="C11" s="20"/>
      <c r="D11" s="169"/>
      <c r="E11" s="169"/>
      <c r="F11" s="20"/>
      <c r="G11" s="20"/>
    </row>
    <row r="12" spans="1:255" ht="18.600000000000001" customHeight="1" x14ac:dyDescent="0.3">
      <c r="A12" s="36"/>
      <c r="B12" s="166" t="s">
        <v>164</v>
      </c>
      <c r="C12" s="167">
        <f>C10+C11</f>
        <v>0</v>
      </c>
      <c r="D12" s="167"/>
      <c r="E12" s="167"/>
      <c r="F12" s="167"/>
      <c r="G12" s="167"/>
    </row>
    <row r="13" spans="1:255" s="207" customFormat="1" ht="18.600000000000001" customHeight="1" x14ac:dyDescent="0.25">
      <c r="A13" s="40" t="s">
        <v>23</v>
      </c>
      <c r="B13" s="166" t="s">
        <v>165</v>
      </c>
      <c r="C13" s="20"/>
      <c r="D13" s="167"/>
      <c r="E13" s="167"/>
      <c r="F13" s="20"/>
      <c r="G13" s="20"/>
    </row>
    <row r="14" spans="1:255" ht="18.600000000000001" customHeight="1" x14ac:dyDescent="0.3">
      <c r="A14" s="36" t="s">
        <v>8</v>
      </c>
      <c r="B14" s="168" t="s">
        <v>166</v>
      </c>
      <c r="C14" s="20"/>
      <c r="D14" s="169"/>
      <c r="E14" s="169"/>
      <c r="F14" s="20"/>
      <c r="G14" s="20"/>
    </row>
    <row r="15" spans="1:255" ht="18.600000000000001" customHeight="1" x14ac:dyDescent="0.3">
      <c r="A15" s="36" t="s">
        <v>10</v>
      </c>
      <c r="B15" s="168" t="s">
        <v>167</v>
      </c>
      <c r="C15" s="20"/>
      <c r="D15" s="169"/>
      <c r="E15" s="169"/>
      <c r="F15" s="20"/>
      <c r="G15" s="20"/>
    </row>
    <row r="16" spans="1:255" ht="18.600000000000001" customHeight="1" x14ac:dyDescent="0.3">
      <c r="A16" s="36"/>
      <c r="B16" s="166" t="s">
        <v>49</v>
      </c>
      <c r="C16" s="20"/>
      <c r="D16" s="167"/>
      <c r="E16" s="167"/>
      <c r="F16" s="20"/>
      <c r="G16" s="20"/>
    </row>
    <row r="17" spans="1:7" ht="18.600000000000001" customHeight="1" x14ac:dyDescent="0.3">
      <c r="A17" s="40" t="s">
        <v>53</v>
      </c>
      <c r="B17" s="166" t="s">
        <v>13</v>
      </c>
      <c r="C17" s="20"/>
      <c r="D17" s="167"/>
      <c r="E17" s="167"/>
      <c r="F17" s="20"/>
      <c r="G17" s="20"/>
    </row>
    <row r="18" spans="1:7" s="125" customFormat="1" ht="18.600000000000001" customHeight="1" x14ac:dyDescent="0.3">
      <c r="A18" s="40" t="s">
        <v>65</v>
      </c>
      <c r="B18" s="166" t="s">
        <v>15</v>
      </c>
      <c r="C18" s="30"/>
      <c r="D18" s="167"/>
      <c r="E18" s="167"/>
      <c r="F18" s="30"/>
      <c r="G18" s="30"/>
    </row>
    <row r="19" spans="1:7" ht="18.600000000000001" customHeight="1" x14ac:dyDescent="0.3">
      <c r="A19" s="36" t="s">
        <v>8</v>
      </c>
      <c r="B19" s="168" t="s">
        <v>68</v>
      </c>
      <c r="C19" s="20"/>
      <c r="D19" s="169"/>
      <c r="E19" s="169"/>
      <c r="F19" s="20"/>
      <c r="G19" s="20"/>
    </row>
    <row r="20" spans="1:7" ht="18.600000000000001" customHeight="1" x14ac:dyDescent="0.3">
      <c r="A20" s="36" t="s">
        <v>10</v>
      </c>
      <c r="B20" s="168" t="s">
        <v>69</v>
      </c>
      <c r="C20" s="20"/>
      <c r="D20" s="169"/>
      <c r="E20" s="169"/>
      <c r="F20" s="20"/>
      <c r="G20" s="20"/>
    </row>
    <row r="21" spans="1:7" ht="18.600000000000001" customHeight="1" x14ac:dyDescent="0.3">
      <c r="A21" s="36" t="s">
        <v>12</v>
      </c>
      <c r="B21" s="168" t="s">
        <v>71</v>
      </c>
      <c r="C21" s="20"/>
      <c r="D21" s="169"/>
      <c r="E21" s="169"/>
      <c r="F21" s="20"/>
      <c r="G21" s="20"/>
    </row>
    <row r="22" spans="1:7" ht="18.600000000000001" customHeight="1" x14ac:dyDescent="0.3">
      <c r="A22" s="36" t="s">
        <v>14</v>
      </c>
      <c r="B22" s="168" t="s">
        <v>70</v>
      </c>
      <c r="C22" s="20"/>
      <c r="D22" s="169"/>
      <c r="E22" s="169"/>
      <c r="F22" s="20"/>
      <c r="G22" s="20"/>
    </row>
    <row r="23" spans="1:7" ht="18.600000000000001" customHeight="1" x14ac:dyDescent="0.3">
      <c r="A23" s="36" t="s">
        <v>16</v>
      </c>
      <c r="B23" s="168" t="s">
        <v>71</v>
      </c>
      <c r="C23" s="20"/>
      <c r="D23" s="169"/>
      <c r="E23" s="169"/>
      <c r="F23" s="20"/>
      <c r="G23" s="20"/>
    </row>
    <row r="24" spans="1:7" ht="18.600000000000001" customHeight="1" x14ac:dyDescent="0.3">
      <c r="A24" s="36" t="s">
        <v>18</v>
      </c>
      <c r="B24" s="168" t="s">
        <v>72</v>
      </c>
      <c r="C24" s="167"/>
      <c r="D24" s="167"/>
      <c r="E24" s="167"/>
      <c r="F24" s="167"/>
      <c r="G24" s="167"/>
    </row>
    <row r="25" spans="1:7" s="207" customFormat="1" ht="18.600000000000001" customHeight="1" x14ac:dyDescent="0.25">
      <c r="A25" s="36" t="s">
        <v>20</v>
      </c>
      <c r="B25" s="168" t="s">
        <v>74</v>
      </c>
      <c r="C25" s="20"/>
      <c r="D25" s="167"/>
      <c r="E25" s="167">
        <v>4</v>
      </c>
      <c r="F25" s="20"/>
      <c r="G25" s="20"/>
    </row>
    <row r="26" spans="1:7" s="207" customFormat="1" ht="18.600000000000001" customHeight="1" x14ac:dyDescent="0.25">
      <c r="A26" s="36"/>
      <c r="B26" s="166" t="s">
        <v>75</v>
      </c>
      <c r="C26" s="30"/>
      <c r="D26" s="167"/>
      <c r="E26" s="167">
        <v>4</v>
      </c>
      <c r="F26" s="30"/>
      <c r="G26" s="30"/>
    </row>
    <row r="27" spans="1:7" s="207" customFormat="1" ht="18.600000000000001" customHeight="1" x14ac:dyDescent="0.25">
      <c r="A27" s="40" t="s">
        <v>76</v>
      </c>
      <c r="B27" s="166" t="s">
        <v>17</v>
      </c>
      <c r="C27" s="452"/>
      <c r="D27" s="167"/>
      <c r="E27" s="167"/>
      <c r="F27" s="452"/>
      <c r="G27" s="452"/>
    </row>
    <row r="28" spans="1:7" s="208" customFormat="1" ht="18.600000000000001" customHeight="1" x14ac:dyDescent="0.25">
      <c r="A28" s="40" t="s">
        <v>81</v>
      </c>
      <c r="B28" s="166" t="s">
        <v>19</v>
      </c>
      <c r="C28" s="361"/>
      <c r="D28" s="167"/>
      <c r="E28" s="392"/>
      <c r="F28" s="361"/>
      <c r="G28" s="361"/>
    </row>
    <row r="29" spans="1:7" s="207" customFormat="1" ht="18.600000000000001" customHeight="1" x14ac:dyDescent="0.25">
      <c r="A29" s="40" t="s">
        <v>86</v>
      </c>
      <c r="B29" s="166" t="s">
        <v>21</v>
      </c>
      <c r="C29" s="352"/>
      <c r="D29" s="171"/>
      <c r="E29" s="451"/>
      <c r="F29" s="352"/>
      <c r="G29" s="352"/>
    </row>
    <row r="30" spans="1:7" s="430" customFormat="1" ht="18.600000000000001" customHeight="1" x14ac:dyDescent="0.25">
      <c r="A30" s="40"/>
      <c r="B30" s="166" t="s">
        <v>169</v>
      </c>
      <c r="C30" s="308">
        <f>C29+C28+C27+C18+C17+C16+C12</f>
        <v>0</v>
      </c>
      <c r="D30" s="308">
        <f>D29+D28+D27+D18+D17+D16+D12</f>
        <v>0</v>
      </c>
      <c r="E30" s="308">
        <v>4</v>
      </c>
      <c r="F30" s="308">
        <f>F29+F28+F27+F18+F17+F16+F12</f>
        <v>0</v>
      </c>
      <c r="G30" s="308">
        <f>G29+G28+G27+G18+G17+G16+G12</f>
        <v>0</v>
      </c>
    </row>
    <row r="31" spans="1:7" ht="18.600000000000001" customHeight="1" x14ac:dyDescent="0.3">
      <c r="A31" s="40" t="s">
        <v>91</v>
      </c>
      <c r="B31" s="170" t="s">
        <v>92</v>
      </c>
      <c r="C31" s="352"/>
      <c r="D31" s="173"/>
      <c r="E31" s="428"/>
      <c r="F31" s="352"/>
      <c r="G31" s="352"/>
    </row>
    <row r="32" spans="1:7" ht="18.600000000000001" customHeight="1" x14ac:dyDescent="0.3">
      <c r="A32" s="36" t="s">
        <v>8</v>
      </c>
      <c r="B32" s="172" t="s">
        <v>179</v>
      </c>
      <c r="C32" s="352">
        <v>53082000</v>
      </c>
      <c r="D32" s="173">
        <v>63397889</v>
      </c>
      <c r="E32" s="428">
        <v>63076672</v>
      </c>
      <c r="F32" s="352">
        <v>74514080</v>
      </c>
      <c r="G32" s="352">
        <v>74514080</v>
      </c>
    </row>
    <row r="33" spans="1:7" ht="18.600000000000001" customHeight="1" x14ac:dyDescent="0.3">
      <c r="A33" s="36" t="s">
        <v>10</v>
      </c>
      <c r="B33" s="172" t="s">
        <v>296</v>
      </c>
      <c r="C33" s="352"/>
      <c r="D33" s="173"/>
      <c r="E33" s="428"/>
      <c r="F33" s="352"/>
      <c r="G33" s="352"/>
    </row>
    <row r="34" spans="1:7" s="207" customFormat="1" ht="18.75" customHeight="1" x14ac:dyDescent="0.25">
      <c r="A34" s="36"/>
      <c r="B34" s="174" t="s">
        <v>97</v>
      </c>
      <c r="C34" s="366">
        <f>C30+C32+C33</f>
        <v>53082000</v>
      </c>
      <c r="D34" s="366">
        <f>D30+D32+D33</f>
        <v>63397889</v>
      </c>
      <c r="E34" s="366">
        <f>E30+E32+E33</f>
        <v>63076676</v>
      </c>
      <c r="F34" s="366">
        <f>F30+F32+F33</f>
        <v>74514080</v>
      </c>
      <c r="G34" s="366">
        <f>G30+G32+G33</f>
        <v>74514080</v>
      </c>
    </row>
    <row r="35" spans="1:7" s="103" customFormat="1" ht="17.25" customHeight="1" x14ac:dyDescent="0.25">
      <c r="A35" s="126"/>
      <c r="B35" s="209"/>
      <c r="C35" s="210"/>
      <c r="D35" s="211"/>
      <c r="E35" s="211"/>
      <c r="F35" s="212"/>
    </row>
    <row r="36" spans="1:7" s="103" customFormat="1" ht="17.25" customHeight="1" x14ac:dyDescent="0.25">
      <c r="A36" s="126"/>
      <c r="B36" s="209"/>
      <c r="C36" s="213"/>
      <c r="D36" s="211"/>
      <c r="E36" s="211"/>
      <c r="F36" s="199"/>
      <c r="G36" s="199" t="s">
        <v>183</v>
      </c>
    </row>
    <row r="37" spans="1:7" s="103" customFormat="1" ht="11.85" customHeight="1" x14ac:dyDescent="0.25">
      <c r="A37" s="126"/>
      <c r="B37" s="198"/>
      <c r="C37" s="199"/>
      <c r="D37" s="211"/>
      <c r="E37" s="211"/>
      <c r="F37" s="199"/>
      <c r="G37" s="199" t="s">
        <v>185</v>
      </c>
    </row>
    <row r="38" spans="1:7" x14ac:dyDescent="0.3">
      <c r="A38" s="126"/>
      <c r="B38" s="198"/>
      <c r="C38" s="201"/>
      <c r="D38" s="214"/>
      <c r="E38" s="214"/>
    </row>
    <row r="39" spans="1:7" ht="18.399999999999999" customHeight="1" x14ac:dyDescent="0.3">
      <c r="A39" s="503" t="s">
        <v>184</v>
      </c>
      <c r="B39" s="503"/>
      <c r="C39" s="503"/>
      <c r="D39" s="503"/>
      <c r="E39" s="503"/>
      <c r="F39" s="503"/>
      <c r="G39" s="496"/>
    </row>
    <row r="40" spans="1:7" s="64" customFormat="1" ht="19.5" customHeight="1" x14ac:dyDescent="0.3">
      <c r="A40" s="503" t="s">
        <v>446</v>
      </c>
      <c r="B40" s="503"/>
      <c r="C40" s="503"/>
      <c r="D40" s="503"/>
      <c r="E40" s="503"/>
      <c r="F40" s="503"/>
      <c r="G40" s="496"/>
    </row>
    <row r="41" spans="1:7" s="64" customFormat="1" ht="12.75" hidden="1" customHeight="1" x14ac:dyDescent="0.25">
      <c r="A41" s="126"/>
      <c r="B41" s="202"/>
      <c r="C41" s="203"/>
      <c r="D41" s="215"/>
      <c r="E41" s="215"/>
      <c r="F41" s="215"/>
    </row>
    <row r="42" spans="1:7" s="64" customFormat="1" ht="15.75" x14ac:dyDescent="0.25">
      <c r="A42" s="126"/>
      <c r="B42" s="178"/>
      <c r="C42" s="216"/>
      <c r="D42" s="215"/>
      <c r="E42" s="215"/>
      <c r="F42" s="215"/>
    </row>
    <row r="43" spans="1:7" s="64" customFormat="1" ht="17.850000000000001" customHeight="1" x14ac:dyDescent="0.25">
      <c r="A43" s="126"/>
      <c r="B43" s="178"/>
      <c r="C43" s="199"/>
      <c r="D43" s="199"/>
      <c r="E43" s="199"/>
      <c r="F43" s="199"/>
      <c r="G43" s="199" t="s">
        <v>443</v>
      </c>
    </row>
    <row r="44" spans="1:7" s="103" customFormat="1" ht="46.5" customHeight="1" x14ac:dyDescent="0.2">
      <c r="A44" s="204" t="s">
        <v>3</v>
      </c>
      <c r="B44" s="205" t="s">
        <v>4</v>
      </c>
      <c r="C44" s="17" t="s">
        <v>412</v>
      </c>
      <c r="D44" s="15" t="s">
        <v>439</v>
      </c>
      <c r="E44" s="16" t="s">
        <v>440</v>
      </c>
      <c r="F44" s="17" t="s">
        <v>423</v>
      </c>
      <c r="G44" s="17" t="s">
        <v>490</v>
      </c>
    </row>
    <row r="45" spans="1:7" s="103" customFormat="1" ht="18.600000000000001" customHeight="1" x14ac:dyDescent="0.2">
      <c r="A45" s="183"/>
      <c r="B45" s="184" t="s">
        <v>171</v>
      </c>
      <c r="C45" s="422"/>
      <c r="D45" s="185"/>
      <c r="E45" s="429"/>
      <c r="F45" s="422"/>
      <c r="G45" s="422"/>
    </row>
    <row r="46" spans="1:7" s="103" customFormat="1" ht="18.600000000000001" customHeight="1" x14ac:dyDescent="0.25">
      <c r="A46" s="120" t="s">
        <v>6</v>
      </c>
      <c r="B46" s="186" t="s">
        <v>28</v>
      </c>
      <c r="C46" s="20">
        <v>39614000</v>
      </c>
      <c r="D46" s="187">
        <v>49921968</v>
      </c>
      <c r="E46" s="187">
        <v>49921968</v>
      </c>
      <c r="F46" s="20">
        <v>59014997</v>
      </c>
      <c r="G46" s="20">
        <v>59014997</v>
      </c>
    </row>
    <row r="47" spans="1:7" s="103" customFormat="1" ht="18.600000000000001" customHeight="1" x14ac:dyDescent="0.25">
      <c r="A47" s="120" t="s">
        <v>23</v>
      </c>
      <c r="B47" s="186" t="s">
        <v>172</v>
      </c>
      <c r="C47" s="20">
        <v>6933000</v>
      </c>
      <c r="D47" s="187">
        <v>8087833</v>
      </c>
      <c r="E47" s="187">
        <v>8087833</v>
      </c>
      <c r="F47" s="20">
        <v>8964083</v>
      </c>
      <c r="G47" s="20">
        <v>8964083</v>
      </c>
    </row>
    <row r="48" spans="1:7" s="103" customFormat="1" ht="18.600000000000001" customHeight="1" x14ac:dyDescent="0.25">
      <c r="A48" s="120" t="s">
        <v>53</v>
      </c>
      <c r="B48" s="186" t="s">
        <v>30</v>
      </c>
      <c r="C48" s="20">
        <v>6535000</v>
      </c>
      <c r="D48" s="187">
        <v>5388088</v>
      </c>
      <c r="E48" s="187">
        <v>5066875</v>
      </c>
      <c r="F48" s="20">
        <v>6535000</v>
      </c>
      <c r="G48" s="20">
        <v>6535000</v>
      </c>
    </row>
    <row r="49" spans="1:7" s="103" customFormat="1" ht="18.600000000000001" customHeight="1" x14ac:dyDescent="0.25">
      <c r="A49" s="120" t="s">
        <v>65</v>
      </c>
      <c r="B49" s="186" t="s">
        <v>31</v>
      </c>
      <c r="C49" s="20"/>
      <c r="D49" s="187"/>
      <c r="E49" s="187"/>
      <c r="F49" s="20"/>
      <c r="G49" s="20"/>
    </row>
    <row r="50" spans="1:7" ht="18.600000000000001" customHeight="1" x14ac:dyDescent="0.3">
      <c r="A50" s="120" t="s">
        <v>76</v>
      </c>
      <c r="B50" s="186" t="s">
        <v>173</v>
      </c>
      <c r="C50" s="20"/>
      <c r="D50" s="187"/>
      <c r="E50" s="187"/>
      <c r="F50" s="20"/>
      <c r="G50" s="20"/>
    </row>
    <row r="51" spans="1:7" s="218" customFormat="1" ht="18.600000000000001" customHeight="1" x14ac:dyDescent="0.25">
      <c r="A51" s="120"/>
      <c r="B51" s="188" t="s">
        <v>174</v>
      </c>
      <c r="C51" s="175">
        <f>C46+C47+C48+C49+C50</f>
        <v>53082000</v>
      </c>
      <c r="D51" s="175">
        <f>D46+D47+D48+D49+D50</f>
        <v>63397889</v>
      </c>
      <c r="E51" s="175">
        <f>E46+E47+E48+E49+E50</f>
        <v>63076676</v>
      </c>
      <c r="F51" s="175">
        <f>F46+F47+F48+F49+F50</f>
        <v>74514080</v>
      </c>
      <c r="G51" s="175">
        <f>G46+G47+G48+G49+G50</f>
        <v>74514080</v>
      </c>
    </row>
    <row r="52" spans="1:7" s="103" customFormat="1" ht="18.600000000000001" customHeight="1" x14ac:dyDescent="0.25">
      <c r="A52" s="66"/>
      <c r="B52" s="189" t="s">
        <v>175</v>
      </c>
      <c r="C52" s="20"/>
      <c r="D52" s="30"/>
      <c r="E52" s="30"/>
      <c r="F52" s="20"/>
      <c r="G52" s="20"/>
    </row>
    <row r="53" spans="1:7" s="103" customFormat="1" ht="18.600000000000001" customHeight="1" x14ac:dyDescent="0.25">
      <c r="A53" s="120" t="s">
        <v>81</v>
      </c>
      <c r="B53" s="186" t="s">
        <v>176</v>
      </c>
      <c r="C53" s="20"/>
      <c r="D53" s="187"/>
      <c r="E53" s="187"/>
      <c r="F53" s="20"/>
      <c r="G53" s="20"/>
    </row>
    <row r="54" spans="1:7" s="103" customFormat="1" ht="18.600000000000001" customHeight="1" x14ac:dyDescent="0.25">
      <c r="A54" s="120" t="s">
        <v>86</v>
      </c>
      <c r="B54" s="186" t="s">
        <v>35</v>
      </c>
      <c r="C54" s="20"/>
      <c r="D54" s="187"/>
      <c r="E54" s="187"/>
      <c r="F54" s="20"/>
      <c r="G54" s="20"/>
    </row>
    <row r="55" spans="1:7" ht="18.600000000000001" customHeight="1" x14ac:dyDescent="0.3">
      <c r="A55" s="120" t="s">
        <v>177</v>
      </c>
      <c r="B55" s="186" t="s">
        <v>37</v>
      </c>
      <c r="C55" s="20"/>
      <c r="D55" s="187"/>
      <c r="E55" s="187"/>
      <c r="F55" s="20"/>
      <c r="G55" s="20"/>
    </row>
    <row r="56" spans="1:7" ht="18.600000000000001" customHeight="1" x14ac:dyDescent="0.3">
      <c r="A56" s="120"/>
      <c r="B56" s="188" t="s">
        <v>178</v>
      </c>
      <c r="C56" s="175"/>
      <c r="D56" s="175"/>
      <c r="E56" s="175"/>
      <c r="F56" s="175"/>
      <c r="G56" s="175"/>
    </row>
    <row r="57" spans="1:7" ht="18.600000000000001" customHeight="1" x14ac:dyDescent="0.3">
      <c r="A57" s="120"/>
      <c r="B57" s="188" t="s">
        <v>27</v>
      </c>
      <c r="C57" s="175">
        <f>C51+C56</f>
        <v>53082000</v>
      </c>
      <c r="D57" s="175">
        <f>D51+D56</f>
        <v>63397889</v>
      </c>
      <c r="E57" s="175">
        <f>E51+E56</f>
        <v>63076676</v>
      </c>
      <c r="F57" s="175">
        <f>F51+F56</f>
        <v>74514080</v>
      </c>
      <c r="G57" s="175">
        <f>G51+G56</f>
        <v>74514080</v>
      </c>
    </row>
    <row r="58" spans="1:7" ht="18.600000000000001" customHeight="1" x14ac:dyDescent="0.3">
      <c r="A58" s="120" t="s">
        <v>122</v>
      </c>
      <c r="B58" s="188" t="s">
        <v>39</v>
      </c>
      <c r="C58" s="20"/>
      <c r="D58" s="175"/>
      <c r="E58" s="175"/>
      <c r="F58" s="20"/>
      <c r="G58" s="20"/>
    </row>
    <row r="59" spans="1:7" s="103" customFormat="1" ht="18.600000000000001" customHeight="1" x14ac:dyDescent="0.25">
      <c r="A59" s="120" t="s">
        <v>8</v>
      </c>
      <c r="B59" s="186" t="s">
        <v>179</v>
      </c>
      <c r="C59" s="20"/>
      <c r="D59" s="187"/>
      <c r="E59" s="187"/>
      <c r="F59" s="20"/>
      <c r="G59" s="20"/>
    </row>
    <row r="60" spans="1:7" s="103" customFormat="1" ht="18.600000000000001" customHeight="1" x14ac:dyDescent="0.25">
      <c r="A60" s="219" t="s">
        <v>67</v>
      </c>
      <c r="B60" s="191" t="s">
        <v>186</v>
      </c>
      <c r="C60" s="20"/>
      <c r="D60" s="187"/>
      <c r="E60" s="187"/>
      <c r="F60" s="20"/>
      <c r="G60" s="20"/>
    </row>
    <row r="61" spans="1:7" s="103" customFormat="1" ht="18.600000000000001" customHeight="1" x14ac:dyDescent="0.25">
      <c r="A61" s="219"/>
      <c r="B61" s="220" t="s">
        <v>123</v>
      </c>
      <c r="C61" s="175">
        <f>C57+C59</f>
        <v>53082000</v>
      </c>
      <c r="D61" s="175">
        <f>D57+D59</f>
        <v>63397889</v>
      </c>
      <c r="E61" s="175">
        <f>E57+E59</f>
        <v>63076676</v>
      </c>
      <c r="F61" s="175">
        <f>F57+F59</f>
        <v>74514080</v>
      </c>
      <c r="G61" s="175">
        <f>G57+G59</f>
        <v>74514080</v>
      </c>
    </row>
    <row r="62" spans="1:7" ht="18.600000000000001" customHeight="1" x14ac:dyDescent="0.3">
      <c r="A62" s="36"/>
      <c r="B62" s="221" t="s">
        <v>187</v>
      </c>
      <c r="C62" s="187">
        <v>53082000</v>
      </c>
      <c r="D62" s="187">
        <v>63397889</v>
      </c>
      <c r="E62" s="187">
        <v>63076676</v>
      </c>
      <c r="F62" s="187">
        <v>74514080</v>
      </c>
      <c r="G62" s="187">
        <v>74514080</v>
      </c>
    </row>
    <row r="63" spans="1:7" ht="18.600000000000001" customHeight="1" x14ac:dyDescent="0.3">
      <c r="A63" s="190"/>
      <c r="B63" s="302" t="s">
        <v>188</v>
      </c>
      <c r="C63" s="187"/>
      <c r="D63" s="187"/>
      <c r="E63" s="187"/>
      <c r="F63" s="187"/>
      <c r="G63" s="187"/>
    </row>
    <row r="64" spans="1:7" s="64" customFormat="1" ht="19.350000000000001" customHeight="1" x14ac:dyDescent="0.25">
      <c r="A64" s="303"/>
      <c r="B64" s="304" t="s">
        <v>182</v>
      </c>
      <c r="C64" s="195">
        <v>16</v>
      </c>
      <c r="D64" s="195">
        <v>16</v>
      </c>
      <c r="E64" s="195">
        <v>12</v>
      </c>
      <c r="F64" s="195">
        <v>12</v>
      </c>
      <c r="G64" s="195">
        <v>12</v>
      </c>
    </row>
    <row r="65" spans="1:7" x14ac:dyDescent="0.3">
      <c r="A65" s="360"/>
      <c r="B65" s="360" t="s">
        <v>403</v>
      </c>
      <c r="C65" s="359">
        <v>16</v>
      </c>
      <c r="D65" s="359">
        <v>16</v>
      </c>
      <c r="E65" s="359">
        <v>12</v>
      </c>
      <c r="F65" s="359">
        <v>12</v>
      </c>
      <c r="G65" s="359">
        <v>12</v>
      </c>
    </row>
    <row r="66" spans="1:7" x14ac:dyDescent="0.3">
      <c r="A66" s="39"/>
      <c r="B66" s="39" t="s">
        <v>181</v>
      </c>
      <c r="C66" s="341">
        <v>0</v>
      </c>
      <c r="D66" s="75">
        <v>0</v>
      </c>
      <c r="E66" s="232">
        <v>0</v>
      </c>
      <c r="F66" s="341">
        <v>0</v>
      </c>
      <c r="G66" s="341">
        <v>0</v>
      </c>
    </row>
    <row r="67" spans="1:7" x14ac:dyDescent="0.3">
      <c r="A67" s="126"/>
      <c r="B67" s="55"/>
    </row>
    <row r="68" spans="1:7" x14ac:dyDescent="0.3">
      <c r="A68" s="126"/>
      <c r="B68" s="55"/>
    </row>
    <row r="69" spans="1:7" x14ac:dyDescent="0.3">
      <c r="A69" s="126"/>
      <c r="B69" s="55"/>
    </row>
    <row r="70" spans="1:7" x14ac:dyDescent="0.3">
      <c r="B70" s="55"/>
    </row>
    <row r="71" spans="1:7" x14ac:dyDescent="0.3">
      <c r="B71" s="55"/>
    </row>
    <row r="72" spans="1:7" x14ac:dyDescent="0.3">
      <c r="B72" s="55"/>
    </row>
    <row r="73" spans="1:7" x14ac:dyDescent="0.3">
      <c r="B73" s="55"/>
    </row>
    <row r="74" spans="1:7" x14ac:dyDescent="0.3">
      <c r="B74" s="55"/>
    </row>
    <row r="75" spans="1:7" x14ac:dyDescent="0.3">
      <c r="B75" s="55"/>
    </row>
    <row r="76" spans="1:7" x14ac:dyDescent="0.3">
      <c r="B76" s="55"/>
    </row>
    <row r="77" spans="1:7" x14ac:dyDescent="0.3">
      <c r="B77" s="55"/>
    </row>
    <row r="78" spans="1:7" x14ac:dyDescent="0.3">
      <c r="B78" s="55"/>
    </row>
    <row r="79" spans="1:7" x14ac:dyDescent="0.3">
      <c r="B79" s="55"/>
    </row>
    <row r="80" spans="1:7" x14ac:dyDescent="0.3">
      <c r="B80" s="55"/>
    </row>
    <row r="81" spans="2:2" x14ac:dyDescent="0.3">
      <c r="B81" s="55"/>
    </row>
    <row r="82" spans="2:2" x14ac:dyDescent="0.3">
      <c r="B82" s="55"/>
    </row>
    <row r="83" spans="2:2" x14ac:dyDescent="0.3">
      <c r="B83" s="55"/>
    </row>
    <row r="84" spans="2:2" x14ac:dyDescent="0.3">
      <c r="B84" s="55"/>
    </row>
    <row r="85" spans="2:2" x14ac:dyDescent="0.3">
      <c r="B85" s="55"/>
    </row>
    <row r="86" spans="2:2" x14ac:dyDescent="0.3">
      <c r="B86" s="55"/>
    </row>
    <row r="87" spans="2:2" x14ac:dyDescent="0.3">
      <c r="B87" s="55"/>
    </row>
  </sheetData>
  <sheetProtection selectLockedCells="1" selectUnlockedCells="1"/>
  <mergeCells count="4">
    <mergeCell ref="A4:G4"/>
    <mergeCell ref="A5:G5"/>
    <mergeCell ref="A39:G39"/>
    <mergeCell ref="A40:G40"/>
  </mergeCells>
  <phoneticPr fontId="0" type="noConversion"/>
  <printOptions horizontalCentered="1"/>
  <pageMargins left="0.22013888888888888" right="0.4201388888888889" top="0.51" bottom="2.09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86"/>
  <sheetViews>
    <sheetView workbookViewId="0">
      <selection activeCell="G20" sqref="G20"/>
    </sheetView>
  </sheetViews>
  <sheetFormatPr defaultRowHeight="15.75" x14ac:dyDescent="0.25"/>
  <cols>
    <col min="1" max="1" width="5.7109375" style="197" customWidth="1"/>
    <col min="2" max="2" width="35" style="54" customWidth="1"/>
    <col min="3" max="5" width="11.28515625" style="3" bestFit="1" customWidth="1"/>
    <col min="6" max="6" width="10.42578125" style="3" customWidth="1"/>
    <col min="7" max="7" width="10.85546875" customWidth="1"/>
  </cols>
  <sheetData>
    <row r="1" spans="1:7" ht="18.75" x14ac:dyDescent="0.3">
      <c r="B1" s="198"/>
      <c r="C1" s="199"/>
      <c r="D1" s="200"/>
      <c r="F1" s="199"/>
      <c r="G1" s="199" t="s">
        <v>353</v>
      </c>
    </row>
    <row r="2" spans="1:7" ht="11.25" customHeight="1" x14ac:dyDescent="0.3">
      <c r="B2" s="198"/>
      <c r="C2" s="199"/>
      <c r="D2" s="200"/>
      <c r="F2" s="199"/>
      <c r="G2" s="199" t="s">
        <v>1</v>
      </c>
    </row>
    <row r="3" spans="1:7" ht="18.75" x14ac:dyDescent="0.3">
      <c r="B3" s="198"/>
      <c r="C3" s="201"/>
      <c r="D3" s="200"/>
    </row>
    <row r="4" spans="1:7" ht="18.75" x14ac:dyDescent="0.3">
      <c r="A4" s="503" t="s">
        <v>189</v>
      </c>
      <c r="B4" s="503"/>
      <c r="C4" s="503"/>
      <c r="D4" s="503"/>
      <c r="E4" s="503"/>
      <c r="F4" s="503"/>
      <c r="G4" s="496"/>
    </row>
    <row r="5" spans="1:7" ht="18.399999999999999" customHeight="1" x14ac:dyDescent="0.2">
      <c r="A5" s="504" t="s">
        <v>445</v>
      </c>
      <c r="B5" s="504"/>
      <c r="C5" s="504"/>
      <c r="D5" s="504"/>
      <c r="E5" s="504"/>
      <c r="F5" s="504"/>
      <c r="G5" s="496"/>
    </row>
    <row r="6" spans="1:7" ht="27.75" customHeight="1" x14ac:dyDescent="0.25">
      <c r="B6" s="202"/>
      <c r="C6" s="203"/>
    </row>
    <row r="7" spans="1:7" ht="18.75" customHeight="1" x14ac:dyDescent="0.25">
      <c r="B7" s="178"/>
      <c r="C7" s="199"/>
      <c r="F7" s="199"/>
      <c r="G7" s="199" t="s">
        <v>442</v>
      </c>
    </row>
    <row r="8" spans="1:7" ht="48.75" customHeight="1" x14ac:dyDescent="0.2">
      <c r="A8" s="204" t="s">
        <v>3</v>
      </c>
      <c r="B8" s="205" t="s">
        <v>4</v>
      </c>
      <c r="C8" s="351" t="s">
        <v>412</v>
      </c>
      <c r="D8" s="15" t="s">
        <v>439</v>
      </c>
      <c r="E8" s="16" t="s">
        <v>440</v>
      </c>
      <c r="F8" s="351" t="s">
        <v>423</v>
      </c>
      <c r="G8" s="351" t="s">
        <v>490</v>
      </c>
    </row>
    <row r="9" spans="1:7" x14ac:dyDescent="0.25">
      <c r="A9" s="40" t="s">
        <v>6</v>
      </c>
      <c r="B9" s="166" t="s">
        <v>9</v>
      </c>
      <c r="C9" s="352"/>
      <c r="D9" s="361"/>
      <c r="E9" s="362"/>
      <c r="F9" s="352"/>
      <c r="G9" s="352"/>
    </row>
    <row r="10" spans="1:7" x14ac:dyDescent="0.25">
      <c r="A10" s="36" t="s">
        <v>8</v>
      </c>
      <c r="B10" s="168" t="s">
        <v>42</v>
      </c>
      <c r="C10" s="352"/>
      <c r="D10" s="363"/>
      <c r="E10" s="364"/>
      <c r="F10" s="352"/>
      <c r="G10" s="352"/>
    </row>
    <row r="11" spans="1:7" ht="18.600000000000001" customHeight="1" x14ac:dyDescent="0.25">
      <c r="A11" s="36" t="s">
        <v>10</v>
      </c>
      <c r="B11" s="168" t="s">
        <v>163</v>
      </c>
      <c r="C11" s="352"/>
      <c r="D11" s="363">
        <v>432693</v>
      </c>
      <c r="E11" s="364">
        <v>432693</v>
      </c>
      <c r="F11" s="352"/>
      <c r="G11" s="352"/>
    </row>
    <row r="12" spans="1:7" ht="18.600000000000001" customHeight="1" x14ac:dyDescent="0.25">
      <c r="A12" s="36"/>
      <c r="B12" s="166" t="s">
        <v>164</v>
      </c>
      <c r="C12" s="361"/>
      <c r="D12" s="361">
        <v>432693</v>
      </c>
      <c r="E12" s="361">
        <v>432693</v>
      </c>
      <c r="F12" s="361"/>
      <c r="G12" s="361"/>
    </row>
    <row r="13" spans="1:7" ht="18.600000000000001" customHeight="1" x14ac:dyDescent="0.25">
      <c r="A13" s="40" t="s">
        <v>23</v>
      </c>
      <c r="B13" s="166" t="s">
        <v>165</v>
      </c>
      <c r="C13" s="352"/>
      <c r="D13" s="361"/>
      <c r="E13" s="362"/>
      <c r="F13" s="352"/>
      <c r="G13" s="352"/>
    </row>
    <row r="14" spans="1:7" ht="18.600000000000001" customHeight="1" x14ac:dyDescent="0.25">
      <c r="A14" s="36" t="s">
        <v>8</v>
      </c>
      <c r="B14" s="168" t="s">
        <v>166</v>
      </c>
      <c r="C14" s="352"/>
      <c r="D14" s="363"/>
      <c r="E14" s="364"/>
      <c r="F14" s="352"/>
      <c r="G14" s="352"/>
    </row>
    <row r="15" spans="1:7" ht="18.600000000000001" customHeight="1" x14ac:dyDescent="0.25">
      <c r="A15" s="36" t="s">
        <v>10</v>
      </c>
      <c r="B15" s="168" t="s">
        <v>167</v>
      </c>
      <c r="C15" s="352"/>
      <c r="D15" s="363"/>
      <c r="E15" s="364"/>
      <c r="F15" s="352"/>
      <c r="G15" s="352"/>
    </row>
    <row r="16" spans="1:7" ht="18.600000000000001" customHeight="1" x14ac:dyDescent="0.25">
      <c r="A16" s="36"/>
      <c r="B16" s="166" t="s">
        <v>49</v>
      </c>
      <c r="C16" s="352"/>
      <c r="D16" s="361"/>
      <c r="E16" s="362"/>
      <c r="F16" s="352"/>
      <c r="G16" s="352"/>
    </row>
    <row r="17" spans="1:244" ht="18.600000000000001" customHeight="1" x14ac:dyDescent="0.25">
      <c r="A17" s="40" t="s">
        <v>53</v>
      </c>
      <c r="B17" s="166" t="s">
        <v>13</v>
      </c>
      <c r="C17" s="352"/>
      <c r="D17" s="361"/>
      <c r="E17" s="362"/>
      <c r="F17" s="352"/>
      <c r="G17" s="352"/>
    </row>
    <row r="18" spans="1:244" ht="18.600000000000001" customHeight="1" x14ac:dyDescent="0.25">
      <c r="A18" s="40" t="s">
        <v>65</v>
      </c>
      <c r="B18" s="166" t="s">
        <v>15</v>
      </c>
      <c r="C18" s="308"/>
      <c r="D18" s="361"/>
      <c r="E18" s="362"/>
      <c r="F18" s="308"/>
      <c r="G18" s="308"/>
    </row>
    <row r="19" spans="1:244" ht="18.600000000000001" customHeight="1" x14ac:dyDescent="0.25">
      <c r="A19" s="36" t="s">
        <v>8</v>
      </c>
      <c r="B19" s="168" t="s">
        <v>68</v>
      </c>
      <c r="C19" s="352">
        <v>1000000</v>
      </c>
      <c r="D19" s="363">
        <v>1000000</v>
      </c>
      <c r="E19" s="364">
        <v>666410</v>
      </c>
      <c r="F19" s="352">
        <v>500000</v>
      </c>
      <c r="G19" s="352">
        <v>500000</v>
      </c>
    </row>
    <row r="20" spans="1:244" ht="18.600000000000001" customHeight="1" x14ac:dyDescent="0.25">
      <c r="A20" s="36" t="s">
        <v>10</v>
      </c>
      <c r="B20" s="168" t="s">
        <v>69</v>
      </c>
      <c r="C20" s="352">
        <v>100000</v>
      </c>
      <c r="D20" s="363">
        <v>100000</v>
      </c>
      <c r="E20" s="364">
        <v>110960</v>
      </c>
      <c r="F20" s="352"/>
      <c r="G20" s="352"/>
    </row>
    <row r="21" spans="1:244" ht="18.600000000000001" customHeight="1" x14ac:dyDescent="0.25">
      <c r="A21" s="36" t="s">
        <v>12</v>
      </c>
      <c r="B21" s="168" t="s">
        <v>71</v>
      </c>
      <c r="C21" s="352"/>
      <c r="D21" s="363"/>
      <c r="E21" s="364"/>
      <c r="F21" s="352"/>
      <c r="G21" s="352"/>
    </row>
    <row r="22" spans="1:244" ht="18.600000000000001" customHeight="1" x14ac:dyDescent="0.25">
      <c r="A22" s="36" t="s">
        <v>14</v>
      </c>
      <c r="B22" s="168" t="s">
        <v>70</v>
      </c>
      <c r="C22" s="352"/>
      <c r="D22" s="363"/>
      <c r="E22" s="364"/>
      <c r="F22" s="352"/>
      <c r="G22" s="352"/>
    </row>
    <row r="23" spans="1:244" ht="18.600000000000001" customHeight="1" x14ac:dyDescent="0.25">
      <c r="A23" s="36" t="s">
        <v>16</v>
      </c>
      <c r="B23" s="168" t="s">
        <v>72</v>
      </c>
      <c r="C23" s="352"/>
      <c r="D23" s="363"/>
      <c r="E23" s="364"/>
      <c r="F23" s="352"/>
      <c r="G23" s="352"/>
    </row>
    <row r="24" spans="1:244" ht="18.600000000000001" customHeight="1" x14ac:dyDescent="0.25">
      <c r="A24" s="36" t="s">
        <v>33</v>
      </c>
      <c r="B24" s="168" t="s">
        <v>74</v>
      </c>
      <c r="C24" s="361"/>
      <c r="D24" s="361"/>
      <c r="E24" s="361">
        <v>525</v>
      </c>
      <c r="F24" s="361"/>
      <c r="G24" s="361"/>
    </row>
    <row r="25" spans="1:244" ht="18.600000000000001" customHeight="1" x14ac:dyDescent="0.25">
      <c r="A25" s="36"/>
      <c r="B25" s="166" t="s">
        <v>75</v>
      </c>
      <c r="C25" s="361">
        <f>C19+C20</f>
        <v>1100000</v>
      </c>
      <c r="D25" s="361">
        <f>D19+D20</f>
        <v>1100000</v>
      </c>
      <c r="E25" s="361">
        <f>E19+E20+E24</f>
        <v>777895</v>
      </c>
      <c r="F25" s="361">
        <f>F19+F20</f>
        <v>500000</v>
      </c>
      <c r="G25" s="361">
        <f>G19+G20</f>
        <v>500000</v>
      </c>
    </row>
    <row r="26" spans="1:244" ht="18.600000000000001" customHeight="1" x14ac:dyDescent="0.25">
      <c r="A26" s="40" t="s">
        <v>76</v>
      </c>
      <c r="B26" s="166" t="s">
        <v>17</v>
      </c>
      <c r="C26" s="308"/>
      <c r="D26" s="361"/>
      <c r="E26" s="362"/>
      <c r="F26" s="308"/>
      <c r="G26" s="308"/>
    </row>
    <row r="27" spans="1:244" ht="18.600000000000001" customHeight="1" x14ac:dyDescent="0.25">
      <c r="A27" s="40" t="s">
        <v>81</v>
      </c>
      <c r="B27" s="166" t="s">
        <v>19</v>
      </c>
      <c r="C27" s="308"/>
      <c r="D27" s="361"/>
      <c r="E27" s="362"/>
      <c r="F27" s="308"/>
      <c r="G27" s="308"/>
    </row>
    <row r="28" spans="1:244" ht="18.600000000000001" customHeight="1" x14ac:dyDescent="0.25">
      <c r="A28" s="40" t="s">
        <v>86</v>
      </c>
      <c r="B28" s="166" t="s">
        <v>21</v>
      </c>
      <c r="C28" s="361"/>
      <c r="D28" s="361"/>
      <c r="E28" s="361"/>
      <c r="F28" s="361"/>
      <c r="G28" s="361"/>
    </row>
    <row r="29" spans="1:244" s="32" customFormat="1" ht="18.600000000000001" customHeight="1" x14ac:dyDescent="0.25">
      <c r="A29" s="40"/>
      <c r="B29" s="166" t="s">
        <v>169</v>
      </c>
      <c r="C29" s="308">
        <f>C25+C26+C27+C28+C17+C16+C12</f>
        <v>1100000</v>
      </c>
      <c r="D29" s="308">
        <f>D25+D26+D27+D28+D17+D16+D12</f>
        <v>1532693</v>
      </c>
      <c r="E29" s="308">
        <f>E25+E26+E27+E28+E17+E16+E12</f>
        <v>1210588</v>
      </c>
      <c r="F29" s="308">
        <f>F25+F26+F27+F28+F17+F16+F12</f>
        <v>500000</v>
      </c>
      <c r="G29" s="308">
        <f>G25+G26+G27+G28+G17+G16+G12</f>
        <v>500000</v>
      </c>
    </row>
    <row r="30" spans="1:244" ht="17.850000000000001" customHeight="1" x14ac:dyDescent="0.25">
      <c r="A30" s="40" t="s">
        <v>91</v>
      </c>
      <c r="B30" s="170" t="s">
        <v>92</v>
      </c>
      <c r="C30" s="352"/>
      <c r="D30" s="365"/>
      <c r="E30" s="365"/>
      <c r="F30" s="352"/>
      <c r="G30" s="352"/>
    </row>
    <row r="31" spans="1:244" ht="18.600000000000001" customHeight="1" x14ac:dyDescent="0.25">
      <c r="A31" s="36" t="s">
        <v>8</v>
      </c>
      <c r="B31" s="172" t="s">
        <v>179</v>
      </c>
      <c r="C31" s="352">
        <v>11077000</v>
      </c>
      <c r="D31" s="365">
        <v>11445223</v>
      </c>
      <c r="E31" s="365">
        <v>9515761</v>
      </c>
      <c r="F31" s="352">
        <v>8273940</v>
      </c>
      <c r="G31" s="352">
        <v>8273940</v>
      </c>
    </row>
    <row r="32" spans="1:244" ht="18.600000000000001" customHeight="1" x14ac:dyDescent="0.3">
      <c r="A32" s="36" t="s">
        <v>10</v>
      </c>
      <c r="B32" s="172" t="s">
        <v>296</v>
      </c>
      <c r="C32" s="352">
        <v>355725</v>
      </c>
      <c r="D32" s="365">
        <v>354923</v>
      </c>
      <c r="E32" s="365">
        <v>354923</v>
      </c>
      <c r="F32" s="352">
        <v>0</v>
      </c>
      <c r="G32" s="352">
        <v>0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</row>
    <row r="33" spans="1:7" ht="18.600000000000001" customHeight="1" x14ac:dyDescent="0.25">
      <c r="A33" s="36"/>
      <c r="B33" s="174" t="s">
        <v>97</v>
      </c>
      <c r="C33" s="366">
        <f>C29+C31+C32</f>
        <v>12532725</v>
      </c>
      <c r="D33" s="366">
        <f>D29+D31+D32</f>
        <v>13332839</v>
      </c>
      <c r="E33" s="366">
        <f>E29+E31+E32</f>
        <v>11081272</v>
      </c>
      <c r="F33" s="366">
        <f>F29+F31+F32</f>
        <v>8773940</v>
      </c>
      <c r="G33" s="366">
        <f>G29+G31+G32</f>
        <v>8773940</v>
      </c>
    </row>
    <row r="34" spans="1:7" ht="12.6" customHeight="1" x14ac:dyDescent="0.25">
      <c r="A34" s="126"/>
      <c r="B34" s="209"/>
      <c r="C34" s="210"/>
      <c r="D34" s="211"/>
      <c r="E34" s="211"/>
      <c r="F34" s="212"/>
    </row>
    <row r="35" spans="1:7" ht="21.75" customHeight="1" x14ac:dyDescent="0.25">
      <c r="A35" s="126"/>
      <c r="B35" s="209"/>
      <c r="C35" s="213"/>
      <c r="D35" s="211"/>
      <c r="E35" s="211"/>
      <c r="F35" s="213"/>
    </row>
    <row r="36" spans="1:7" ht="15" customHeight="1" x14ac:dyDescent="0.25">
      <c r="A36" s="126"/>
      <c r="B36" s="198"/>
      <c r="C36" s="199"/>
      <c r="D36" s="211"/>
      <c r="E36" s="211"/>
      <c r="F36" s="199"/>
      <c r="G36" s="199" t="s">
        <v>353</v>
      </c>
    </row>
    <row r="37" spans="1:7" x14ac:dyDescent="0.25">
      <c r="A37" s="126"/>
      <c r="B37" s="198"/>
      <c r="C37" s="199"/>
      <c r="D37" s="214"/>
      <c r="E37" s="222"/>
      <c r="F37" s="199"/>
      <c r="G37" s="199" t="s">
        <v>1</v>
      </c>
    </row>
    <row r="38" spans="1:7" ht="25.5" customHeight="1" x14ac:dyDescent="0.25">
      <c r="A38" s="126"/>
      <c r="B38" s="198"/>
      <c r="C38" s="201"/>
      <c r="D38" s="214"/>
      <c r="E38" s="214"/>
    </row>
    <row r="39" spans="1:7" ht="18.600000000000001" customHeight="1" x14ac:dyDescent="0.3">
      <c r="A39" s="503" t="s">
        <v>189</v>
      </c>
      <c r="B39" s="503"/>
      <c r="C39" s="503"/>
      <c r="D39" s="503"/>
      <c r="E39" s="503"/>
      <c r="F39" s="503"/>
      <c r="G39" s="496"/>
    </row>
    <row r="40" spans="1:7" ht="18.600000000000001" customHeight="1" x14ac:dyDescent="0.2">
      <c r="A40" s="504" t="s">
        <v>446</v>
      </c>
      <c r="B40" s="504"/>
      <c r="C40" s="504"/>
      <c r="D40" s="504"/>
      <c r="E40" s="504"/>
      <c r="F40" s="504"/>
      <c r="G40" s="496"/>
    </row>
    <row r="41" spans="1:7" ht="18.600000000000001" customHeight="1" x14ac:dyDescent="0.25">
      <c r="A41" s="126"/>
      <c r="B41" s="202"/>
      <c r="C41" s="203"/>
      <c r="D41" s="215"/>
      <c r="E41" s="215"/>
      <c r="F41" s="215"/>
    </row>
    <row r="42" spans="1:7" ht="18.600000000000001" customHeight="1" x14ac:dyDescent="0.25">
      <c r="A42" s="126"/>
      <c r="B42" s="178"/>
      <c r="C42" s="216"/>
      <c r="D42" s="215"/>
      <c r="E42" s="215"/>
      <c r="F42" s="215"/>
    </row>
    <row r="43" spans="1:7" ht="18.600000000000001" customHeight="1" x14ac:dyDescent="0.25">
      <c r="A43" s="126"/>
      <c r="B43" s="178"/>
      <c r="C43" s="199"/>
      <c r="D43" s="199"/>
      <c r="E43" s="199"/>
      <c r="F43" s="199"/>
      <c r="G43" s="199" t="s">
        <v>443</v>
      </c>
    </row>
    <row r="44" spans="1:7" ht="46.5" customHeight="1" x14ac:dyDescent="0.2">
      <c r="A44" s="204" t="s">
        <v>3</v>
      </c>
      <c r="B44" s="205" t="s">
        <v>4</v>
      </c>
      <c r="C44" s="351" t="s">
        <v>412</v>
      </c>
      <c r="D44" s="17" t="s">
        <v>439</v>
      </c>
      <c r="E44" s="217" t="s">
        <v>440</v>
      </c>
      <c r="F44" s="351" t="s">
        <v>423</v>
      </c>
      <c r="G44" s="351" t="s">
        <v>490</v>
      </c>
    </row>
    <row r="45" spans="1:7" ht="18.600000000000001" customHeight="1" x14ac:dyDescent="0.2">
      <c r="A45" s="183"/>
      <c r="B45" s="184" t="s">
        <v>171</v>
      </c>
      <c r="C45" s="422"/>
      <c r="D45" s="185"/>
      <c r="E45" s="429"/>
      <c r="F45" s="422"/>
      <c r="G45" s="422"/>
    </row>
    <row r="46" spans="1:7" ht="18.600000000000001" customHeight="1" x14ac:dyDescent="0.25">
      <c r="A46" s="120" t="s">
        <v>6</v>
      </c>
      <c r="B46" s="186" t="s">
        <v>28</v>
      </c>
      <c r="C46" s="352">
        <v>6505725</v>
      </c>
      <c r="D46" s="187">
        <v>8094220</v>
      </c>
      <c r="E46" s="367">
        <v>7450300</v>
      </c>
      <c r="F46" s="352">
        <v>4072800</v>
      </c>
      <c r="G46" s="352">
        <v>4072800</v>
      </c>
    </row>
    <row r="47" spans="1:7" ht="18.600000000000001" customHeight="1" x14ac:dyDescent="0.25">
      <c r="A47" s="120" t="s">
        <v>23</v>
      </c>
      <c r="B47" s="186" t="s">
        <v>172</v>
      </c>
      <c r="C47" s="352">
        <v>1134000</v>
      </c>
      <c r="D47" s="187">
        <v>1471921</v>
      </c>
      <c r="E47" s="367">
        <v>1463582</v>
      </c>
      <c r="F47" s="352">
        <v>631284</v>
      </c>
      <c r="G47" s="352">
        <v>631284</v>
      </c>
    </row>
    <row r="48" spans="1:7" ht="18.600000000000001" customHeight="1" x14ac:dyDescent="0.25">
      <c r="A48" s="120" t="s">
        <v>53</v>
      </c>
      <c r="B48" s="186" t="s">
        <v>30</v>
      </c>
      <c r="C48" s="352">
        <v>4473000</v>
      </c>
      <c r="D48" s="187">
        <v>3346698</v>
      </c>
      <c r="E48" s="367">
        <v>2047390</v>
      </c>
      <c r="F48" s="352">
        <v>4069856</v>
      </c>
      <c r="G48" s="352">
        <v>4069856</v>
      </c>
    </row>
    <row r="49" spans="1:7" ht="18.600000000000001" customHeight="1" x14ac:dyDescent="0.25">
      <c r="A49" s="120" t="s">
        <v>65</v>
      </c>
      <c r="B49" s="186" t="s">
        <v>31</v>
      </c>
      <c r="C49" s="352"/>
      <c r="D49" s="187"/>
      <c r="E49" s="367"/>
      <c r="F49" s="352"/>
      <c r="G49" s="352"/>
    </row>
    <row r="50" spans="1:7" ht="18.600000000000001" customHeight="1" x14ac:dyDescent="0.25">
      <c r="A50" s="120" t="s">
        <v>76</v>
      </c>
      <c r="B50" s="186" t="s">
        <v>173</v>
      </c>
      <c r="C50" s="352"/>
      <c r="D50" s="187"/>
      <c r="E50" s="367"/>
      <c r="F50" s="352"/>
      <c r="G50" s="352"/>
    </row>
    <row r="51" spans="1:7" ht="18.600000000000001" customHeight="1" x14ac:dyDescent="0.25">
      <c r="A51" s="120"/>
      <c r="B51" s="188" t="s">
        <v>174</v>
      </c>
      <c r="C51" s="366">
        <f>SUM(C46:C50)</f>
        <v>12112725</v>
      </c>
      <c r="D51" s="366">
        <f>SUM(D46:D50)</f>
        <v>12912839</v>
      </c>
      <c r="E51" s="366">
        <f>SUM(E46:E50)</f>
        <v>10961272</v>
      </c>
      <c r="F51" s="366">
        <f>SUM(F46:F50)</f>
        <v>8773940</v>
      </c>
      <c r="G51" s="366">
        <f>SUM(G46:G50)</f>
        <v>8773940</v>
      </c>
    </row>
    <row r="52" spans="1:7" ht="18.600000000000001" customHeight="1" x14ac:dyDescent="0.25">
      <c r="A52" s="66"/>
      <c r="B52" s="189" t="s">
        <v>175</v>
      </c>
      <c r="C52" s="352"/>
      <c r="D52" s="30"/>
      <c r="E52" s="368"/>
      <c r="F52" s="352"/>
      <c r="G52" s="352"/>
    </row>
    <row r="53" spans="1:7" ht="18.600000000000001" customHeight="1" x14ac:dyDescent="0.25">
      <c r="A53" s="120" t="s">
        <v>81</v>
      </c>
      <c r="B53" s="186" t="s">
        <v>176</v>
      </c>
      <c r="C53" s="352">
        <v>420000</v>
      </c>
      <c r="D53" s="187">
        <v>420000</v>
      </c>
      <c r="E53" s="367">
        <v>120000</v>
      </c>
      <c r="F53" s="352"/>
      <c r="G53" s="352"/>
    </row>
    <row r="54" spans="1:7" ht="18.600000000000001" customHeight="1" x14ac:dyDescent="0.25">
      <c r="A54" s="120" t="s">
        <v>86</v>
      </c>
      <c r="B54" s="186" t="s">
        <v>35</v>
      </c>
      <c r="C54" s="352"/>
      <c r="D54" s="187"/>
      <c r="E54" s="367"/>
      <c r="F54" s="352"/>
      <c r="G54" s="352"/>
    </row>
    <row r="55" spans="1:7" ht="18.600000000000001" customHeight="1" x14ac:dyDescent="0.25">
      <c r="A55" s="120" t="s">
        <v>177</v>
      </c>
      <c r="B55" s="186" t="s">
        <v>37</v>
      </c>
      <c r="C55" s="352"/>
      <c r="D55" s="187"/>
      <c r="E55" s="367"/>
      <c r="F55" s="352"/>
      <c r="G55" s="352"/>
    </row>
    <row r="56" spans="1:7" ht="18.600000000000001" customHeight="1" x14ac:dyDescent="0.25">
      <c r="A56" s="120"/>
      <c r="B56" s="188" t="s">
        <v>178</v>
      </c>
      <c r="C56" s="366">
        <v>420000</v>
      </c>
      <c r="D56" s="366">
        <v>420000</v>
      </c>
      <c r="E56" s="366">
        <v>120000</v>
      </c>
      <c r="F56" s="366"/>
      <c r="G56" s="366"/>
    </row>
    <row r="57" spans="1:7" ht="18.600000000000001" customHeight="1" x14ac:dyDescent="0.25">
      <c r="A57" s="120"/>
      <c r="B57" s="188" t="s">
        <v>27</v>
      </c>
      <c r="C57" s="366">
        <f>C51+C56</f>
        <v>12532725</v>
      </c>
      <c r="D57" s="366">
        <f>D51+D56</f>
        <v>13332839</v>
      </c>
      <c r="E57" s="366">
        <f>E51+E56</f>
        <v>11081272</v>
      </c>
      <c r="F57" s="366">
        <f>F51+F56</f>
        <v>8773940</v>
      </c>
      <c r="G57" s="366">
        <f>G51+G56</f>
        <v>8773940</v>
      </c>
    </row>
    <row r="58" spans="1:7" s="223" customFormat="1" ht="18.600000000000001" customHeight="1" x14ac:dyDescent="0.25">
      <c r="A58" s="120" t="s">
        <v>122</v>
      </c>
      <c r="B58" s="188" t="s">
        <v>39</v>
      </c>
      <c r="C58" s="352"/>
      <c r="D58" s="175"/>
      <c r="E58" s="369"/>
      <c r="F58" s="352"/>
      <c r="G58" s="352"/>
    </row>
    <row r="59" spans="1:7" x14ac:dyDescent="0.25">
      <c r="A59" s="120" t="s">
        <v>8</v>
      </c>
      <c r="B59" s="186" t="s">
        <v>179</v>
      </c>
      <c r="C59" s="352"/>
      <c r="D59" s="187"/>
      <c r="E59" s="367"/>
      <c r="F59" s="352"/>
      <c r="G59" s="352"/>
    </row>
    <row r="60" spans="1:7" x14ac:dyDescent="0.25">
      <c r="A60" s="219"/>
      <c r="B60" s="220" t="s">
        <v>123</v>
      </c>
      <c r="C60" s="366">
        <f>C57+C59</f>
        <v>12532725</v>
      </c>
      <c r="D60" s="366">
        <v>13332839</v>
      </c>
      <c r="E60" s="366">
        <v>11081272</v>
      </c>
      <c r="F60" s="366">
        <v>8773940</v>
      </c>
      <c r="G60" s="366">
        <v>8773940</v>
      </c>
    </row>
    <row r="61" spans="1:7" x14ac:dyDescent="0.25">
      <c r="A61" s="36"/>
      <c r="B61" s="221" t="s">
        <v>187</v>
      </c>
      <c r="C61" s="370">
        <v>12113725</v>
      </c>
      <c r="D61" s="187">
        <v>12912839</v>
      </c>
      <c r="E61" s="367">
        <v>10961272</v>
      </c>
      <c r="F61" s="370">
        <v>8773940</v>
      </c>
      <c r="G61" s="370">
        <v>8773940</v>
      </c>
    </row>
    <row r="62" spans="1:7" x14ac:dyDescent="0.2">
      <c r="A62" s="155"/>
      <c r="B62" s="221" t="s">
        <v>188</v>
      </c>
      <c r="C62" s="370">
        <v>420000</v>
      </c>
      <c r="D62" s="187">
        <v>420000</v>
      </c>
      <c r="E62" s="367">
        <v>120000</v>
      </c>
      <c r="F62" s="370"/>
      <c r="G62" s="370"/>
    </row>
    <row r="63" spans="1:7" x14ac:dyDescent="0.25">
      <c r="A63" s="306"/>
      <c r="B63" s="307" t="s">
        <v>182</v>
      </c>
      <c r="C63" s="305">
        <v>2</v>
      </c>
      <c r="D63" s="195">
        <v>2</v>
      </c>
      <c r="E63" s="371">
        <v>1</v>
      </c>
      <c r="F63" s="305">
        <v>2</v>
      </c>
      <c r="G63" s="305">
        <v>2</v>
      </c>
    </row>
    <row r="64" spans="1:7" x14ac:dyDescent="0.25">
      <c r="A64" s="360"/>
      <c r="B64" s="360" t="s">
        <v>187</v>
      </c>
      <c r="C64" s="372">
        <v>2</v>
      </c>
      <c r="D64" s="373">
        <v>2</v>
      </c>
      <c r="E64" s="374">
        <v>1</v>
      </c>
      <c r="F64" s="372">
        <v>2</v>
      </c>
      <c r="G64" s="372">
        <v>2</v>
      </c>
    </row>
    <row r="65" spans="1:7" x14ac:dyDescent="0.25">
      <c r="A65" s="360"/>
      <c r="B65" s="360" t="s">
        <v>404</v>
      </c>
      <c r="C65" s="372"/>
      <c r="D65" s="373"/>
      <c r="E65" s="374"/>
      <c r="F65" s="372"/>
      <c r="G65" s="372"/>
    </row>
    <row r="66" spans="1:7" x14ac:dyDescent="0.25">
      <c r="A66" s="126"/>
      <c r="B66" s="55"/>
    </row>
    <row r="67" spans="1:7" x14ac:dyDescent="0.25">
      <c r="A67" s="126"/>
      <c r="B67" s="55"/>
    </row>
    <row r="68" spans="1:7" x14ac:dyDescent="0.25">
      <c r="A68" s="126"/>
      <c r="B68" s="55"/>
    </row>
    <row r="69" spans="1:7" ht="15" x14ac:dyDescent="0.2">
      <c r="B69" s="55"/>
    </row>
    <row r="70" spans="1:7" ht="15" x14ac:dyDescent="0.2">
      <c r="B70" s="55"/>
    </row>
    <row r="71" spans="1:7" ht="15" x14ac:dyDescent="0.2">
      <c r="B71" s="55"/>
    </row>
    <row r="72" spans="1:7" ht="15" x14ac:dyDescent="0.2">
      <c r="B72" s="55"/>
    </row>
    <row r="73" spans="1:7" ht="15" x14ac:dyDescent="0.2">
      <c r="B73" s="55"/>
    </row>
    <row r="74" spans="1:7" ht="15" x14ac:dyDescent="0.2">
      <c r="B74" s="55"/>
    </row>
    <row r="75" spans="1:7" ht="15" x14ac:dyDescent="0.2">
      <c r="B75" s="55"/>
    </row>
    <row r="76" spans="1:7" ht="15" x14ac:dyDescent="0.2">
      <c r="B76" s="55"/>
    </row>
    <row r="77" spans="1:7" ht="15" x14ac:dyDescent="0.2">
      <c r="B77" s="55"/>
    </row>
    <row r="78" spans="1:7" ht="15" x14ac:dyDescent="0.2">
      <c r="B78" s="55"/>
    </row>
    <row r="79" spans="1:7" ht="15" x14ac:dyDescent="0.2">
      <c r="B79" s="55"/>
    </row>
    <row r="80" spans="1:7" ht="15" x14ac:dyDescent="0.2">
      <c r="B80" s="55"/>
    </row>
    <row r="81" spans="2:2" ht="15" x14ac:dyDescent="0.2">
      <c r="B81" s="55"/>
    </row>
    <row r="82" spans="2:2" ht="15" x14ac:dyDescent="0.2">
      <c r="B82" s="55"/>
    </row>
    <row r="83" spans="2:2" ht="15" x14ac:dyDescent="0.2">
      <c r="B83" s="55"/>
    </row>
    <row r="84" spans="2:2" ht="15" x14ac:dyDescent="0.2">
      <c r="B84" s="55"/>
    </row>
    <row r="85" spans="2:2" ht="15" x14ac:dyDescent="0.2">
      <c r="B85" s="55"/>
    </row>
    <row r="86" spans="2:2" ht="15" x14ac:dyDescent="0.2">
      <c r="B86" s="55"/>
    </row>
  </sheetData>
  <sheetProtection selectLockedCells="1" selectUnlockedCells="1"/>
  <mergeCells count="4">
    <mergeCell ref="A4:G4"/>
    <mergeCell ref="A5:G5"/>
    <mergeCell ref="A39:G39"/>
    <mergeCell ref="A40:G40"/>
  </mergeCells>
  <phoneticPr fontId="0" type="noConversion"/>
  <pageMargins left="0.5131944444444444" right="0.35972222222222222" top="0.82013888888888886" bottom="2.06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0" zoomScaleNormal="100" workbookViewId="0">
      <selection activeCell="F76" sqref="F76"/>
    </sheetView>
  </sheetViews>
  <sheetFormatPr defaultRowHeight="12.75" x14ac:dyDescent="0.2"/>
  <cols>
    <col min="1" max="1" width="28.85546875" style="27" bestFit="1" customWidth="1"/>
    <col min="2" max="2" width="10.85546875" style="27" bestFit="1" customWidth="1"/>
    <col min="3" max="3" width="12.5703125" style="27" bestFit="1" customWidth="1"/>
    <col min="4" max="4" width="26.28515625" customWidth="1"/>
    <col min="5" max="5" width="10.85546875" style="27" bestFit="1" customWidth="1"/>
    <col min="6" max="6" width="12.42578125" customWidth="1"/>
  </cols>
  <sheetData>
    <row r="1" spans="1:6" s="3" customFormat="1" x14ac:dyDescent="0.2">
      <c r="E1" s="85"/>
      <c r="F1" s="85" t="s">
        <v>190</v>
      </c>
    </row>
    <row r="2" spans="1:6" s="3" customFormat="1" x14ac:dyDescent="0.2">
      <c r="E2" s="85"/>
      <c r="F2" s="85" t="s">
        <v>1</v>
      </c>
    </row>
    <row r="3" spans="1:6" s="3" customFormat="1" x14ac:dyDescent="0.2"/>
    <row r="4" spans="1:6" s="3" customFormat="1" ht="35.25" customHeight="1" x14ac:dyDescent="0.3">
      <c r="A4" s="497" t="s">
        <v>449</v>
      </c>
      <c r="B4" s="497"/>
      <c r="C4" s="497"/>
      <c r="D4" s="497"/>
      <c r="E4" s="497"/>
      <c r="F4" s="496"/>
    </row>
    <row r="5" spans="1:6" s="3" customFormat="1" x14ac:dyDescent="0.2"/>
    <row r="6" spans="1:6" s="3" customFormat="1" x14ac:dyDescent="0.2">
      <c r="E6" s="85"/>
      <c r="F6" s="85" t="s">
        <v>442</v>
      </c>
    </row>
    <row r="7" spans="1:6" ht="32.25" customHeight="1" x14ac:dyDescent="0.25">
      <c r="A7" s="505" t="s">
        <v>5</v>
      </c>
      <c r="B7" s="506"/>
      <c r="C7" s="476" t="s">
        <v>492</v>
      </c>
      <c r="D7" s="507" t="s">
        <v>26</v>
      </c>
      <c r="E7" s="507"/>
      <c r="F7" s="480" t="s">
        <v>492</v>
      </c>
    </row>
    <row r="8" spans="1:6" ht="15.75" customHeight="1" x14ac:dyDescent="0.2">
      <c r="A8" s="508" t="s">
        <v>191</v>
      </c>
      <c r="B8" s="509"/>
      <c r="C8" s="484"/>
      <c r="D8" s="510" t="s">
        <v>191</v>
      </c>
      <c r="E8" s="510"/>
      <c r="F8" s="479"/>
    </row>
    <row r="9" spans="1:6" x14ac:dyDescent="0.2">
      <c r="A9" s="39" t="s">
        <v>192</v>
      </c>
      <c r="B9" s="485">
        <v>74895080</v>
      </c>
      <c r="C9" s="485">
        <v>75142498</v>
      </c>
      <c r="D9" s="479" t="s">
        <v>461</v>
      </c>
      <c r="E9" s="327">
        <v>95616256</v>
      </c>
      <c r="F9" s="327">
        <v>95632306</v>
      </c>
    </row>
    <row r="10" spans="1:6" x14ac:dyDescent="0.2">
      <c r="A10" s="39" t="s">
        <v>419</v>
      </c>
      <c r="B10" s="485"/>
      <c r="C10" s="485"/>
      <c r="D10" s="479" t="s">
        <v>193</v>
      </c>
      <c r="E10" s="327"/>
      <c r="F10" s="327"/>
    </row>
    <row r="11" spans="1:6" x14ac:dyDescent="0.2">
      <c r="A11" s="39" t="s">
        <v>397</v>
      </c>
      <c r="B11" s="485"/>
      <c r="C11" s="485"/>
      <c r="D11" s="479" t="s">
        <v>194</v>
      </c>
      <c r="E11" s="327"/>
      <c r="F11" s="327"/>
    </row>
    <row r="12" spans="1:6" x14ac:dyDescent="0.2">
      <c r="A12" s="39" t="s">
        <v>195</v>
      </c>
      <c r="B12" s="485">
        <v>25629596</v>
      </c>
      <c r="C12" s="485">
        <v>25779451</v>
      </c>
      <c r="D12" s="479" t="s">
        <v>195</v>
      </c>
      <c r="E12" s="327">
        <f>E13+E14+E15+E16</f>
        <v>46851320</v>
      </c>
      <c r="F12" s="327">
        <f>F13+F14+F15+F16</f>
        <v>46851320</v>
      </c>
    </row>
    <row r="13" spans="1:6" x14ac:dyDescent="0.2">
      <c r="A13" s="39" t="s">
        <v>321</v>
      </c>
      <c r="B13" s="485">
        <v>150800</v>
      </c>
      <c r="C13" s="485">
        <v>150800</v>
      </c>
      <c r="D13" s="479" t="s">
        <v>321</v>
      </c>
      <c r="E13" s="327">
        <v>37019720</v>
      </c>
      <c r="F13" s="327">
        <v>37019720</v>
      </c>
    </row>
    <row r="14" spans="1:6" x14ac:dyDescent="0.2">
      <c r="A14" s="39" t="s">
        <v>196</v>
      </c>
      <c r="B14" s="485"/>
      <c r="C14" s="485"/>
      <c r="D14" s="479" t="s">
        <v>196</v>
      </c>
      <c r="E14" s="327">
        <v>9000000</v>
      </c>
      <c r="F14" s="327">
        <v>9000000</v>
      </c>
    </row>
    <row r="15" spans="1:6" x14ac:dyDescent="0.2">
      <c r="A15" s="39" t="s">
        <v>197</v>
      </c>
      <c r="B15" s="485">
        <v>508000</v>
      </c>
      <c r="C15" s="485">
        <v>508000</v>
      </c>
      <c r="D15" s="479" t="s">
        <v>198</v>
      </c>
      <c r="E15" s="327">
        <v>831600</v>
      </c>
      <c r="F15" s="327">
        <v>831600</v>
      </c>
    </row>
    <row r="16" spans="1:6" x14ac:dyDescent="0.2">
      <c r="A16" s="39" t="s">
        <v>199</v>
      </c>
      <c r="B16" s="485"/>
      <c r="C16" s="485"/>
      <c r="D16" s="479" t="s">
        <v>199</v>
      </c>
      <c r="E16" s="327"/>
      <c r="F16" s="327"/>
    </row>
    <row r="17" spans="1:6" x14ac:dyDescent="0.2">
      <c r="A17" s="39" t="s">
        <v>200</v>
      </c>
      <c r="B17" s="485">
        <v>9969082</v>
      </c>
      <c r="C17" s="485">
        <v>9969082</v>
      </c>
      <c r="D17" s="479" t="s">
        <v>337</v>
      </c>
      <c r="E17" s="327"/>
      <c r="F17" s="327"/>
    </row>
    <row r="18" spans="1:6" x14ac:dyDescent="0.2">
      <c r="A18" s="39" t="s">
        <v>335</v>
      </c>
      <c r="B18" s="485">
        <v>67419000</v>
      </c>
      <c r="C18" s="485">
        <v>67419000</v>
      </c>
      <c r="D18" s="479" t="s">
        <v>336</v>
      </c>
      <c r="E18" s="327">
        <v>47405588</v>
      </c>
      <c r="F18" s="327">
        <v>47405588</v>
      </c>
    </row>
    <row r="19" spans="1:6" x14ac:dyDescent="0.2">
      <c r="A19" s="39" t="s">
        <v>338</v>
      </c>
      <c r="B19" s="485">
        <f>B20+B21+B22</f>
        <v>164129154</v>
      </c>
      <c r="C19" s="485">
        <f>C20+C21+C22</f>
        <v>175102014</v>
      </c>
      <c r="D19" s="479" t="s">
        <v>333</v>
      </c>
      <c r="E19" s="327">
        <f>E20+E21+E22</f>
        <v>171600531</v>
      </c>
      <c r="F19" s="327">
        <f>F20+F21+F22</f>
        <v>178982391</v>
      </c>
    </row>
    <row r="20" spans="1:6" x14ac:dyDescent="0.2">
      <c r="A20" s="39" t="s">
        <v>201</v>
      </c>
      <c r="B20" s="485">
        <v>104185900</v>
      </c>
      <c r="C20" s="485">
        <v>107776900</v>
      </c>
      <c r="D20" s="479" t="s">
        <v>334</v>
      </c>
      <c r="E20" s="327">
        <v>122455348</v>
      </c>
      <c r="F20" s="327">
        <v>122455348</v>
      </c>
    </row>
    <row r="21" spans="1:6" x14ac:dyDescent="0.2">
      <c r="A21" s="39" t="s">
        <v>418</v>
      </c>
      <c r="B21" s="485">
        <v>58677725</v>
      </c>
      <c r="C21" s="485">
        <v>66059585</v>
      </c>
      <c r="D21" s="479" t="s">
        <v>202</v>
      </c>
      <c r="E21" s="327">
        <v>48029654</v>
      </c>
      <c r="F21" s="327">
        <v>55411514</v>
      </c>
    </row>
    <row r="22" spans="1:6" x14ac:dyDescent="0.2">
      <c r="A22" s="39" t="s">
        <v>463</v>
      </c>
      <c r="B22" s="485">
        <v>1265529</v>
      </c>
      <c r="C22" s="485">
        <v>1265529</v>
      </c>
      <c r="D22" s="479" t="s">
        <v>410</v>
      </c>
      <c r="E22" s="327">
        <v>1115529</v>
      </c>
      <c r="F22" s="327">
        <v>1115529</v>
      </c>
    </row>
    <row r="23" spans="1:6" x14ac:dyDescent="0.2">
      <c r="A23" s="39" t="s">
        <v>339</v>
      </c>
      <c r="B23" s="485">
        <v>29213600</v>
      </c>
      <c r="C23" s="485">
        <v>29213600</v>
      </c>
      <c r="D23" s="479" t="s">
        <v>340</v>
      </c>
      <c r="E23" s="327">
        <f>E24+E25+E26+E27+E28+E29</f>
        <v>41290576</v>
      </c>
      <c r="F23" s="327">
        <f>F24+F25+F26+F27+F28+F29</f>
        <v>41290576</v>
      </c>
    </row>
    <row r="24" spans="1:6" x14ac:dyDescent="0.2">
      <c r="A24" s="39"/>
      <c r="B24" s="486"/>
      <c r="C24" s="486"/>
      <c r="D24" s="479" t="s">
        <v>203</v>
      </c>
      <c r="E24" s="327">
        <v>13636606</v>
      </c>
      <c r="F24" s="327">
        <v>13636606</v>
      </c>
    </row>
    <row r="25" spans="1:6" x14ac:dyDescent="0.2">
      <c r="A25" s="39"/>
      <c r="B25" s="486"/>
      <c r="C25" s="486"/>
      <c r="D25" s="479" t="s">
        <v>204</v>
      </c>
      <c r="E25" s="327"/>
      <c r="F25" s="327"/>
    </row>
    <row r="26" spans="1:6" x14ac:dyDescent="0.2">
      <c r="A26" s="39"/>
      <c r="B26" s="486"/>
      <c r="C26" s="486"/>
      <c r="D26" s="479" t="s">
        <v>205</v>
      </c>
      <c r="E26" s="327">
        <v>18385270</v>
      </c>
      <c r="F26" s="327">
        <v>18385270</v>
      </c>
    </row>
    <row r="27" spans="1:6" x14ac:dyDescent="0.2">
      <c r="A27" s="39"/>
      <c r="B27" s="486"/>
      <c r="C27" s="486"/>
      <c r="D27" s="479" t="s">
        <v>206</v>
      </c>
      <c r="E27" s="327">
        <v>8763000</v>
      </c>
      <c r="F27" s="327">
        <v>8763000</v>
      </c>
    </row>
    <row r="28" spans="1:6" x14ac:dyDescent="0.2">
      <c r="A28" s="39"/>
      <c r="B28" s="486"/>
      <c r="C28" s="486"/>
      <c r="D28" s="479" t="s">
        <v>390</v>
      </c>
      <c r="E28" s="327">
        <v>292100</v>
      </c>
      <c r="F28" s="327">
        <v>292100</v>
      </c>
    </row>
    <row r="29" spans="1:6" x14ac:dyDescent="0.2">
      <c r="A29" s="39" t="s">
        <v>341</v>
      </c>
      <c r="B29" s="485">
        <v>63000000</v>
      </c>
      <c r="C29" s="485">
        <v>66370551</v>
      </c>
      <c r="D29" s="479" t="s">
        <v>400</v>
      </c>
      <c r="E29" s="327">
        <v>213600</v>
      </c>
      <c r="F29" s="327">
        <v>213600</v>
      </c>
    </row>
    <row r="30" spans="1:6" x14ac:dyDescent="0.2">
      <c r="A30" s="39" t="s">
        <v>342</v>
      </c>
      <c r="B30" s="485">
        <v>7892695</v>
      </c>
      <c r="C30" s="485">
        <v>7997351</v>
      </c>
      <c r="D30" s="479" t="s">
        <v>346</v>
      </c>
      <c r="E30" s="327">
        <v>14055381</v>
      </c>
      <c r="F30" s="327">
        <v>14055381</v>
      </c>
    </row>
    <row r="31" spans="1:6" x14ac:dyDescent="0.2">
      <c r="A31" s="39" t="s">
        <v>343</v>
      </c>
      <c r="B31" s="485">
        <v>19110</v>
      </c>
      <c r="C31" s="485">
        <v>19110</v>
      </c>
      <c r="D31" s="479" t="s">
        <v>347</v>
      </c>
      <c r="E31" s="327">
        <v>13931827</v>
      </c>
      <c r="F31" s="327">
        <v>13931827</v>
      </c>
    </row>
    <row r="32" spans="1:6" x14ac:dyDescent="0.2">
      <c r="A32" s="39" t="s">
        <v>344</v>
      </c>
      <c r="B32" s="485">
        <v>4500000</v>
      </c>
      <c r="C32" s="485">
        <v>4500000</v>
      </c>
      <c r="D32" s="479" t="s">
        <v>348</v>
      </c>
      <c r="E32" s="327">
        <v>23973912</v>
      </c>
      <c r="F32" s="327">
        <v>23973912</v>
      </c>
    </row>
    <row r="33" spans="1:6" x14ac:dyDescent="0.2">
      <c r="A33" s="39" t="s">
        <v>345</v>
      </c>
      <c r="B33" s="485"/>
      <c r="C33" s="485"/>
      <c r="D33" s="479" t="s">
        <v>399</v>
      </c>
      <c r="E33" s="327"/>
      <c r="F33" s="327"/>
    </row>
    <row r="34" spans="1:6" x14ac:dyDescent="0.2">
      <c r="A34" s="39"/>
      <c r="B34" s="485"/>
      <c r="C34" s="485"/>
      <c r="D34" s="479" t="s">
        <v>349</v>
      </c>
      <c r="E34" s="327"/>
      <c r="F34" s="327"/>
    </row>
    <row r="35" spans="1:6" x14ac:dyDescent="0.2">
      <c r="A35" s="39" t="s">
        <v>350</v>
      </c>
      <c r="B35" s="485">
        <f>B36+B37</f>
        <v>6290800</v>
      </c>
      <c r="C35" s="485">
        <f>C36+C37</f>
        <v>6290800</v>
      </c>
      <c r="D35" s="479" t="s">
        <v>350</v>
      </c>
      <c r="E35" s="327">
        <f>E36+E37</f>
        <v>11569370</v>
      </c>
      <c r="F35" s="327">
        <f>F36+F37</f>
        <v>11569370</v>
      </c>
    </row>
    <row r="36" spans="1:6" x14ac:dyDescent="0.2">
      <c r="A36" s="39" t="s">
        <v>207</v>
      </c>
      <c r="B36" s="485">
        <v>6290800</v>
      </c>
      <c r="C36" s="485">
        <v>6290800</v>
      </c>
      <c r="D36" s="479" t="s">
        <v>207</v>
      </c>
      <c r="E36" s="327">
        <v>11569370</v>
      </c>
      <c r="F36" s="327">
        <v>11569370</v>
      </c>
    </row>
    <row r="37" spans="1:6" x14ac:dyDescent="0.2">
      <c r="A37" s="39" t="s">
        <v>208</v>
      </c>
      <c r="B37" s="485"/>
      <c r="C37" s="485"/>
      <c r="D37" s="479" t="s">
        <v>209</v>
      </c>
      <c r="E37" s="327"/>
      <c r="F37" s="327"/>
    </row>
    <row r="38" spans="1:6" x14ac:dyDescent="0.2">
      <c r="A38" s="39" t="s">
        <v>351</v>
      </c>
      <c r="B38" s="485"/>
      <c r="C38" s="485">
        <v>74695991</v>
      </c>
      <c r="D38" s="479" t="s">
        <v>351</v>
      </c>
      <c r="E38" s="327"/>
      <c r="F38" s="327">
        <v>74695991</v>
      </c>
    </row>
    <row r="39" spans="1:6" x14ac:dyDescent="0.2">
      <c r="A39" s="39" t="s">
        <v>352</v>
      </c>
      <c r="B39" s="485">
        <v>82619</v>
      </c>
      <c r="C39" s="485">
        <v>82619</v>
      </c>
      <c r="D39" s="479"/>
      <c r="E39" s="327"/>
      <c r="F39" s="327"/>
    </row>
    <row r="40" spans="1:6" x14ac:dyDescent="0.2">
      <c r="A40" s="39" t="s">
        <v>388</v>
      </c>
      <c r="B40" s="485">
        <v>30633004</v>
      </c>
      <c r="C40" s="485">
        <v>23185574</v>
      </c>
      <c r="D40" s="479" t="s">
        <v>464</v>
      </c>
      <c r="E40" s="327">
        <v>0</v>
      </c>
      <c r="F40" s="327">
        <v>0</v>
      </c>
    </row>
    <row r="41" spans="1:6" x14ac:dyDescent="0.2">
      <c r="A41" s="39" t="s">
        <v>462</v>
      </c>
      <c r="B41" s="485">
        <v>820960</v>
      </c>
      <c r="C41" s="485">
        <v>820960</v>
      </c>
      <c r="D41" s="479" t="s">
        <v>465</v>
      </c>
      <c r="E41" s="327">
        <v>13742463</v>
      </c>
      <c r="F41" s="327">
        <v>14550611</v>
      </c>
    </row>
    <row r="42" spans="1:6" x14ac:dyDescent="0.2">
      <c r="A42" s="39" t="s">
        <v>497</v>
      </c>
      <c r="B42" s="485"/>
      <c r="C42" s="485">
        <v>808148</v>
      </c>
      <c r="D42" s="487" t="s">
        <v>466</v>
      </c>
      <c r="E42" s="327">
        <v>2413765</v>
      </c>
      <c r="F42" s="327">
        <v>2413765</v>
      </c>
    </row>
    <row r="43" spans="1:6" x14ac:dyDescent="0.2">
      <c r="A43" s="287" t="s">
        <v>210</v>
      </c>
      <c r="B43" s="488">
        <f>B41+B40+B39+B35+B33+B32+B31+B30+B29+B23+B19+B18+B17+B12+B9</f>
        <v>484494700</v>
      </c>
      <c r="C43" s="488">
        <f>C41+C40+C39+C35+C33+C32+C31+C30+C29+C23+C19+C18+C17+C12+C9+C42+C38</f>
        <v>567396749</v>
      </c>
      <c r="D43" s="489" t="s">
        <v>210</v>
      </c>
      <c r="E43" s="375">
        <f>E42+E41+E40+E38+E35+E32++E31+E30+E23+E19+E18+E12+E9</f>
        <v>482450989</v>
      </c>
      <c r="F43" s="375">
        <f>F42+F41+F40+F38+F35+F32++F31+F30+F23+F19+F18+F12+F9</f>
        <v>565353038</v>
      </c>
    </row>
    <row r="44" spans="1:6" x14ac:dyDescent="0.2">
      <c r="A44" s="508" t="s">
        <v>398</v>
      </c>
      <c r="B44" s="508"/>
      <c r="C44" s="511"/>
      <c r="D44" s="511"/>
      <c r="E44" s="375">
        <v>30</v>
      </c>
      <c r="F44" s="375">
        <v>30</v>
      </c>
    </row>
    <row r="45" spans="1:6" ht="15.75" x14ac:dyDescent="0.25">
      <c r="A45" s="481"/>
      <c r="B45" s="225"/>
      <c r="C45" s="225"/>
      <c r="D45" s="224"/>
      <c r="E45" s="225"/>
    </row>
    <row r="46" spans="1:6" x14ac:dyDescent="0.2">
      <c r="A46" s="3"/>
      <c r="B46" s="3"/>
      <c r="C46" s="3"/>
      <c r="D46" s="3"/>
      <c r="E46" s="85"/>
    </row>
    <row r="47" spans="1:6" x14ac:dyDescent="0.2">
      <c r="A47" s="3"/>
      <c r="B47" s="3"/>
      <c r="C47" s="3"/>
      <c r="D47" s="3"/>
      <c r="E47" s="85"/>
    </row>
    <row r="48" spans="1:6" x14ac:dyDescent="0.2">
      <c r="A48" s="3"/>
      <c r="B48" s="3"/>
      <c r="C48" s="3"/>
      <c r="D48" s="3"/>
      <c r="E48" s="85"/>
    </row>
    <row r="49" spans="1:6" x14ac:dyDescent="0.2">
      <c r="A49" s="3"/>
      <c r="B49" s="3"/>
      <c r="C49" s="3"/>
      <c r="D49" s="3"/>
      <c r="E49" s="85"/>
    </row>
    <row r="50" spans="1:6" x14ac:dyDescent="0.2">
      <c r="A50" s="3"/>
      <c r="B50" s="3"/>
      <c r="C50" s="3"/>
      <c r="D50" s="3"/>
      <c r="E50" s="3"/>
    </row>
    <row r="51" spans="1:6" x14ac:dyDescent="0.2">
      <c r="A51" s="3"/>
      <c r="B51" s="3"/>
      <c r="C51" s="3"/>
      <c r="D51" s="3"/>
      <c r="E51" s="3"/>
    </row>
    <row r="52" spans="1:6" ht="45" customHeight="1" x14ac:dyDescent="0.3">
      <c r="A52" s="497" t="s">
        <v>449</v>
      </c>
      <c r="B52" s="497"/>
      <c r="C52" s="497"/>
      <c r="D52" s="497"/>
      <c r="E52" s="497"/>
      <c r="F52" s="496"/>
    </row>
    <row r="53" spans="1:6" ht="22.5" customHeight="1" x14ac:dyDescent="0.3">
      <c r="A53" s="482"/>
      <c r="B53" s="226"/>
      <c r="C53" s="226"/>
      <c r="D53" s="226"/>
      <c r="E53" s="226"/>
    </row>
    <row r="54" spans="1:6" x14ac:dyDescent="0.2">
      <c r="A54" s="3"/>
      <c r="B54" s="3"/>
      <c r="C54" s="3"/>
      <c r="D54" s="3"/>
      <c r="E54" s="3"/>
    </row>
    <row r="55" spans="1:6" x14ac:dyDescent="0.2">
      <c r="A55" s="3"/>
      <c r="B55" s="3"/>
      <c r="C55" s="3"/>
      <c r="D55" s="3"/>
      <c r="E55" s="3"/>
    </row>
    <row r="56" spans="1:6" x14ac:dyDescent="0.2">
      <c r="E56" s="85"/>
    </row>
    <row r="57" spans="1:6" ht="33.75" customHeight="1" x14ac:dyDescent="0.25">
      <c r="A57" s="507" t="s">
        <v>5</v>
      </c>
      <c r="B57" s="507"/>
      <c r="C57" s="476" t="s">
        <v>492</v>
      </c>
      <c r="D57" s="507" t="s">
        <v>26</v>
      </c>
      <c r="E57" s="507"/>
      <c r="F57" s="491" t="s">
        <v>492</v>
      </c>
    </row>
    <row r="58" spans="1:6" ht="15.75" x14ac:dyDescent="0.25">
      <c r="A58" s="512" t="s">
        <v>211</v>
      </c>
      <c r="B58" s="512"/>
      <c r="C58" s="477"/>
      <c r="D58" s="512" t="s">
        <v>211</v>
      </c>
      <c r="E58" s="512"/>
      <c r="F58" s="479"/>
    </row>
    <row r="59" spans="1:6" x14ac:dyDescent="0.2">
      <c r="A59" s="479" t="s">
        <v>331</v>
      </c>
      <c r="B59" s="327"/>
      <c r="C59" s="327"/>
      <c r="D59" s="479" t="s">
        <v>438</v>
      </c>
      <c r="E59" s="327"/>
      <c r="F59" s="479"/>
    </row>
    <row r="60" spans="1:6" x14ac:dyDescent="0.2">
      <c r="A60" s="479" t="s">
        <v>332</v>
      </c>
      <c r="B60" s="327">
        <v>2500000</v>
      </c>
      <c r="C60" s="327">
        <v>2500000</v>
      </c>
      <c r="D60" s="479" t="s">
        <v>332</v>
      </c>
      <c r="E60" s="327">
        <v>1044673</v>
      </c>
      <c r="F60" s="327">
        <v>1044673</v>
      </c>
    </row>
    <row r="61" spans="1:6" x14ac:dyDescent="0.2">
      <c r="A61" s="479" t="s">
        <v>421</v>
      </c>
      <c r="B61" s="327">
        <v>542470</v>
      </c>
      <c r="C61" s="327">
        <v>542470</v>
      </c>
      <c r="D61" s="479" t="s">
        <v>389</v>
      </c>
      <c r="E61" s="327"/>
      <c r="F61" s="327"/>
    </row>
    <row r="62" spans="1:6" s="299" customFormat="1" x14ac:dyDescent="0.2">
      <c r="A62" s="479" t="s">
        <v>409</v>
      </c>
      <c r="B62" s="327"/>
      <c r="C62" s="327"/>
      <c r="D62" s="479" t="s">
        <v>417</v>
      </c>
      <c r="E62" s="327"/>
      <c r="F62" s="327"/>
    </row>
    <row r="63" spans="1:6" s="299" customFormat="1" x14ac:dyDescent="0.2">
      <c r="A63" s="479"/>
      <c r="B63" s="327"/>
      <c r="C63" s="327"/>
      <c r="D63" s="479" t="s">
        <v>391</v>
      </c>
      <c r="E63" s="327">
        <v>314508</v>
      </c>
      <c r="F63" s="327">
        <v>314508</v>
      </c>
    </row>
    <row r="64" spans="1:6" x14ac:dyDescent="0.2">
      <c r="A64" s="479"/>
      <c r="B64" s="327"/>
      <c r="C64" s="327"/>
      <c r="D64" s="479" t="s">
        <v>420</v>
      </c>
      <c r="E64" s="327">
        <v>3727000</v>
      </c>
      <c r="F64" s="327">
        <v>3727000</v>
      </c>
    </row>
    <row r="65" spans="1:6" x14ac:dyDescent="0.2">
      <c r="A65" s="479"/>
      <c r="B65" s="327"/>
      <c r="C65" s="327"/>
      <c r="D65" s="479"/>
      <c r="E65" s="327"/>
      <c r="F65" s="327"/>
    </row>
    <row r="66" spans="1:6" x14ac:dyDescent="0.2">
      <c r="A66" s="479"/>
      <c r="B66" s="327"/>
      <c r="C66" s="327"/>
      <c r="D66" s="479"/>
      <c r="E66" s="327"/>
      <c r="F66" s="479"/>
    </row>
    <row r="67" spans="1:6" x14ac:dyDescent="0.2">
      <c r="A67" s="479"/>
      <c r="B67" s="479"/>
      <c r="C67" s="479"/>
      <c r="D67" s="479"/>
      <c r="E67" s="327"/>
      <c r="F67" s="479"/>
    </row>
    <row r="68" spans="1:6" x14ac:dyDescent="0.2">
      <c r="A68" s="479"/>
      <c r="B68" s="479"/>
      <c r="C68" s="479"/>
      <c r="D68" s="479"/>
      <c r="E68" s="327"/>
      <c r="F68" s="479"/>
    </row>
    <row r="69" spans="1:6" ht="21.75" customHeight="1" x14ac:dyDescent="0.2">
      <c r="A69" s="483" t="s">
        <v>210</v>
      </c>
      <c r="B69" s="375">
        <f>B60+B61</f>
        <v>3042470</v>
      </c>
      <c r="C69" s="375">
        <f>C60+C61</f>
        <v>3042470</v>
      </c>
      <c r="D69" s="483" t="s">
        <v>210</v>
      </c>
      <c r="E69" s="375">
        <f>SUM(E59:E66)</f>
        <v>5086181</v>
      </c>
      <c r="F69" s="375">
        <f>SUM(F59:F66)</f>
        <v>5086181</v>
      </c>
    </row>
    <row r="70" spans="1:6" x14ac:dyDescent="0.2">
      <c r="A70" s="510" t="s">
        <v>212</v>
      </c>
      <c r="B70" s="510"/>
      <c r="C70" s="510"/>
      <c r="D70" s="510"/>
      <c r="E70" s="375">
        <v>0</v>
      </c>
      <c r="F70" s="479"/>
    </row>
    <row r="71" spans="1:6" s="32" customFormat="1" ht="22.5" customHeight="1" x14ac:dyDescent="0.2">
      <c r="A71" s="513" t="s">
        <v>213</v>
      </c>
      <c r="B71" s="513"/>
      <c r="C71" s="490"/>
      <c r="D71" s="513" t="s">
        <v>213</v>
      </c>
      <c r="E71" s="513"/>
      <c r="F71" s="491"/>
    </row>
    <row r="72" spans="1:6" s="197" customFormat="1" x14ac:dyDescent="0.2">
      <c r="A72" s="328" t="s">
        <v>214</v>
      </c>
      <c r="B72" s="328" t="s">
        <v>215</v>
      </c>
      <c r="C72" s="328"/>
      <c r="D72" s="328" t="s">
        <v>214</v>
      </c>
      <c r="E72" s="328" t="s">
        <v>214</v>
      </c>
      <c r="F72" s="328"/>
    </row>
    <row r="73" spans="1:6" x14ac:dyDescent="0.2">
      <c r="A73" s="510" t="s">
        <v>216</v>
      </c>
      <c r="B73" s="510"/>
      <c r="C73" s="510"/>
      <c r="D73" s="510"/>
      <c r="E73" s="375">
        <v>0</v>
      </c>
      <c r="F73" s="479"/>
    </row>
  </sheetData>
  <sheetProtection selectLockedCells="1" selectUnlockedCells="1"/>
  <mergeCells count="15">
    <mergeCell ref="A57:B57"/>
    <mergeCell ref="D57:E57"/>
    <mergeCell ref="A52:F52"/>
    <mergeCell ref="A73:D73"/>
    <mergeCell ref="A58:B58"/>
    <mergeCell ref="D58:E58"/>
    <mergeCell ref="A71:B71"/>
    <mergeCell ref="D71:E71"/>
    <mergeCell ref="A70:D70"/>
    <mergeCell ref="A7:B7"/>
    <mergeCell ref="D7:E7"/>
    <mergeCell ref="A8:B8"/>
    <mergeCell ref="D8:E8"/>
    <mergeCell ref="A44:D44"/>
    <mergeCell ref="A4:F4"/>
  </mergeCells>
  <phoneticPr fontId="0" type="noConversion"/>
  <pageMargins left="0.15748031496062992" right="0.11811023622047245" top="0.55118110236220474" bottom="1.2204724409448819" header="0.59055118110236227" footer="1.6141732283464567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2" workbookViewId="0">
      <selection activeCell="F28" sqref="F28"/>
    </sheetView>
  </sheetViews>
  <sheetFormatPr defaultRowHeight="15.75" x14ac:dyDescent="0.25"/>
  <cols>
    <col min="1" max="1" width="54.85546875" style="84" customWidth="1"/>
    <col min="2" max="2" width="8.7109375" style="84" bestFit="1" customWidth="1"/>
    <col min="3" max="3" width="16.28515625" style="300" customWidth="1"/>
    <col min="4" max="4" width="16" style="84" bestFit="1" customWidth="1"/>
    <col min="5" max="7" width="9.140625" style="84" customWidth="1"/>
  </cols>
  <sheetData>
    <row r="1" spans="1:7" ht="9.75" customHeight="1" x14ac:dyDescent="0.25">
      <c r="B1" s="85"/>
      <c r="C1" s="290"/>
      <c r="D1" s="290" t="s">
        <v>217</v>
      </c>
    </row>
    <row r="2" spans="1:7" ht="13.5" customHeight="1" x14ac:dyDescent="0.25">
      <c r="B2" s="85"/>
      <c r="C2" s="290"/>
      <c r="D2" s="290" t="s">
        <v>1</v>
      </c>
    </row>
    <row r="3" spans="1:7" ht="38.85" customHeight="1" x14ac:dyDescent="0.3">
      <c r="A3" s="497" t="s">
        <v>450</v>
      </c>
      <c r="B3" s="497"/>
      <c r="C3" s="497"/>
      <c r="D3" s="496"/>
    </row>
    <row r="4" spans="1:7" ht="6.75" customHeight="1" x14ac:dyDescent="0.25"/>
    <row r="5" spans="1:7" ht="13.5" customHeight="1" x14ac:dyDescent="0.25">
      <c r="C5" s="290"/>
      <c r="D5" s="290" t="s">
        <v>443</v>
      </c>
    </row>
    <row r="6" spans="1:7" ht="18" customHeight="1" x14ac:dyDescent="0.25">
      <c r="A6" s="433" t="s">
        <v>218</v>
      </c>
      <c r="B6" s="434" t="s">
        <v>219</v>
      </c>
      <c r="C6" s="492" t="s">
        <v>220</v>
      </c>
      <c r="D6" s="480" t="s">
        <v>492</v>
      </c>
    </row>
    <row r="7" spans="1:7" s="32" customFormat="1" ht="21" customHeight="1" x14ac:dyDescent="0.25">
      <c r="A7" s="512" t="s">
        <v>221</v>
      </c>
      <c r="B7" s="512"/>
      <c r="C7" s="512"/>
      <c r="D7" s="357"/>
      <c r="E7" s="227"/>
      <c r="F7" s="227"/>
      <c r="G7" s="227"/>
    </row>
    <row r="8" spans="1:7" ht="21" customHeight="1" x14ac:dyDescent="0.25">
      <c r="A8" s="341" t="s">
        <v>222</v>
      </c>
      <c r="B8" s="341"/>
      <c r="C8" s="435">
        <v>74514080</v>
      </c>
      <c r="D8" s="356">
        <v>74761498</v>
      </c>
    </row>
    <row r="9" spans="1:7" ht="30.75" customHeight="1" x14ac:dyDescent="0.25">
      <c r="A9" s="436" t="s">
        <v>223</v>
      </c>
      <c r="B9" s="341"/>
      <c r="C9" s="435">
        <v>24970796</v>
      </c>
      <c r="D9" s="356">
        <v>25120651</v>
      </c>
    </row>
    <row r="10" spans="1:7" ht="31.5" customHeight="1" x14ac:dyDescent="0.25">
      <c r="A10" s="436" t="s">
        <v>224</v>
      </c>
      <c r="B10" s="341"/>
      <c r="C10" s="435">
        <v>12391469</v>
      </c>
      <c r="D10" s="356">
        <v>12391469</v>
      </c>
    </row>
    <row r="11" spans="1:7" x14ac:dyDescent="0.25">
      <c r="A11" s="341" t="s">
        <v>225</v>
      </c>
      <c r="B11" s="341"/>
      <c r="C11" s="435">
        <v>6619470</v>
      </c>
      <c r="D11" s="356">
        <v>6619470</v>
      </c>
    </row>
    <row r="12" spans="1:7" x14ac:dyDescent="0.25">
      <c r="A12" s="341" t="s">
        <v>226</v>
      </c>
      <c r="B12" s="341"/>
      <c r="C12" s="435">
        <v>1707715</v>
      </c>
      <c r="D12" s="356">
        <v>1707715</v>
      </c>
    </row>
    <row r="13" spans="1:7" x14ac:dyDescent="0.25">
      <c r="A13" s="341" t="s">
        <v>227</v>
      </c>
      <c r="B13" s="341"/>
      <c r="C13" s="435">
        <v>4252142</v>
      </c>
      <c r="D13" s="356">
        <v>4252142</v>
      </c>
    </row>
    <row r="14" spans="1:7" ht="33.75" customHeight="1" x14ac:dyDescent="0.25">
      <c r="A14" s="436" t="s">
        <v>228</v>
      </c>
      <c r="B14" s="341"/>
      <c r="C14" s="435">
        <f>C8+C10+C11+C12+C13</f>
        <v>99484876</v>
      </c>
      <c r="D14" s="435">
        <f>D8+D10+D11+D12+D13</f>
        <v>99732294</v>
      </c>
    </row>
    <row r="15" spans="1:7" x14ac:dyDescent="0.25">
      <c r="A15" s="341" t="s">
        <v>229</v>
      </c>
      <c r="B15" s="341"/>
      <c r="C15" s="435">
        <v>9969082</v>
      </c>
      <c r="D15" s="356">
        <v>9969082</v>
      </c>
    </row>
    <row r="16" spans="1:7" x14ac:dyDescent="0.25">
      <c r="A16" s="341" t="s">
        <v>324</v>
      </c>
      <c r="B16" s="341"/>
      <c r="C16" s="435">
        <v>82619</v>
      </c>
      <c r="D16" s="356">
        <v>82619</v>
      </c>
    </row>
    <row r="17" spans="1:4" x14ac:dyDescent="0.25">
      <c r="A17" s="341" t="s">
        <v>416</v>
      </c>
      <c r="B17" s="341"/>
      <c r="C17" s="435"/>
      <c r="D17" s="356"/>
    </row>
    <row r="18" spans="1:4" ht="29.25" customHeight="1" x14ac:dyDescent="0.25">
      <c r="A18" s="514" t="s">
        <v>230</v>
      </c>
      <c r="B18" s="514"/>
      <c r="C18" s="514"/>
      <c r="D18" s="356"/>
    </row>
    <row r="19" spans="1:4" ht="41.25" customHeight="1" x14ac:dyDescent="0.25">
      <c r="A19" s="515" t="s">
        <v>231</v>
      </c>
      <c r="B19" s="515"/>
      <c r="C19" s="515"/>
      <c r="D19" s="356"/>
    </row>
    <row r="20" spans="1:4" x14ac:dyDescent="0.25">
      <c r="A20" s="341" t="s">
        <v>467</v>
      </c>
      <c r="B20" s="341"/>
      <c r="C20" s="435">
        <v>61254900</v>
      </c>
      <c r="D20" s="356">
        <v>61254900</v>
      </c>
    </row>
    <row r="21" spans="1:4" ht="33.75" customHeight="1" x14ac:dyDescent="0.25">
      <c r="A21" s="436" t="s">
        <v>297</v>
      </c>
      <c r="B21" s="341"/>
      <c r="C21" s="435">
        <v>26271000</v>
      </c>
      <c r="D21" s="356">
        <v>26271000</v>
      </c>
    </row>
    <row r="22" spans="1:4" x14ac:dyDescent="0.25">
      <c r="A22" s="341" t="s">
        <v>232</v>
      </c>
      <c r="B22" s="341"/>
      <c r="C22" s="435">
        <v>13636000</v>
      </c>
      <c r="D22" s="356">
        <v>13636000</v>
      </c>
    </row>
    <row r="23" spans="1:4" x14ac:dyDescent="0.25">
      <c r="A23" s="341" t="s">
        <v>298</v>
      </c>
      <c r="B23" s="341"/>
      <c r="C23" s="435"/>
      <c r="D23" s="356"/>
    </row>
    <row r="24" spans="1:4" ht="16.5" customHeight="1" x14ac:dyDescent="0.25">
      <c r="A24" s="341" t="s">
        <v>386</v>
      </c>
      <c r="B24" s="341"/>
      <c r="C24" s="435"/>
      <c r="D24" s="356">
        <v>3591000</v>
      </c>
    </row>
    <row r="25" spans="1:4" ht="33" customHeight="1" x14ac:dyDescent="0.25">
      <c r="A25" s="437" t="s">
        <v>325</v>
      </c>
      <c r="B25" s="341"/>
      <c r="C25" s="435">
        <v>3024000</v>
      </c>
      <c r="D25" s="356">
        <v>3024000</v>
      </c>
    </row>
    <row r="26" spans="1:4" ht="33" customHeight="1" x14ac:dyDescent="0.25">
      <c r="A26" s="436" t="s">
        <v>326</v>
      </c>
      <c r="B26" s="341"/>
      <c r="C26" s="435">
        <v>67419000</v>
      </c>
      <c r="D26" s="356">
        <v>67419000</v>
      </c>
    </row>
    <row r="27" spans="1:4" ht="17.25" customHeight="1" x14ac:dyDescent="0.25">
      <c r="A27" s="341" t="s">
        <v>299</v>
      </c>
      <c r="B27" s="341"/>
      <c r="C27" s="435">
        <v>56081527</v>
      </c>
      <c r="D27" s="356">
        <f>D28+D29</f>
        <v>63463387</v>
      </c>
    </row>
    <row r="28" spans="1:4" ht="17.25" customHeight="1" x14ac:dyDescent="0.25">
      <c r="A28" s="341" t="s">
        <v>327</v>
      </c>
      <c r="B28" s="341"/>
      <c r="C28" s="435">
        <v>20029680</v>
      </c>
      <c r="D28" s="356">
        <v>20029680</v>
      </c>
    </row>
    <row r="29" spans="1:4" ht="17.25" customHeight="1" x14ac:dyDescent="0.25">
      <c r="A29" s="341" t="s">
        <v>328</v>
      </c>
      <c r="B29" s="341"/>
      <c r="C29" s="435">
        <v>36051847</v>
      </c>
      <c r="D29" s="356">
        <v>43433707</v>
      </c>
    </row>
    <row r="30" spans="1:4" ht="31.5" customHeight="1" x14ac:dyDescent="0.25">
      <c r="A30" s="436" t="s">
        <v>387</v>
      </c>
      <c r="B30" s="341"/>
      <c r="C30" s="435"/>
      <c r="D30" s="356"/>
    </row>
    <row r="31" spans="1:4" x14ac:dyDescent="0.25">
      <c r="A31" s="341" t="s">
        <v>233</v>
      </c>
      <c r="B31" s="341"/>
      <c r="C31" s="435">
        <v>6338570</v>
      </c>
      <c r="D31" s="356">
        <v>6443226</v>
      </c>
    </row>
    <row r="32" spans="1:4" x14ac:dyDescent="0.25">
      <c r="A32" s="341" t="s">
        <v>468</v>
      </c>
      <c r="B32" s="341"/>
      <c r="C32" s="435">
        <v>820960</v>
      </c>
      <c r="D32" s="356">
        <v>820960</v>
      </c>
    </row>
    <row r="33" spans="1:4" ht="17.25" customHeight="1" x14ac:dyDescent="0.25">
      <c r="A33" s="301" t="s">
        <v>234</v>
      </c>
      <c r="B33" s="301"/>
      <c r="C33" s="455">
        <f>C32+C31+C27+C26+C25+C22+C21+C20+C16+C15+C9+C8</f>
        <v>344382534</v>
      </c>
      <c r="D33" s="455">
        <f>D32+D31+D27+D26+D25+D22+D21+D20+D16+D15+D9+D8+D24</f>
        <v>355857323</v>
      </c>
    </row>
    <row r="34" spans="1:4" x14ac:dyDescent="0.25">
      <c r="D34" s="82"/>
    </row>
  </sheetData>
  <sheetProtection selectLockedCells="1" selectUnlockedCells="1"/>
  <mergeCells count="4">
    <mergeCell ref="A7:C7"/>
    <mergeCell ref="A18:C18"/>
    <mergeCell ref="A19:C19"/>
    <mergeCell ref="A3:D3"/>
  </mergeCells>
  <phoneticPr fontId="0" type="noConversion"/>
  <pageMargins left="0.39370078740157483" right="0.31496062992125984" top="0.19685039370078741" bottom="0.31496062992125984" header="0.23622047244094491" footer="0.31496062992125984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4935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21</vt:i4>
      </vt:variant>
      <vt:variant>
        <vt:lpstr>Névvel ellátott tartományok</vt:lpstr>
      </vt:variant>
      <vt:variant>
        <vt:i4>12</vt:i4>
      </vt:variant>
    </vt:vector>
  </HeadingPairs>
  <TitlesOfParts>
    <vt:vector size="33" baseType="lpstr">
      <vt:lpstr>1.Mérleg</vt:lpstr>
      <vt:lpstr> 2a.önk bevétel</vt:lpstr>
      <vt:lpstr>2.b melléklet</vt:lpstr>
      <vt:lpstr>3. melléklet</vt:lpstr>
      <vt:lpstr>3a. önk</vt:lpstr>
      <vt:lpstr>3b. Közös Hiv </vt:lpstr>
      <vt:lpstr>3.c Műv Ház</vt:lpstr>
      <vt:lpstr>4. Feladatok</vt:lpstr>
      <vt:lpstr>5. Támogatások</vt:lpstr>
      <vt:lpstr>6. beruh. kiadás </vt:lpstr>
      <vt:lpstr>7. Felújítás</vt:lpstr>
      <vt:lpstr>8. Eu projekt</vt:lpstr>
      <vt:lpstr>9. közvetett tám.</vt:lpstr>
      <vt:lpstr>10. Műk.célra átv.</vt:lpstr>
      <vt:lpstr>11. Felhalm.c.átv.</vt:lpstr>
      <vt:lpstr>12 .egyéb műk támogatás</vt:lpstr>
      <vt:lpstr>13.Ellátott jutt. </vt:lpstr>
      <vt:lpstr>14. stabilitás</vt:lpstr>
      <vt:lpstr>15.előirfelhasz</vt:lpstr>
      <vt:lpstr>16. 3 éves terv</vt:lpstr>
      <vt:lpstr>Munka1</vt:lpstr>
      <vt:lpstr>Excel_BuiltIn__FilterDatabase_2</vt:lpstr>
      <vt:lpstr>Excel_BuiltIn_Print_Area_15</vt:lpstr>
      <vt:lpstr>Excel_BuiltIn_Print_Area_17</vt:lpstr>
      <vt:lpstr>Excel_BuiltIn_Print_Area_4</vt:lpstr>
      <vt:lpstr>Excel_BuiltIn_Print_Titles_2_1</vt:lpstr>
      <vt:lpstr>Excel_BuiltIn_Print_Titles_3_1</vt:lpstr>
      <vt:lpstr>Excel_BuiltIn_Print_Titles_5</vt:lpstr>
      <vt:lpstr>Excel_BuiltIn_Print_Titles_5_1</vt:lpstr>
      <vt:lpstr>Excel_BuiltIn_Print_Titles_7_1</vt:lpstr>
      <vt:lpstr>Excel_BuiltIn_Print_Titles_9</vt:lpstr>
      <vt:lpstr>' 2a.önk bevétel'!Nyomtatási_cím</vt:lpstr>
      <vt:lpstr>'3b. Közös Hiv 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</dc:creator>
  <cp:lastModifiedBy>Windows-felhasználó</cp:lastModifiedBy>
  <cp:revision>519</cp:revision>
  <cp:lastPrinted>2021-06-07T07:43:47Z</cp:lastPrinted>
  <dcterms:created xsi:type="dcterms:W3CDTF">2002-11-18T12:26:49Z</dcterms:created>
  <dcterms:modified xsi:type="dcterms:W3CDTF">2021-06-10T08:07:25Z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