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7410" tabRatio="844" firstSheet="13" activeTab="15"/>
  </bookViews>
  <sheets>
    <sheet name="1.zalrMérleg" sheetId="1" r:id="rId1"/>
    <sheet name=" 2a.zal.önk bevétel" sheetId="2" r:id="rId2"/>
    <sheet name="2b.zal..önk kiadás" sheetId="3" r:id="rId3"/>
    <sheet name="3)a. Zal.melléklet" sheetId="4" r:id="rId4"/>
    <sheet name="3b.zsarszeg.személyi " sheetId="6" r:id="rId5"/>
    <sheet name="3czsarsz.dologi " sheetId="7" r:id="rId6"/>
    <sheet name="4.zal Feladatok" sheetId="9" r:id="rId7"/>
    <sheet name="5.  zsarsz Támogatások" sheetId="10" r:id="rId8"/>
    <sheet name="6.-7-zal. ber.-fel. kiadás " sheetId="11" r:id="rId9"/>
    <sheet name="8-9 mell. " sheetId="24" r:id="rId10"/>
    <sheet name="10.  Átv. Műk.c. - 11 felhal c." sheetId="15" r:id="rId11"/>
    <sheet name="12 . műk tám. és felh.átad" sheetId="17" r:id="rId12"/>
    <sheet name="13.Zsarsz. Ellátott jutt. " sheetId="18" r:id="rId13"/>
    <sheet name="14. stabilitás " sheetId="23" r:id="rId14"/>
    <sheet name="15. likv. terv" sheetId="22" r:id="rId15"/>
    <sheet name="16.3éves terv" sheetId="25" r:id="rId16"/>
  </sheets>
  <definedNames>
    <definedName name="Excel_BuiltIn__FilterDatabase_2">' 2a.zal.önk bevétel'!$C$1:$C$39</definedName>
    <definedName name="Excel_BuiltIn_Print_Area_11">#REF!</definedName>
    <definedName name="Excel_BuiltIn_Print_Area_11_1">"$'5. beruh. kiadás '.$#hiv" "$#HIV!:$#HIV!$#HIV!"</definedName>
    <definedName name="Excel_BuiltIn_Print_Area_14">#REF!</definedName>
    <definedName name="Excel_BuiltIn_Print_Area_15">'10.  Átv. Műk.c. - 11 felhal c.'!$A$1:$D$5</definedName>
    <definedName name="Excel_BuiltIn_Print_Area_17">'12 . műk tám. és felh.átad'!$A$1:$D$13</definedName>
    <definedName name="Excel_BuiltIn_Print_Area_18">"$#HIV!.$#HIV!$#HIV!:$#HIV!$#HIV!"</definedName>
    <definedName name="Excel_BuiltIn_Print_Area_20">#REF!</definedName>
    <definedName name="Excel_BuiltIn_Print_Area_4">'2b.zal..önk kiadás'!$C$2:$C$40</definedName>
    <definedName name="Excel_BuiltIn_Print_Area_8">"$'3b. iskola '.$#hiv" "$#HIV!:$#HIV!$#HIV!"</definedName>
    <definedName name="Excel_BuiltIn_Print_Titles_10_1">#REF!</definedName>
    <definedName name="Excel_BuiltIn_Print_Titles_11_1">"$'5. beruh. kiadás '.$#hiv" "$#HIV!:$#HIV!$#HIV!"</definedName>
    <definedName name="Excel_BuiltIn_Print_Titles_2_1">' 2a.zal.önk bevétel'!$A$2:$IM$2</definedName>
    <definedName name="Excel_BuiltIn_Print_Titles_23_1">#REF!</definedName>
    <definedName name="Excel_BuiltIn_Print_Titles_25">#REF!</definedName>
    <definedName name="Excel_BuiltIn_Print_Titles_3_1">' 2a.zal.önk bevétel'!$A$2:$IG$2</definedName>
    <definedName name="Excel_BuiltIn_Print_Titles_5">#REF!</definedName>
    <definedName name="Excel_BuiltIn_Print_Titles_5_1">#REF!</definedName>
    <definedName name="Excel_BuiltIn_Print_Titles_7_1">'3b.zsarszeg.személyi '!#REF!</definedName>
    <definedName name="Excel_BuiltIn_Print_Titles_9">'3b.zsarszeg.személyi '!#REF!</definedName>
    <definedName name="_xlnm.Print_Titles" localSheetId="1">' 2a.zal.önk bevétel'!$2:$2</definedName>
    <definedName name="_xlnm.Print_Area" localSheetId="1">' 2a.zal.önk bevétel'!$A$1:$G$48</definedName>
    <definedName name="_xlnm.Print_Area" localSheetId="0">'1.zalrMérleg'!$A$1:$F$36</definedName>
    <definedName name="_xlnm.Print_Area" localSheetId="11">'12 . műk tám. és felh.átad'!$A$1:$G$14</definedName>
    <definedName name="_xlnm.Print_Area" localSheetId="14">'15. likv. terv'!$A$2:$N$24</definedName>
    <definedName name="_xlnm.Print_Area" localSheetId="2">'2b.zal..önk kiadás'!$A$1:$G$50</definedName>
    <definedName name="_xlnm.Print_Area" localSheetId="3">'3)a. Zal.melléklet'!$A$1:$L$30</definedName>
    <definedName name="_xlnm.Print_Area" localSheetId="4">'3b.zsarszeg.személyi '!$A$1:$G$26</definedName>
    <definedName name="_xlnm.Print_Area" localSheetId="5">'3czsarsz.dologi '!$A$1:$G$27</definedName>
    <definedName name="_xlnm.Print_Area" localSheetId="6">'4.zal Feladatok'!$A$1:$J$42</definedName>
    <definedName name="_xlnm.Print_Area" localSheetId="7">'5.  zsarsz Támogatások'!$A$1:$F$19</definedName>
    <definedName name="_xlnm.Print_Area" localSheetId="8">'6.-7-zal. ber.-fel. kiadás '!$A$1:$G$21</definedName>
    <definedName name="_xlnm.Print_Area" localSheetId="9">'8-9 mell. '!$A$1:$I$27</definedName>
  </definedNames>
  <calcPr calcId="145621" fullCalcOnLoad="1"/>
</workbook>
</file>

<file path=xl/calcChain.xml><?xml version="1.0" encoding="utf-8"?>
<calcChain xmlns="http://schemas.openxmlformats.org/spreadsheetml/2006/main">
  <c r="F29" i="25" l="1"/>
  <c r="F31" i="25"/>
  <c r="F18" i="25"/>
  <c r="F16" i="25"/>
  <c r="E31" i="25"/>
  <c r="E29" i="25"/>
  <c r="E18" i="25"/>
  <c r="E16" i="25"/>
  <c r="D31" i="25"/>
  <c r="D29" i="25"/>
  <c r="C29" i="25"/>
  <c r="C31" i="25"/>
  <c r="D18" i="25"/>
  <c r="D16" i="25"/>
  <c r="C16" i="25"/>
  <c r="C18" i="25"/>
  <c r="N14" i="22"/>
  <c r="B13" i="22"/>
  <c r="N11" i="22"/>
  <c r="N13" i="22"/>
  <c r="F13" i="17"/>
  <c r="F8" i="17"/>
  <c r="D8" i="17"/>
  <c r="F16" i="11"/>
  <c r="E16" i="11"/>
  <c r="D16" i="11"/>
  <c r="F15" i="11"/>
  <c r="E15" i="11"/>
  <c r="D15" i="11"/>
  <c r="D21" i="11"/>
  <c r="D7" i="11"/>
  <c r="E13" i="10"/>
  <c r="E19" i="10"/>
  <c r="D13" i="10"/>
  <c r="D19" i="10"/>
  <c r="C13" i="10"/>
  <c r="C19" i="10"/>
  <c r="J36" i="9"/>
  <c r="I34" i="9"/>
  <c r="I33" i="9"/>
  <c r="J33" i="9"/>
  <c r="I30" i="9"/>
  <c r="I26" i="9"/>
  <c r="H26" i="9"/>
  <c r="H36" i="9"/>
  <c r="J10" i="9"/>
  <c r="J34" i="9"/>
  <c r="I10" i="9"/>
  <c r="H10" i="9"/>
  <c r="C23" i="9"/>
  <c r="C17" i="9"/>
  <c r="D10" i="9"/>
  <c r="C10" i="9"/>
  <c r="G10" i="9"/>
  <c r="G17" i="9"/>
  <c r="G26" i="9"/>
  <c r="G29" i="9"/>
  <c r="G33" i="9"/>
  <c r="B23" i="9"/>
  <c r="B17" i="9"/>
  <c r="B10" i="9"/>
  <c r="F18" i="7"/>
  <c r="E18" i="7"/>
  <c r="D18" i="7"/>
  <c r="D27" i="7"/>
  <c r="D9" i="7"/>
  <c r="F14" i="6"/>
  <c r="E23" i="6"/>
  <c r="G23" i="6"/>
  <c r="G19" i="6"/>
  <c r="G18" i="6"/>
  <c r="E18" i="6"/>
  <c r="E8" i="6"/>
  <c r="D18" i="6"/>
  <c r="D8" i="6"/>
  <c r="K29" i="4"/>
  <c r="J29" i="4"/>
  <c r="K27" i="4"/>
  <c r="J27" i="4"/>
  <c r="K26" i="4"/>
  <c r="J26" i="4"/>
  <c r="L21" i="4"/>
  <c r="K21" i="4"/>
  <c r="J21" i="4"/>
  <c r="I26" i="4"/>
  <c r="I27" i="4"/>
  <c r="I29" i="4"/>
  <c r="I21" i="4"/>
  <c r="F21" i="4"/>
  <c r="E21" i="4"/>
  <c r="D21" i="4"/>
  <c r="E18" i="4"/>
  <c r="F11" i="4"/>
  <c r="C21" i="4"/>
  <c r="C29" i="4"/>
  <c r="C18" i="4"/>
  <c r="C11" i="4"/>
  <c r="G43" i="3"/>
  <c r="G41" i="3"/>
  <c r="G25" i="3"/>
  <c r="F41" i="3"/>
  <c r="F32" i="3"/>
  <c r="F25" i="3"/>
  <c r="G15" i="3"/>
  <c r="G14" i="3"/>
  <c r="E32" i="3"/>
  <c r="E41" i="3"/>
  <c r="E43" i="3"/>
  <c r="E25" i="3"/>
  <c r="E14" i="3"/>
  <c r="E10" i="3"/>
  <c r="D32" i="3"/>
  <c r="D41" i="3"/>
  <c r="D43" i="3"/>
  <c r="D25" i="3"/>
  <c r="D14" i="3"/>
  <c r="D10" i="3"/>
  <c r="G48" i="2"/>
  <c r="G47" i="2"/>
  <c r="F48" i="2"/>
  <c r="E47" i="2"/>
  <c r="D47" i="2"/>
  <c r="D48" i="2"/>
  <c r="E35" i="2"/>
  <c r="F35" i="2"/>
  <c r="G35" i="2"/>
  <c r="E26" i="2"/>
  <c r="F10" i="2"/>
  <c r="E10" i="2"/>
  <c r="D35" i="2"/>
  <c r="D26" i="2"/>
  <c r="D10" i="2"/>
  <c r="D32" i="1"/>
  <c r="C32" i="1"/>
  <c r="F34" i="1"/>
  <c r="F32" i="1"/>
  <c r="E36" i="1"/>
  <c r="D36" i="1"/>
  <c r="C36" i="1"/>
  <c r="E32" i="1"/>
  <c r="E15" i="1"/>
  <c r="E17" i="1"/>
  <c r="D15" i="1"/>
  <c r="D17" i="1"/>
  <c r="C15" i="1"/>
  <c r="C17" i="1"/>
  <c r="M19" i="22"/>
  <c r="M21" i="22"/>
  <c r="L19" i="22"/>
  <c r="L21" i="22"/>
  <c r="K19" i="22"/>
  <c r="I19" i="22"/>
  <c r="I21" i="22"/>
  <c r="H19" i="22"/>
  <c r="H21" i="22"/>
  <c r="G19" i="22"/>
  <c r="G21" i="22"/>
  <c r="F19" i="22"/>
  <c r="E19" i="22"/>
  <c r="E21" i="22"/>
  <c r="D19" i="22"/>
  <c r="C19" i="22"/>
  <c r="C21" i="22"/>
  <c r="C23" i="22"/>
  <c r="B19" i="22"/>
  <c r="N17" i="22"/>
  <c r="E10" i="9"/>
  <c r="L26" i="4"/>
  <c r="G10" i="2"/>
  <c r="G21" i="11"/>
  <c r="F21" i="11"/>
  <c r="F15" i="1"/>
  <c r="F17" i="1"/>
  <c r="G18" i="7"/>
  <c r="G9" i="7"/>
  <c r="G27" i="7"/>
  <c r="F13" i="10"/>
  <c r="F19" i="10"/>
  <c r="B21" i="22"/>
  <c r="B23" i="22"/>
  <c r="F21" i="22"/>
  <c r="J19" i="22"/>
  <c r="J21" i="22"/>
  <c r="K21" i="22"/>
  <c r="N16" i="22"/>
  <c r="N18" i="22"/>
  <c r="N15" i="22"/>
  <c r="N8" i="22"/>
  <c r="N7" i="22"/>
  <c r="N6" i="22"/>
  <c r="G7" i="11"/>
  <c r="E7" i="11"/>
  <c r="G8" i="6"/>
  <c r="G26" i="2"/>
  <c r="N5" i="22"/>
  <c r="M9" i="22"/>
  <c r="L9" i="22"/>
  <c r="K9" i="22"/>
  <c r="J9" i="22"/>
  <c r="I9" i="22"/>
  <c r="H9" i="22"/>
  <c r="G9" i="22"/>
  <c r="F9" i="22"/>
  <c r="E9" i="22"/>
  <c r="D9" i="22"/>
  <c r="C9" i="22"/>
  <c r="B9" i="22"/>
  <c r="F23" i="23"/>
  <c r="G23" i="23"/>
  <c r="E23" i="23"/>
  <c r="D23" i="23"/>
  <c r="C23" i="23"/>
  <c r="G22" i="23"/>
  <c r="G21" i="23"/>
  <c r="G20" i="23"/>
  <c r="F19" i="23"/>
  <c r="F24" i="23"/>
  <c r="E19" i="23"/>
  <c r="E24" i="23"/>
  <c r="D19" i="23"/>
  <c r="D24" i="23"/>
  <c r="C19" i="23"/>
  <c r="C24" i="23"/>
  <c r="G18" i="23"/>
  <c r="G17" i="23"/>
  <c r="G16" i="23"/>
  <c r="F14" i="23"/>
  <c r="F15" i="23"/>
  <c r="F25" i="23"/>
  <c r="E14" i="23"/>
  <c r="E15" i="23"/>
  <c r="E25" i="23"/>
  <c r="D14" i="23"/>
  <c r="D15" i="23"/>
  <c r="D25" i="23"/>
  <c r="C14" i="23"/>
  <c r="C15" i="23"/>
  <c r="G13" i="23"/>
  <c r="G12" i="23"/>
  <c r="G11" i="23"/>
  <c r="G9" i="23"/>
  <c r="G24" i="23"/>
  <c r="N20" i="22"/>
  <c r="D21" i="22"/>
  <c r="G19" i="23"/>
  <c r="N19" i="22"/>
  <c r="N21" i="22"/>
  <c r="N23" i="22"/>
  <c r="N9" i="22"/>
  <c r="G14" i="23"/>
  <c r="G15" i="23"/>
  <c r="C25" i="23"/>
  <c r="G25" i="23"/>
  <c r="G30" i="9"/>
  <c r="G34" i="9"/>
  <c r="G36" i="9"/>
  <c r="B34" i="9"/>
  <c r="B36" i="9"/>
  <c r="L27" i="4"/>
  <c r="L29" i="4"/>
  <c r="D40" i="2"/>
  <c r="G40" i="2"/>
  <c r="F36" i="1"/>
</calcChain>
</file>

<file path=xl/sharedStrings.xml><?xml version="1.0" encoding="utf-8"?>
<sst xmlns="http://schemas.openxmlformats.org/spreadsheetml/2006/main" count="946" uniqueCount="562">
  <si>
    <t>Ssz.</t>
  </si>
  <si>
    <t>Megnevezés</t>
  </si>
  <si>
    <t>I.</t>
  </si>
  <si>
    <t xml:space="preserve"> Költségvetési bevételek</t>
  </si>
  <si>
    <t>1.</t>
  </si>
  <si>
    <t>Működési támogatások</t>
  </si>
  <si>
    <t>2.</t>
  </si>
  <si>
    <t>Felhalmozási célú támogatások</t>
  </si>
  <si>
    <t>3.</t>
  </si>
  <si>
    <t>Közhatalmi bevételek</t>
  </si>
  <si>
    <t>4.</t>
  </si>
  <si>
    <t>Működési bevételek</t>
  </si>
  <si>
    <t>5.</t>
  </si>
  <si>
    <t>Felhalmozási bevételek</t>
  </si>
  <si>
    <t>6.</t>
  </si>
  <si>
    <t>7.</t>
  </si>
  <si>
    <t>Költségvetési bevételek összesen</t>
  </si>
  <si>
    <t>II.</t>
  </si>
  <si>
    <t>Bevételek összesen</t>
  </si>
  <si>
    <t>Költségvetési kiadások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</si>
  <si>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</si>
  <si>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</si>
  <si>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</si>
  <si>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</si>
  <si>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</si>
  <si>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8.</t>
  </si>
  <si>
    <t>Költségvetési kiadások összesen</t>
  </si>
  <si>
    <t>Kiadások összesen</t>
  </si>
  <si>
    <t>2a. melléklet</t>
  </si>
  <si>
    <t>1.oldal</t>
  </si>
  <si>
    <t>1.1. Helyi önk működésének általános támogatása</t>
  </si>
  <si>
    <t xml:space="preserve">1.2. Települési önk egyes köznevelési feladatainak tám. </t>
  </si>
  <si>
    <t>1.3. Szociális és gyermekjóléti feladatok támogatása</t>
  </si>
  <si>
    <t>1.4. Kulturális feladatok támogatása</t>
  </si>
  <si>
    <t>1.5. Működési célú központosított előirányzatok</t>
  </si>
  <si>
    <t>1.6. Helyi önkormányzatok kiegészítő támogatásai</t>
  </si>
  <si>
    <t>Működési támogatások összesen</t>
  </si>
  <si>
    <t>Felhalmozási célú támogatások ÁH belülről</t>
  </si>
  <si>
    <t>Felhalmozási célú támogatások összesen</t>
  </si>
  <si>
    <t>III.</t>
  </si>
  <si>
    <t>Jövedelemadók</t>
  </si>
  <si>
    <t xml:space="preserve"> Szociális hozzájárulási adó és járulék</t>
  </si>
  <si>
    <t>Bérhez és foglalkoztatáshoz kapcsolódó adó</t>
  </si>
  <si>
    <t>Vagyoni típusú adó</t>
  </si>
  <si>
    <t>4.2. Magánszemélyek kommunális adója</t>
  </si>
  <si>
    <t>Termékek és szolgáltatások adói</t>
  </si>
  <si>
    <t>5.2. Gépjárműadó</t>
  </si>
  <si>
    <t>Egyéb közhatalmi bevételek</t>
  </si>
  <si>
    <t>Közhatalmi bevételek összesen</t>
  </si>
  <si>
    <t xml:space="preserve">IV. </t>
  </si>
  <si>
    <t xml:space="preserve">2. </t>
  </si>
  <si>
    <t>Szolgáltatások ellenértéke</t>
  </si>
  <si>
    <t>Közvetített szolgáltatások ellenértéke</t>
  </si>
  <si>
    <t>Tulajdonosi bevételek</t>
  </si>
  <si>
    <t>Kiszámlázott általános forgalmi adó</t>
  </si>
  <si>
    <t>Kamatbevételek</t>
  </si>
  <si>
    <t>Működési bevételek összesen</t>
  </si>
  <si>
    <t>V.</t>
  </si>
  <si>
    <t>VI.</t>
  </si>
  <si>
    <t>Működési célú átvett pénzeszközök</t>
  </si>
  <si>
    <t>Egyéb működési célú átvett pénzeszközök</t>
  </si>
  <si>
    <t>Működési célú átvett pénzeszközök összesen</t>
  </si>
  <si>
    <t>Felhalmozási célú átvett pénzeszközök</t>
  </si>
  <si>
    <t>VIII.</t>
  </si>
  <si>
    <t>Finanszírozási bevételek</t>
  </si>
  <si>
    <t xml:space="preserve">1. </t>
  </si>
  <si>
    <t>Külső személyi juttatások</t>
  </si>
  <si>
    <t>Kommunikációs szolgáltatások</t>
  </si>
  <si>
    <t>Szolgáltatási kiadások</t>
  </si>
  <si>
    <t xml:space="preserve">5. </t>
  </si>
  <si>
    <t>Dologi kiadások összesen</t>
  </si>
  <si>
    <t>IV.</t>
  </si>
  <si>
    <t>Működési célú támogatások, kölcsönök nyújtása ÁH belül</t>
  </si>
  <si>
    <t>Egyéb működési célú támogatások ÁH belülre</t>
  </si>
  <si>
    <t>Egyéb működési célú támogatások ÁH kívülre</t>
  </si>
  <si>
    <t>Egyéb működési célú kiadások összesen</t>
  </si>
  <si>
    <t>Felhalmozási célú támogatások, kölcsönök nyújtása ÁH belül</t>
  </si>
  <si>
    <t>3..</t>
  </si>
  <si>
    <t>Felhalmozási célú támogatások, kölcsönök nyújtása ÁH kívül</t>
  </si>
  <si>
    <t>Egyéb felhalmozási célú támogatások ÁH kívülre</t>
  </si>
  <si>
    <t>KIADÁSOK ÖSSZESEN</t>
  </si>
  <si>
    <t>MŰKÖDÉSI CÉLÚ BEVÉTELEK</t>
  </si>
  <si>
    <t>MŰKÖDÉSI CÉLÚ KIADÁSOK</t>
  </si>
  <si>
    <t>1.1. Önkormányzatok működési támogatásai</t>
  </si>
  <si>
    <t>1.1  Személyi juttatások</t>
  </si>
  <si>
    <t>1.2  Munkaadókat terhelő járulékok</t>
  </si>
  <si>
    <t>1.3 Dologi kiadások</t>
  </si>
  <si>
    <t xml:space="preserve">4. </t>
  </si>
  <si>
    <t>Felhalmozási támogatások</t>
  </si>
  <si>
    <t>Felhalmozási célú bevétel összesen</t>
  </si>
  <si>
    <t>FINANSZÍROZÁSI BEVÉTELEK</t>
  </si>
  <si>
    <t>Ebből  - kötelező feladatellátáshoz kapcsolódó</t>
  </si>
  <si>
    <t xml:space="preserve">            - önként vállalt feladatellátáshoz kapcs. </t>
  </si>
  <si>
    <t>Költségvetési létszámkeret (fő)</t>
  </si>
  <si>
    <t>Ebből - kötelező feladatellátáshoz kapcsolódó</t>
  </si>
  <si>
    <t xml:space="preserve">            - közfoglalkoztatottak létszáma</t>
  </si>
  <si>
    <t xml:space="preserve"> Kötelező feladatok</t>
  </si>
  <si>
    <t>Összesen</t>
  </si>
  <si>
    <t>Önként vállalt feladatok</t>
  </si>
  <si>
    <t>Állami (államigazgatási) feladatok</t>
  </si>
  <si>
    <t xml:space="preserve"> -</t>
  </si>
  <si>
    <t xml:space="preserve"> - </t>
  </si>
  <si>
    <t>5. melléklet</t>
  </si>
  <si>
    <t>Jogcím</t>
  </si>
  <si>
    <t>I.1.b) Település-üzemeltetéshez kapcsolódó feladatellátás támogatása összesen</t>
  </si>
  <si>
    <t>II. A települési önkormányzatok egyes köznevelési és gyermekétkeztetési feladatainak támogatása</t>
  </si>
  <si>
    <t>6. melléklet</t>
  </si>
  <si>
    <t>10. melléklet</t>
  </si>
  <si>
    <t xml:space="preserve">Ssz. </t>
  </si>
  <si>
    <t>12. melléklet</t>
  </si>
  <si>
    <t>Egyéb működési célú támogatások államháztartáson belülre</t>
  </si>
  <si>
    <t>Támogatások összesen</t>
  </si>
  <si>
    <t>Végkielégítés</t>
  </si>
  <si>
    <t>Táppénzhozzájárulás</t>
  </si>
  <si>
    <t>Kiküldetések, reklám és propagandakiadások, reprez.</t>
  </si>
  <si>
    <t>7</t>
  </si>
  <si>
    <t xml:space="preserve">7. melléklet </t>
  </si>
  <si>
    <t xml:space="preserve">Összesen </t>
  </si>
  <si>
    <t>1</t>
  </si>
  <si>
    <t>3</t>
  </si>
  <si>
    <t>5</t>
  </si>
  <si>
    <t>6</t>
  </si>
  <si>
    <t>I.1.c) Egyéb kötelező önkormányzati feladatok támogatása</t>
  </si>
  <si>
    <t xml:space="preserve">Pótlékok, bírságok </t>
  </si>
  <si>
    <t>4</t>
  </si>
  <si>
    <t>Bérleti és lizing díjak</t>
  </si>
  <si>
    <t>2</t>
  </si>
  <si>
    <t xml:space="preserve"> </t>
  </si>
  <si>
    <t xml:space="preserve">Egyéb felhalmozási célú támogatások ÁH belülre </t>
  </si>
  <si>
    <t>8</t>
  </si>
  <si>
    <t>5.Működési célú kiadások  ÁHT.B.</t>
  </si>
  <si>
    <t>6.Működési célú kiadások  ÁHT.K.</t>
  </si>
  <si>
    <t>rovat</t>
  </si>
  <si>
    <t xml:space="preserve"> Törvény szerinti illetmények  munkabérek </t>
  </si>
  <si>
    <t>K1101</t>
  </si>
  <si>
    <t>K1113</t>
  </si>
  <si>
    <t>K11</t>
  </si>
  <si>
    <t>Foglakoztatottak egyéb személyi juttatásai</t>
  </si>
  <si>
    <t>Foglakoztatottak személyi juttatásai összesen</t>
  </si>
  <si>
    <t>K121</t>
  </si>
  <si>
    <t>Választott tisztségviselők juttatásai</t>
  </si>
  <si>
    <t>K12</t>
  </si>
  <si>
    <t>Külső személyi juttatások összesen</t>
  </si>
  <si>
    <t>K1</t>
  </si>
  <si>
    <t>Személyi juttatások  mindösszesen</t>
  </si>
  <si>
    <t>K2</t>
  </si>
  <si>
    <t>K31</t>
  </si>
  <si>
    <t>K32</t>
  </si>
  <si>
    <t>K1105</t>
  </si>
  <si>
    <t>K1106</t>
  </si>
  <si>
    <t>K1107</t>
  </si>
  <si>
    <t>Béren kívüli juttások</t>
  </si>
  <si>
    <t xml:space="preserve"> Egyéb munkav.hez kapcs.juttatás </t>
  </si>
  <si>
    <t>K5</t>
  </si>
  <si>
    <t xml:space="preserve">Sorsz. </t>
  </si>
  <si>
    <t>K311</t>
  </si>
  <si>
    <t xml:space="preserve"> Szakmai anyagok beszerzése </t>
  </si>
  <si>
    <t xml:space="preserve">K312 </t>
  </si>
  <si>
    <t xml:space="preserve">üzemeltetési anyagok beszerzése </t>
  </si>
  <si>
    <t>Árubeszerzés</t>
  </si>
  <si>
    <t>K313</t>
  </si>
  <si>
    <t>K31 Készletbeszerzés</t>
  </si>
  <si>
    <t>K321</t>
  </si>
  <si>
    <t>K322</t>
  </si>
  <si>
    <t>K32 Kommunikációs szolgáltatás összesen</t>
  </si>
  <si>
    <t>K331</t>
  </si>
  <si>
    <t>Közüzemi díjak</t>
  </si>
  <si>
    <t>K332</t>
  </si>
  <si>
    <t>Vásárolt élelmezés</t>
  </si>
  <si>
    <t>K333</t>
  </si>
  <si>
    <t>K334</t>
  </si>
  <si>
    <t>Karbantartási és  kisjavítási szolg</t>
  </si>
  <si>
    <t>K335</t>
  </si>
  <si>
    <t>Közvetített szolgáltatások</t>
  </si>
  <si>
    <t>K336</t>
  </si>
  <si>
    <t>K337</t>
  </si>
  <si>
    <t>Egyéb szolgáltatások</t>
  </si>
  <si>
    <t>K33</t>
  </si>
  <si>
    <t>K341</t>
  </si>
  <si>
    <t>Kiküldetésk kiadásai</t>
  </si>
  <si>
    <t>K342</t>
  </si>
  <si>
    <t xml:space="preserve"> Reklám és propaganda kiadásai</t>
  </si>
  <si>
    <t>K34</t>
  </si>
  <si>
    <t>K351</t>
  </si>
  <si>
    <t>K353</t>
  </si>
  <si>
    <t xml:space="preserve">Kamatkiadások </t>
  </si>
  <si>
    <t>K355</t>
  </si>
  <si>
    <t>egyéb dologi kiadások</t>
  </si>
  <si>
    <t>K35</t>
  </si>
  <si>
    <t>Különféle befizetések, egyéb. dologi</t>
  </si>
  <si>
    <t>Kiküldetések, reklám és propaganda kiadások</t>
  </si>
  <si>
    <t xml:space="preserve">K3 Dologi  kiadások összesen </t>
  </si>
  <si>
    <t>B16</t>
  </si>
  <si>
    <t xml:space="preserve">Egyéb működési célú támogatások Áht. belül </t>
  </si>
  <si>
    <t xml:space="preserve">Elkülönített állami pénzalap </t>
  </si>
  <si>
    <t>B21</t>
  </si>
  <si>
    <t xml:space="preserve">Egyéb működési cél ra átvett pénzeszköz Áht. kívül </t>
  </si>
  <si>
    <t xml:space="preserve"> Felhalmozás célú Önkormányzati támogatás összesen</t>
  </si>
  <si>
    <t>B73</t>
  </si>
  <si>
    <t xml:space="preserve"> K506  Egyéb működési célú támogatások államháztartáson kívülre</t>
  </si>
  <si>
    <t xml:space="preserve"> Nonprofit egyesületek </t>
  </si>
  <si>
    <t>K506</t>
  </si>
  <si>
    <t>K8</t>
  </si>
  <si>
    <t>K48</t>
  </si>
  <si>
    <t>Rovat</t>
  </si>
  <si>
    <t>Beruházás áfája</t>
  </si>
  <si>
    <t>K64</t>
  </si>
  <si>
    <t>K67</t>
  </si>
  <si>
    <t>K6</t>
  </si>
  <si>
    <t>K71</t>
  </si>
  <si>
    <t>K74</t>
  </si>
  <si>
    <t>K7</t>
  </si>
  <si>
    <t>B111</t>
  </si>
  <si>
    <t>B112</t>
  </si>
  <si>
    <t>B113</t>
  </si>
  <si>
    <t>B114</t>
  </si>
  <si>
    <t>B115</t>
  </si>
  <si>
    <t>B116</t>
  </si>
  <si>
    <t xml:space="preserve"> ebből I.1.ba) A zöldterület-gazdálkodással kapcsolatos feladatok ellátásának támogatása</t>
  </si>
  <si>
    <t xml:space="preserve"> ebből I.1.bb) Közvilágítás fenntartásának támogatása</t>
  </si>
  <si>
    <t xml:space="preserve"> ebbőlI.1.bc) Köztemető fenntartással kapcsolatos feladatok támogatása</t>
  </si>
  <si>
    <t xml:space="preserve"> ebből I.1 bd) Közutak fenntartásának támogatása</t>
  </si>
  <si>
    <t xml:space="preserve">Működési célú központosított  előírányzat </t>
  </si>
  <si>
    <t>B11</t>
  </si>
  <si>
    <t>B34</t>
  </si>
  <si>
    <t>B351</t>
  </si>
  <si>
    <t>B354</t>
  </si>
  <si>
    <t>B36</t>
  </si>
  <si>
    <t>B402</t>
  </si>
  <si>
    <t>B404</t>
  </si>
  <si>
    <t>B406</t>
  </si>
  <si>
    <t>B410</t>
  </si>
  <si>
    <t>B403</t>
  </si>
  <si>
    <t>Költségvetési bevételek</t>
  </si>
  <si>
    <t>B8</t>
  </si>
  <si>
    <t xml:space="preserve"> Egyéb dologi kiadás</t>
  </si>
  <si>
    <t>Működési célú Áfa</t>
  </si>
  <si>
    <t>Kamatkiadások</t>
  </si>
  <si>
    <t>K3</t>
  </si>
  <si>
    <t>K4</t>
  </si>
  <si>
    <t xml:space="preserve"> Önk. Működési támogatása összesen</t>
  </si>
  <si>
    <t xml:space="preserve"> Értékesítési és forgalmi adó</t>
  </si>
  <si>
    <t>9.</t>
  </si>
  <si>
    <t>1.3.  Kulturális feladatok támogatása</t>
  </si>
  <si>
    <t>1.5.  Helyi Önk. műk. támogatása</t>
  </si>
  <si>
    <t>1.4.Működési célú közp. előir.</t>
  </si>
  <si>
    <t xml:space="preserve"> Zalasárszeg  Község Önkormányzat </t>
  </si>
  <si>
    <t>Jubileumi jutalom</t>
  </si>
  <si>
    <t xml:space="preserve"> Választott tisztségviselők  személyi juttatása : polgármester tiszteletdíja, költségtérítése, képviselők tisztelet díja</t>
  </si>
  <si>
    <t>K354</t>
  </si>
  <si>
    <t>Pénzügyi műveletek kiadásai</t>
  </si>
  <si>
    <t xml:space="preserve"> Helyi Önkormányzatok kiegészítő támogatása</t>
  </si>
  <si>
    <t xml:space="preserve"> Zalasárszeg  Község Önkormányzat egyéb működési célú  átvett pénzeszközök ÁHT. államháztartáson kívül</t>
  </si>
  <si>
    <t xml:space="preserve"> egyéb civil szervezetek, egyház</t>
  </si>
  <si>
    <t xml:space="preserve"> Működési kiadások összesen</t>
  </si>
  <si>
    <t xml:space="preserve">I.I.d-V. Lakott külterülettel kapcsolatos feladatok - beszámítás után </t>
  </si>
  <si>
    <t>összesen</t>
  </si>
  <si>
    <t>B3</t>
  </si>
  <si>
    <t>K11     Nem rendszeres személyi juttatások öszesen</t>
  </si>
  <si>
    <t>Foglalkoztatottak személyi juttatása összesen</t>
  </si>
  <si>
    <t xml:space="preserve"> Egyéb nem intézményi ellátások</t>
  </si>
  <si>
    <t>Összesen: Ellátottak pénzbeni juttásai összesen</t>
  </si>
  <si>
    <t xml:space="preserve">Finanszírozási kiadások </t>
  </si>
  <si>
    <t xml:space="preserve">Egyéb felhalmozási célú kiadások </t>
  </si>
  <si>
    <t>Finanszírozási kiadások</t>
  </si>
  <si>
    <t>KIADÁSOK ÖSSZESEN  mindösszesen</t>
  </si>
  <si>
    <t>1.2.   Szociális és gyermekjóléti  feladat.</t>
  </si>
  <si>
    <t xml:space="preserve">Működési bevételek </t>
  </si>
  <si>
    <t xml:space="preserve">Felhalmozási célú kiadás  </t>
  </si>
  <si>
    <t xml:space="preserve"> 1. - személyi  kiadások,</t>
  </si>
  <si>
    <t xml:space="preserve"> 3.- dologi kiadás</t>
  </si>
  <si>
    <t xml:space="preserve"> 2.-járulék</t>
  </si>
  <si>
    <t>4. Társadalom, szoc. pol ellátások</t>
  </si>
  <si>
    <t xml:space="preserve"> Ft-ban</t>
  </si>
  <si>
    <t>Biztosító által fizetett kártérítés</t>
  </si>
  <si>
    <t xml:space="preserve">Költségvetési bevételek </t>
  </si>
  <si>
    <t>BEVÉTELEK Mindösszesen</t>
  </si>
  <si>
    <t>Ft-ban</t>
  </si>
  <si>
    <t xml:space="preserve">4.melléklet </t>
  </si>
  <si>
    <t xml:space="preserve">Saját bevétel és adósságot keletkeztető ügyletből eredő fizetési kötelezettség a tárgyévet követő </t>
  </si>
  <si>
    <t>1. évben</t>
  </si>
  <si>
    <t>2.évben</t>
  </si>
  <si>
    <t>3.évben</t>
  </si>
  <si>
    <t>1. Helyi adók</t>
  </si>
  <si>
    <t>2. Díjak, pótlékok, bírságok</t>
  </si>
  <si>
    <t>3. Vagyonhasznosítás bevétele</t>
  </si>
  <si>
    <t>4. Részvények, részesedések értékesítése</t>
  </si>
  <si>
    <t>5. Egyéb értékesítés, megtérülés</t>
  </si>
  <si>
    <t>Saját bevételek</t>
  </si>
  <si>
    <t>Saját bevételek 50 %-a</t>
  </si>
  <si>
    <t>1. Felvett hitel, kölcsön</t>
  </si>
  <si>
    <t>2. Hitelviszonyt megtestesítő értékpapír</t>
  </si>
  <si>
    <t>3. Kezességvállalásból eredő kötelezettség</t>
  </si>
  <si>
    <t>Előző években keletkezett, tárgyévet terhelő fizetési kötelezettség</t>
  </si>
  <si>
    <t>Tárgyében keletkezett, tárgyévet terhelő fizetési kötelezettség</t>
  </si>
  <si>
    <t>Fizetési kötelezettség összesen</t>
  </si>
  <si>
    <t>Fizetési kötelezettséggel csökkentett saját bevétel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</si>
  <si>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</si>
  <si>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</si>
  <si>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</si>
  <si>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</si>
  <si>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</si>
  <si>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</si>
  <si>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</si>
  <si>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</si>
  <si>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</si>
  <si>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</si>
  <si>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</si>
  <si>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</si>
  <si>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Működési célú bevételek</t>
  </si>
  <si>
    <t>Működési célú támogatások</t>
  </si>
  <si>
    <t>Működési célú bevételek összesen</t>
  </si>
  <si>
    <t>Felhalmozási célú bevételek összesen</t>
  </si>
  <si>
    <t>KÖLTSÉGVETÉSI BEVÉTELEK ÖSSZ</t>
  </si>
  <si>
    <t>BEVÉTELEK MINDÖSSZESEN</t>
  </si>
  <si>
    <t>Személyi juttatás</t>
  </si>
  <si>
    <t>Munkaadókat terhelő járulékok és szha</t>
  </si>
  <si>
    <t>Működési célú kiadások összesen</t>
  </si>
  <si>
    <t>Felhalmozási kiadások összesen</t>
  </si>
  <si>
    <t>KIADÁSOK MINDÖSSZESEN</t>
  </si>
  <si>
    <t xml:space="preserve"> Személyi juttatás mindösszesen  </t>
  </si>
  <si>
    <t>ÁHT. Belüli megelőlegzése</t>
  </si>
  <si>
    <t>B411</t>
  </si>
  <si>
    <t>K502</t>
  </si>
  <si>
    <t>Helyi Önk. Előző .évi elsz.adódó kiadások</t>
  </si>
  <si>
    <t xml:space="preserve">Helyi Önkormányzatok </t>
  </si>
  <si>
    <t xml:space="preserve">Kiadások  összesen </t>
  </si>
  <si>
    <t xml:space="preserve"> Működési célű átvett pénzeszk</t>
  </si>
  <si>
    <t>K11      Rendszeres személyi juttatások összesen</t>
  </si>
  <si>
    <t>K12 Állományba nem tartozó személyi juttatások összesen:</t>
  </si>
  <si>
    <t xml:space="preserve">K1 Személyi juttatások mindösszesen </t>
  </si>
  <si>
    <t xml:space="preserve">                K2 Munkaadókat terhelő járulék összesen </t>
  </si>
  <si>
    <r>
      <rPr>
        <b/>
        <sz val="12"/>
        <rFont val="Times New Roman"/>
        <family val="1"/>
        <charset val="238"/>
      </rPr>
      <t>III.5.c</t>
    </r>
    <r>
      <rPr>
        <sz val="12"/>
        <rFont val="Times New Roman"/>
        <family val="1"/>
        <charset val="238"/>
      </rPr>
      <t>.  A települési önkormányzatok egyes köznevelési és gyermekétkeztetési feladatainak támogatása</t>
    </r>
  </si>
  <si>
    <t>8..melléklet</t>
  </si>
  <si>
    <t>Projekt neve</t>
  </si>
  <si>
    <t>Bevétel</t>
  </si>
  <si>
    <t>-</t>
  </si>
  <si>
    <t>Kedvezményezett</t>
  </si>
  <si>
    <t>Kedvezmény</t>
  </si>
  <si>
    <t>Mentesség</t>
  </si>
  <si>
    <t>Mérték  ( %)</t>
  </si>
  <si>
    <t>Összeg       (e Ft)</t>
  </si>
  <si>
    <t>Mérték     (% )</t>
  </si>
  <si>
    <t>Összeg</t>
  </si>
  <si>
    <t>e Ft</t>
  </si>
  <si>
    <t>Helyi adók, gépjárműadó</t>
  </si>
  <si>
    <t>Építményadó</t>
  </si>
  <si>
    <t xml:space="preserve">  -  </t>
  </si>
  <si>
    <t xml:space="preserve">- </t>
  </si>
  <si>
    <t>Magánszemélyek kommunális adója</t>
  </si>
  <si>
    <t xml:space="preserve">  - </t>
  </si>
  <si>
    <t>Helyi iparűzési adó</t>
  </si>
  <si>
    <t>Gépjárműadó</t>
  </si>
  <si>
    <t>Katalizátoros kedvezmény</t>
  </si>
  <si>
    <t>Környezetvédelmi besorolás</t>
  </si>
  <si>
    <t>költségvetési intézmény</t>
  </si>
  <si>
    <t>Ellátottak térítési díjának méltányossági alapon történő elengedése</t>
  </si>
  <si>
    <t>lakosság részére nyújtott kölcsönök elengedése</t>
  </si>
  <si>
    <t>helyiségek, eszközök hasznosításából származó bevételből nyújtott kedvezmény</t>
  </si>
  <si>
    <t>Egyéb nyújtott kedvezmény, kölcsön elengedése</t>
  </si>
  <si>
    <t>9.melléklet</t>
  </si>
  <si>
    <t>11. sz.melléklet</t>
  </si>
  <si>
    <t>13. melléklet</t>
  </si>
  <si>
    <t>14. melléklet</t>
  </si>
  <si>
    <t xml:space="preserve">15. melléklet </t>
  </si>
  <si>
    <t xml:space="preserve">  Központi Költségvetési " Bursa támogatás "</t>
  </si>
  <si>
    <t>3)a. melléklet</t>
  </si>
  <si>
    <t xml:space="preserve">Működési célra átvett pénzeszközök Áht. Belül </t>
  </si>
  <si>
    <t>Finanszírozási bevételek ( pénzmaradvány)</t>
  </si>
  <si>
    <t>9</t>
  </si>
  <si>
    <t>10</t>
  </si>
  <si>
    <t xml:space="preserve">Egyéb működési célú kiadások ÁHT belül </t>
  </si>
  <si>
    <t>Egyéb működési célú kiadások ÁHT kívűl</t>
  </si>
  <si>
    <t>B4082</t>
  </si>
  <si>
    <t>K122</t>
  </si>
  <si>
    <t>1.2. Maradvány igénybevétele  felhalmozás célú  feladat terh</t>
  </si>
  <si>
    <t>B25</t>
  </si>
  <si>
    <t>Beruházások feladattal terhelt  kerékpárút</t>
  </si>
  <si>
    <t>Beruházások kerékpárút</t>
  </si>
  <si>
    <t xml:space="preserve"> Közf. munka   (terv:átlag : 1fő átlag)</t>
  </si>
  <si>
    <t>B408</t>
  </si>
  <si>
    <t>Polgármesteri illetmény támogatása</t>
  </si>
  <si>
    <t>Zala Két keréken Kerékpárút fejlesztés  Kisrécse- Zalasárszeg között  Top. -1.2.1-15-  ZA1-2016-00002</t>
  </si>
  <si>
    <t>eredeti</t>
  </si>
  <si>
    <t xml:space="preserve">módosított </t>
  </si>
  <si>
    <t>teljesítés</t>
  </si>
  <si>
    <t xml:space="preserve">  Ft </t>
  </si>
  <si>
    <t>2b. melléklet</t>
  </si>
  <si>
    <t>Egyéb működési célra átvett pénzeszköz.</t>
  </si>
  <si>
    <t>B65</t>
  </si>
  <si>
    <t>K512</t>
  </si>
  <si>
    <t xml:space="preserve">FINANSZÍROZÁSI KIADÁSOK </t>
  </si>
  <si>
    <t xml:space="preserve">3.b. melléklet </t>
  </si>
  <si>
    <t>Szakmai tevékenységet segítő szolg.</t>
  </si>
  <si>
    <t xml:space="preserve">1. melléklet </t>
  </si>
  <si>
    <t>1.1. Maradvány igénybevétele felh, célú saját</t>
  </si>
  <si>
    <t>Feladattal terhelt maradvány Munkaügyi Központ</t>
  </si>
  <si>
    <t xml:space="preserve">1.3 Maradvány igénybevétel működés célú ÁHT Előleg </t>
  </si>
  <si>
    <t>Készletbeszerzés(üzemeltetési anyagok)</t>
  </si>
  <si>
    <t>K1102</t>
  </si>
  <si>
    <t xml:space="preserve"> " Könyvtár, Kultúr "és Honlapk. fűnyírás megbízási díja, pénzügyi tev.</t>
  </si>
  <si>
    <t>Informatikai szolg. igénybe ( internet)</t>
  </si>
  <si>
    <t xml:space="preserve"> Egyéb kommunikációs szolg.( telefon)</t>
  </si>
  <si>
    <t xml:space="preserve">ebből biztosítás </t>
  </si>
  <si>
    <t xml:space="preserve">B25 </t>
  </si>
  <si>
    <t xml:space="preserve">Felújítások össszesen </t>
  </si>
  <si>
    <t>K62</t>
  </si>
  <si>
    <t>Egyéb tárgyi eszk. Besz.</t>
  </si>
  <si>
    <t>Normatív jutalmak</t>
  </si>
  <si>
    <t>2.1.Vagyoni típusú adó</t>
  </si>
  <si>
    <t>2.2.Értékesítési és forgalmi adó</t>
  </si>
  <si>
    <t>2.3. Gépjárműadó</t>
  </si>
  <si>
    <t>2.4.Egyéb  áruhasználati és szol. Adó</t>
  </si>
  <si>
    <t>2.5Egyéb közhatalmi bevételek</t>
  </si>
  <si>
    <t xml:space="preserve">Működési bevételek mindösszesen </t>
  </si>
  <si>
    <t xml:space="preserve"> Ingatlanok felújítása     utak, Műv. Ház,   </t>
  </si>
  <si>
    <t xml:space="preserve"> Áfa utak, Műv. Ház,  </t>
  </si>
  <si>
    <t>7. Bursa  2 fő</t>
  </si>
  <si>
    <t>Bursa (2fő)</t>
  </si>
  <si>
    <t xml:space="preserve">Működési kiadások </t>
  </si>
  <si>
    <t xml:space="preserve">2020.évi  terv </t>
  </si>
  <si>
    <t>III.1.-  A települési önkormányztaok szociális feladatinak egyéb   támogatása</t>
  </si>
  <si>
    <t>I .1,+I.2,+I.3,+I.5 I. A helyi önkormányzatok működésének általános támogatása</t>
  </si>
  <si>
    <t>IV. a-eKulturális feladatok támogatása( könyvtári közműv.)</t>
  </si>
  <si>
    <t xml:space="preserve">2020.évi terv </t>
  </si>
  <si>
    <t>Munkaadókat terhelő járulékok: Szoc.hoz.</t>
  </si>
  <si>
    <t>K123</t>
  </si>
  <si>
    <t>Egyéb külső juttatások</t>
  </si>
  <si>
    <t>2020.évi költségvetés</t>
  </si>
  <si>
    <t xml:space="preserve"> Zalasárszeg Község Önkormányzat  2020. évi közvetett támogatásai</t>
  </si>
  <si>
    <t>2020.évi terv</t>
  </si>
  <si>
    <t>2020. évi előirányzat</t>
  </si>
  <si>
    <t xml:space="preserve"> Felhalmozás célú önk. támogatás   Magyar Falu Program ( temető ravatalozó)</t>
  </si>
  <si>
    <t>B-25</t>
  </si>
  <si>
    <t>Fejezeti kezelésű EU-s programokra és azok hazai társ -finanszírozása ( Nagyrécsétől)</t>
  </si>
  <si>
    <t>B52</t>
  </si>
  <si>
    <t>K5112</t>
  </si>
  <si>
    <t>Helyi Önk.és Költségvetési szervek</t>
  </si>
  <si>
    <t xml:space="preserve"> Társulások és költségvetési szervek: Hétvégi orvosi ügyelet  . Eü: Társulás , Fogorvosi ügyelet</t>
  </si>
  <si>
    <t xml:space="preserve"> egyéb vállalkozáok</t>
  </si>
  <si>
    <r>
      <rPr>
        <sz val="12"/>
        <rFont val="Times New Roman"/>
        <family val="1"/>
        <charset val="238"/>
      </rPr>
      <t>ebből :</t>
    </r>
    <r>
      <rPr>
        <b/>
        <sz val="12"/>
        <rFont val="Times New Roman"/>
        <family val="1"/>
        <charset val="238"/>
      </rPr>
      <t>/</t>
    </r>
    <r>
      <rPr>
        <sz val="12"/>
        <rFont val="Times New Roman"/>
        <family val="1"/>
        <charset val="238"/>
      </rPr>
      <t>Települési támogatás/</t>
    </r>
  </si>
  <si>
    <t xml:space="preserve">Felhalmozási célú Önk. támogatás </t>
  </si>
  <si>
    <t>Beruházások Magyar falu program temető</t>
  </si>
  <si>
    <t>11</t>
  </si>
  <si>
    <t>Egyéb felhalmozási célú kiadások( ingatlan vásárlás)</t>
  </si>
  <si>
    <t>Ingatlanok,  gépek -berendezések, felszerelések ( kerékpárút)TOP.Pályázat</t>
  </si>
  <si>
    <t>Ingatlanok vásárlása</t>
  </si>
  <si>
    <t xml:space="preserve"> Kamerarendszer bővítés, </t>
  </si>
  <si>
    <t xml:space="preserve">Kamera rendszer  </t>
  </si>
  <si>
    <t>Kamera rendszer   Áfa</t>
  </si>
  <si>
    <t>2020. évi terv</t>
  </si>
  <si>
    <t>B</t>
  </si>
  <si>
    <t xml:space="preserve"> Egyéb felhalmozási célú támogatások </t>
  </si>
  <si>
    <t>Felhalmozási célú önkormányzati támogatások, . Támogatása</t>
  </si>
  <si>
    <t>Ravatalozó építés</t>
  </si>
  <si>
    <t xml:space="preserve">Beruházások  </t>
  </si>
  <si>
    <t xml:space="preserve">Felújítások  </t>
  </si>
  <si>
    <t xml:space="preserve"> KIADÁSOK </t>
  </si>
  <si>
    <t>2020.évi tény</t>
  </si>
  <si>
    <t xml:space="preserve">Felújítások </t>
  </si>
  <si>
    <t xml:space="preserve">összesen </t>
  </si>
  <si>
    <t xml:space="preserve"> összesen </t>
  </si>
  <si>
    <t xml:space="preserve">Beruházások mindösszesen </t>
  </si>
  <si>
    <t>8.Beruházási  kiadások kerékpár út</t>
  </si>
  <si>
    <t>9.beruházási  kiadások Áfája</t>
  </si>
  <si>
    <t>10.Beruházás temető</t>
  </si>
  <si>
    <t>11.Beruházás Áfa</t>
  </si>
  <si>
    <t>12.Ingatlanok  vásárlása,</t>
  </si>
  <si>
    <t xml:space="preserve"> 13.kamera rendszer </t>
  </si>
  <si>
    <t xml:space="preserve">14.Felújítási kiadások </t>
  </si>
  <si>
    <t xml:space="preserve"> 15.Felújítások   Áfája</t>
  </si>
  <si>
    <t>16.Finanszírozási kiadások</t>
  </si>
  <si>
    <t>Közhat. Bev.</t>
  </si>
  <si>
    <t>Műk. Bevét</t>
  </si>
  <si>
    <t xml:space="preserve">B52 </t>
  </si>
  <si>
    <t xml:space="preserve">ebből </t>
  </si>
  <si>
    <t xml:space="preserve">   Zalasárszeg Község Önkormányzat 2021. évi  Költségvetési mérlege</t>
  </si>
  <si>
    <t xml:space="preserve">2020.évi mód. </t>
  </si>
  <si>
    <t>2020.évi  telj.</t>
  </si>
  <si>
    <t xml:space="preserve">2021.évi terv </t>
  </si>
  <si>
    <t xml:space="preserve"> Felhal. célú bevételek</t>
  </si>
  <si>
    <t>Inform eszk. Besz.</t>
  </si>
  <si>
    <t>Részesedés beszerzés</t>
  </si>
  <si>
    <t xml:space="preserve">Beruházás Összesen </t>
  </si>
  <si>
    <t xml:space="preserve">Beruházás áfa </t>
  </si>
  <si>
    <t xml:space="preserve">Zalasárszeg Község Önkormányzatának 2021.évi  Költségvetési bevételei    Ft-b an </t>
  </si>
  <si>
    <t>2021. évi terv</t>
  </si>
  <si>
    <t>2020.mód. Ei.</t>
  </si>
  <si>
    <t>2020. évi teljesítés</t>
  </si>
  <si>
    <t xml:space="preserve">pénzmaradvány összesen </t>
  </si>
  <si>
    <t xml:space="preserve">Zalasárszeg   Község Önkormányzat  2021. évi költségvetési  kiadásai                   </t>
  </si>
  <si>
    <t>2020.mód.</t>
  </si>
  <si>
    <t>Zalasárszeg   Község Önkormányzat 2021.évi költségvetése  mérlegszerűen bemutatva</t>
  </si>
  <si>
    <t>2021.évi terv</t>
  </si>
  <si>
    <t>2020. mód.</t>
  </si>
  <si>
    <t xml:space="preserve">2020.évi teljesítés </t>
  </si>
  <si>
    <t>2020.tény</t>
  </si>
  <si>
    <t xml:space="preserve">Beruházások   </t>
  </si>
  <si>
    <t>2021. évi  személyi kiadásai</t>
  </si>
  <si>
    <t xml:space="preserve">  Zalasárszeg   Község Önkormányzat 2021. évi dologi kiadásai    3.c.melléklet </t>
  </si>
  <si>
    <t>2021.évi költségvetés</t>
  </si>
  <si>
    <t>2020.évi mód.</t>
  </si>
  <si>
    <t>2020.évi telj.</t>
  </si>
  <si>
    <t xml:space="preserve">Zalasárszeg  Község Önkormányzat 2021.évi kötelező és önként vállalt feladatai </t>
  </si>
  <si>
    <t xml:space="preserve">2020. mód. </t>
  </si>
  <si>
    <t xml:space="preserve">2020.évi tény </t>
  </si>
  <si>
    <t xml:space="preserve">KIADÁSOK               2020.évi       Eredeti elő. </t>
  </si>
  <si>
    <t>2021.terv</t>
  </si>
  <si>
    <t xml:space="preserve">Felhalmozási bevételek </t>
  </si>
  <si>
    <t xml:space="preserve">inf  esz beszerzés </t>
  </si>
  <si>
    <t>részesedés</t>
  </si>
  <si>
    <t>2020..tény</t>
  </si>
  <si>
    <t xml:space="preserve">           KIADÁSOK                       2020 évi terv</t>
  </si>
  <si>
    <t>2020.mód. elő</t>
  </si>
  <si>
    <t xml:space="preserve">2020.  telj. </t>
  </si>
  <si>
    <t xml:space="preserve">Zalasárszeg   Község Önkormányzata  költségvetési támogatásai 2021. évben  Ft-ban </t>
  </si>
  <si>
    <t xml:space="preserve">2020.évi   mód.  </t>
  </si>
  <si>
    <t xml:space="preserve">2021.évi  terv </t>
  </si>
  <si>
    <t xml:space="preserve">2020.évi  tény  </t>
  </si>
  <si>
    <t xml:space="preserve"> Zalasárszeg  Község   Önkormányzat beruházási kiadásai 2021. évben</t>
  </si>
  <si>
    <t>2021. évi előirányzat</t>
  </si>
  <si>
    <t xml:space="preserve">2020. évi módosított előirányzat </t>
  </si>
  <si>
    <t xml:space="preserve">2020. évi   teljesítés </t>
  </si>
  <si>
    <t>K63</t>
  </si>
  <si>
    <t>Informatikai eszközök beszerzése</t>
  </si>
  <si>
    <t>K65</t>
  </si>
  <si>
    <t>Részesedések beszerzése</t>
  </si>
  <si>
    <t xml:space="preserve"> Áfa</t>
  </si>
  <si>
    <t xml:space="preserve"> Beruházás mindösszesen </t>
  </si>
  <si>
    <t xml:space="preserve">   Zalasárszeg  Község Önkormányzat 2021. évi Európai Uniós projektjeinek bevételei és kiadásai</t>
  </si>
  <si>
    <t xml:space="preserve">2020..év </t>
  </si>
  <si>
    <t xml:space="preserve">2020.év </t>
  </si>
  <si>
    <t xml:space="preserve">2021.év </t>
  </si>
  <si>
    <t>Kiadás  2021.évi terv</t>
  </si>
  <si>
    <r>
      <rPr>
        <b/>
        <sz val="12"/>
        <rFont val="Times New Roman"/>
        <family val="1"/>
        <charset val="238"/>
      </rPr>
      <t xml:space="preserve">  </t>
    </r>
    <r>
      <rPr>
        <sz val="12"/>
        <rFont val="Times New Roman"/>
        <family val="1"/>
        <charset val="238"/>
      </rPr>
      <t>Zalasásrezg Község Önkormányzat Felújítási kiadásai</t>
    </r>
  </si>
  <si>
    <t xml:space="preserve">2020.teljesítés </t>
  </si>
  <si>
    <t xml:space="preserve">  Zalasárszeg  Község Önkormányzat egyéb működési célú támogatásai államháztartáson belülről  2021. évben </t>
  </si>
  <si>
    <t>2020. mód</t>
  </si>
  <si>
    <t xml:space="preserve">2020. évi  teljesítés  </t>
  </si>
  <si>
    <t xml:space="preserve"> Zalasárszeg Község Önkormányzat egyéb felhalmozás  célú támogatásai államháztartáson belülről 2021.évben                                        Ft- ban</t>
  </si>
  <si>
    <t xml:space="preserve"> Zalasárszeg  Község Önkormányzat egyéb felhalmozás  célra átvett  pénzeszk ÁHT. kívülről  2021.évben </t>
  </si>
  <si>
    <t xml:space="preserve">Felhalmozás célú bevétel </t>
  </si>
  <si>
    <t xml:space="preserve"> Zalasárszeg Község Önkormányzat  egyéb
működési célú támogatás kiadásai  2021.évben </t>
  </si>
  <si>
    <t xml:space="preserve">2020.évi mód </t>
  </si>
  <si>
    <t xml:space="preserve">       Zalasárszeg Község Önkormányzat  ellátottak pénzbeli juttatásai 2021.évben </t>
  </si>
  <si>
    <t>2020.évi  tény</t>
  </si>
  <si>
    <t>Zalasárszeg Község Önkormányzat adósságot keletkeztető ügyletekből és</t>
  </si>
  <si>
    <t xml:space="preserve"> kezességvállalásokból fennálló fizetési kötelezettségei a Stabilitási tv. 3. §(1) bekezdése szerint</t>
  </si>
  <si>
    <t xml:space="preserve"> Zalasárszeg Község Önkormányzat  likviditási terve  2021.évben </t>
  </si>
  <si>
    <t>2022. évi előirányzat</t>
  </si>
  <si>
    <t xml:space="preserve">2023. évi előirányzat </t>
  </si>
  <si>
    <t xml:space="preserve">2024. évi előirányzat </t>
  </si>
  <si>
    <t>Működési célra átvett pénzeszközök</t>
  </si>
  <si>
    <t>Felhalmozási célra átvett pénzeszközök</t>
  </si>
  <si>
    <t xml:space="preserve">Finanszírozási bevételek </t>
  </si>
  <si>
    <t>KIADÁSOK</t>
  </si>
  <si>
    <t xml:space="preserve">6. </t>
  </si>
  <si>
    <t>Beruházások</t>
  </si>
  <si>
    <t>Felújítások</t>
  </si>
  <si>
    <t>Egyéb felhalmozási célú kiadások</t>
  </si>
  <si>
    <t>Zalasárszeg Község Önkormányzata  2021-2024 évi előirányzatai</t>
  </si>
  <si>
    <t xml:space="preserve">16.melléklet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</si>
</sst>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"/>
    <numFmt numFmtId="165" formatCode="#,###"/>
    <numFmt numFmtId="166" formatCode="\ #,##0.00&quot;     &quot;;\-#,##0.00&quot;     &quot;;&quot; -&quot;#&quot;     &quot;;@\ "/>
    <numFmt numFmtId="167" formatCode="#,##0;[Red]#,##0"/>
    <numFmt numFmtId="170" formatCode="\ #,##0&quot;     &quot;;\-#,##0&quot;     &quot;;&quot; -&quot;#&quot;     &quot;;@\ "/>
    <numFmt numFmtId="178" formatCode="_-* #,##0\ _F_t_-;\-* #,##0\ _F_t_-;_-* &quot;-&quot;??\ _F_t_-;_-@_-"/>
    <numFmt numFmtId="181" formatCode="#,##0\ _F_t"/>
    <numFmt numFmtId="184" formatCode="#,##0.0\ _F_t"/>
  </numFmts>
  <fonts count="60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family val="2"/>
      <charset val="238"/>
    </font>
    <font>
      <sz val="9"/>
      <name val="Times New Roman"/>
      <family val="1"/>
      <charset val="238"/>
    </font>
    <font>
      <sz val="10"/>
      <name val="Bookman Old Style"/>
      <family val="1"/>
      <charset val="238"/>
    </font>
    <font>
      <b/>
      <sz val="10"/>
      <name val="Times New Roman"/>
      <family val="1"/>
      <charset val="238"/>
    </font>
    <font>
      <sz val="12"/>
      <name val="Bookman Old Style"/>
      <family val="1"/>
      <charset val="238"/>
    </font>
    <font>
      <sz val="12"/>
      <name val="Arial CE"/>
      <family val="2"/>
      <charset val="238"/>
    </font>
    <font>
      <b/>
      <sz val="11"/>
      <name val="Bookman Old Style"/>
      <family val="1"/>
      <charset val="238"/>
    </font>
    <font>
      <b/>
      <sz val="11"/>
      <name val="Arial CE"/>
      <family val="2"/>
      <charset val="238"/>
    </font>
    <font>
      <b/>
      <sz val="10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sz val="10"/>
      <color indexed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1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1"/>
    </font>
    <font>
      <sz val="11"/>
      <name val="Bookman Old Style"/>
      <family val="1"/>
      <charset val="238"/>
    </font>
    <font>
      <i/>
      <sz val="10"/>
      <name val="Bookman Old Style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color indexed="10"/>
      <name val="Times New Roman"/>
      <family val="1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6"/>
      <name val="Times New Roman"/>
      <family val="1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0"/>
      <color theme="5"/>
      <name val="Arial CE"/>
      <family val="2"/>
      <charset val="238"/>
    </font>
    <font>
      <b/>
      <sz val="16"/>
      <color rgb="FFFF0000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41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0" applyNumberFormat="0" applyAlignment="0" applyProtection="0"/>
    <xf numFmtId="166" fontId="46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Alignment="0" applyProtection="0"/>
    <xf numFmtId="0" fontId="46" fillId="17" borderId="5" applyNumberFormat="0" applyAlignment="0" applyProtection="0"/>
    <xf numFmtId="0" fontId="11" fillId="4" borderId="0" applyNumberFormat="0" applyBorder="0" applyAlignment="0" applyProtection="0"/>
    <xf numFmtId="0" fontId="12" fillId="18" borderId="6" applyNumberFormat="0" applyAlignment="0" applyProtection="0"/>
    <xf numFmtId="0" fontId="13" fillId="0" borderId="0" applyNumberFormat="0" applyFill="0" applyBorder="0" applyAlignment="0" applyProtection="0"/>
    <xf numFmtId="0" fontId="50" fillId="0" borderId="0"/>
    <xf numFmtId="0" fontId="14" fillId="0" borderId="7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</cellStyleXfs>
  <cellXfs count="629">
    <xf numFmtId="0" fontId="0" fillId="0" borderId="0" xfId="0"/>
    <xf numFmtId="164" fontId="18" fillId="0" borderId="0" xfId="0" applyNumberFormat="1" applyFont="1" applyAlignment="1">
      <alignment horizontal="center"/>
    </xf>
    <xf numFmtId="0" fontId="19" fillId="0" borderId="0" xfId="0" applyFont="1" applyAlignment="1"/>
    <xf numFmtId="0" fontId="20" fillId="0" borderId="0" xfId="0" applyFont="1"/>
    <xf numFmtId="3" fontId="21" fillId="0" borderId="0" xfId="0" applyNumberFormat="1" applyFont="1" applyAlignment="1">
      <alignment horizontal="right" vertical="center"/>
    </xf>
    <xf numFmtId="0" fontId="23" fillId="0" borderId="0" xfId="0" applyFont="1" applyAlignment="1"/>
    <xf numFmtId="3" fontId="21" fillId="0" borderId="0" xfId="0" applyNumberFormat="1" applyFont="1" applyAlignment="1">
      <alignment horizontal="right"/>
    </xf>
    <xf numFmtId="164" fontId="18" fillId="18" borderId="8" xfId="0" applyNumberFormat="1" applyFont="1" applyFill="1" applyBorder="1" applyAlignment="1">
      <alignment horizontal="center" vertical="center"/>
    </xf>
    <xf numFmtId="3" fontId="18" fillId="18" borderId="9" xfId="0" applyNumberFormat="1" applyFont="1" applyFill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/>
    </xf>
    <xf numFmtId="3" fontId="18" fillId="0" borderId="9" xfId="0" applyNumberFormat="1" applyFont="1" applyBorder="1"/>
    <xf numFmtId="164" fontId="24" fillId="0" borderId="8" xfId="0" applyNumberFormat="1" applyFont="1" applyBorder="1" applyAlignment="1">
      <alignment horizontal="center"/>
    </xf>
    <xf numFmtId="49" fontId="18" fillId="0" borderId="8" xfId="0" applyNumberFormat="1" applyFont="1" applyBorder="1" applyAlignment="1">
      <alignment horizontal="center"/>
    </xf>
    <xf numFmtId="0" fontId="0" fillId="0" borderId="0" xfId="0" applyFont="1"/>
    <xf numFmtId="3" fontId="24" fillId="0" borderId="9" xfId="0" applyNumberFormat="1" applyFont="1" applyBorder="1" applyAlignment="1"/>
    <xf numFmtId="3" fontId="24" fillId="0" borderId="9" xfId="0" applyNumberFormat="1" applyFont="1" applyBorder="1"/>
    <xf numFmtId="0" fontId="25" fillId="0" borderId="0" xfId="0" applyFont="1"/>
    <xf numFmtId="49" fontId="18" fillId="0" borderId="10" xfId="0" applyNumberFormat="1" applyFont="1" applyBorder="1" applyAlignment="1">
      <alignment horizontal="center"/>
    </xf>
    <xf numFmtId="49" fontId="18" fillId="0" borderId="9" xfId="0" applyNumberFormat="1" applyFont="1" applyBorder="1" applyAlignment="1">
      <alignment horizontal="center"/>
    </xf>
    <xf numFmtId="0" fontId="20" fillId="0" borderId="9" xfId="0" applyFont="1" applyBorder="1"/>
    <xf numFmtId="164" fontId="24" fillId="0" borderId="9" xfId="0" applyNumberFormat="1" applyFont="1" applyBorder="1" applyAlignment="1">
      <alignment horizontal="center"/>
    </xf>
    <xf numFmtId="3" fontId="20" fillId="0" borderId="0" xfId="0" applyNumberFormat="1" applyFont="1"/>
    <xf numFmtId="0" fontId="19" fillId="0" borderId="0" xfId="0" applyFont="1" applyAlignment="1">
      <alignment horizontal="center"/>
    </xf>
    <xf numFmtId="3" fontId="20" fillId="0" borderId="0" xfId="0" applyNumberFormat="1" applyFont="1" applyAlignment="1"/>
    <xf numFmtId="0" fontId="19" fillId="0" borderId="0" xfId="0" applyFont="1"/>
    <xf numFmtId="0" fontId="27" fillId="0" borderId="0" xfId="0" applyFont="1"/>
    <xf numFmtId="3" fontId="20" fillId="0" borderId="0" xfId="0" applyNumberFormat="1" applyFont="1" applyBorder="1" applyAlignment="1"/>
    <xf numFmtId="0" fontId="29" fillId="0" borderId="0" xfId="0" applyFont="1"/>
    <xf numFmtId="0" fontId="30" fillId="0" borderId="0" xfId="0" applyFont="1"/>
    <xf numFmtId="0" fontId="18" fillId="0" borderId="9" xfId="0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3" fontId="27" fillId="0" borderId="0" xfId="0" applyNumberFormat="1" applyFont="1"/>
    <xf numFmtId="3" fontId="18" fillId="0" borderId="0" xfId="0" applyNumberFormat="1" applyFont="1" applyBorder="1"/>
    <xf numFmtId="49" fontId="18" fillId="0" borderId="11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3" fontId="18" fillId="0" borderId="0" xfId="0" applyNumberFormat="1" applyFont="1"/>
    <xf numFmtId="3" fontId="19" fillId="0" borderId="0" xfId="0" applyNumberFormat="1" applyFont="1" applyAlignment="1"/>
    <xf numFmtId="0" fontId="18" fillId="0" borderId="0" xfId="0" applyFont="1"/>
    <xf numFmtId="0" fontId="21" fillId="0" borderId="0" xfId="0" applyFont="1" applyAlignment="1">
      <alignment horizontal="right"/>
    </xf>
    <xf numFmtId="3" fontId="19" fillId="0" borderId="0" xfId="0" applyNumberFormat="1" applyFont="1" applyBorder="1" applyAlignment="1"/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18" fillId="0" borderId="9" xfId="0" applyNumberFormat="1" applyFont="1" applyBorder="1" applyAlignment="1"/>
    <xf numFmtId="0" fontId="18" fillId="0" borderId="0" xfId="0" applyFont="1" applyBorder="1"/>
    <xf numFmtId="49" fontId="18" fillId="0" borderId="0" xfId="0" applyNumberFormat="1" applyFont="1" applyAlignment="1">
      <alignment horizontal="center"/>
    </xf>
    <xf numFmtId="0" fontId="26" fillId="0" borderId="0" xfId="0" applyFont="1"/>
    <xf numFmtId="2" fontId="24" fillId="0" borderId="0" xfId="0" applyNumberFormat="1" applyFont="1" applyBorder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26" fillId="0" borderId="0" xfId="0" applyNumberFormat="1" applyFont="1"/>
    <xf numFmtId="3" fontId="18" fillId="0" borderId="0" xfId="26" applyNumberFormat="1" applyFont="1" applyFill="1" applyBorder="1" applyAlignment="1" applyProtection="1"/>
    <xf numFmtId="3" fontId="18" fillId="0" borderId="0" xfId="0" applyNumberFormat="1" applyFont="1" applyAlignment="1">
      <alignment horizontal="left"/>
    </xf>
    <xf numFmtId="0" fontId="41" fillId="0" borderId="9" xfId="0" applyFont="1" applyBorder="1"/>
    <xf numFmtId="0" fontId="41" fillId="0" borderId="0" xfId="0" applyFont="1"/>
    <xf numFmtId="0" fontId="0" fillId="0" borderId="0" xfId="0" applyAlignment="1">
      <alignment horizontal="center"/>
    </xf>
    <xf numFmtId="3" fontId="18" fillId="0" borderId="0" xfId="26" applyNumberFormat="1" applyFont="1" applyFill="1" applyBorder="1" applyAlignment="1" applyProtection="1">
      <alignment wrapText="1"/>
    </xf>
    <xf numFmtId="3" fontId="21" fillId="0" borderId="0" xfId="26" applyNumberFormat="1" applyFont="1" applyFill="1" applyBorder="1" applyAlignment="1" applyProtection="1">
      <alignment horizontal="right"/>
    </xf>
    <xf numFmtId="3" fontId="24" fillId="0" borderId="0" xfId="26" applyNumberFormat="1" applyFont="1" applyFill="1" applyBorder="1" applyAlignment="1" applyProtection="1">
      <alignment wrapText="1"/>
    </xf>
    <xf numFmtId="0" fontId="42" fillId="0" borderId="0" xfId="0" applyFont="1"/>
    <xf numFmtId="0" fontId="28" fillId="0" borderId="0" xfId="0" applyFont="1"/>
    <xf numFmtId="0" fontId="43" fillId="0" borderId="0" xfId="0" applyFont="1" applyAlignment="1">
      <alignment vertical="center"/>
    </xf>
    <xf numFmtId="165" fontId="42" fillId="0" borderId="0" xfId="0" applyNumberFormat="1" applyFont="1"/>
    <xf numFmtId="165" fontId="38" fillId="0" borderId="0" xfId="0" applyNumberFormat="1" applyFont="1"/>
    <xf numFmtId="0" fontId="24" fillId="0" borderId="0" xfId="0" applyFont="1" applyBorder="1"/>
    <xf numFmtId="0" fontId="24" fillId="0" borderId="0" xfId="0" applyFont="1"/>
    <xf numFmtId="3" fontId="18" fillId="0" borderId="8" xfId="0" applyNumberFormat="1" applyFont="1" applyBorder="1" applyAlignment="1"/>
    <xf numFmtId="165" fontId="37" fillId="0" borderId="9" xfId="0" applyNumberFormat="1" applyFont="1" applyBorder="1"/>
    <xf numFmtId="3" fontId="20" fillId="0" borderId="0" xfId="0" applyNumberFormat="1" applyFont="1" applyAlignment="1">
      <alignment horizontal="center"/>
    </xf>
    <xf numFmtId="3" fontId="19" fillId="0" borderId="0" xfId="0" applyNumberFormat="1" applyFont="1"/>
    <xf numFmtId="3" fontId="27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center"/>
    </xf>
    <xf numFmtId="0" fontId="29" fillId="0" borderId="0" xfId="0" applyFont="1" applyBorder="1" applyAlignment="1">
      <alignment horizontal="center"/>
    </xf>
    <xf numFmtId="3" fontId="27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3" fontId="20" fillId="0" borderId="0" xfId="0" applyNumberFormat="1" applyFont="1" applyAlignment="1">
      <alignment horizontal="left"/>
    </xf>
    <xf numFmtId="3" fontId="29" fillId="0" borderId="0" xfId="0" applyNumberFormat="1" applyFont="1" applyAlignment="1">
      <alignment horizontal="left"/>
    </xf>
    <xf numFmtId="0" fontId="18" fillId="18" borderId="9" xfId="0" applyFont="1" applyFill="1" applyBorder="1" applyAlignment="1">
      <alignment horizontal="center"/>
    </xf>
    <xf numFmtId="0" fontId="18" fillId="0" borderId="12" xfId="0" applyFont="1" applyBorder="1"/>
    <xf numFmtId="0" fontId="24" fillId="0" borderId="12" xfId="0" applyFont="1" applyBorder="1"/>
    <xf numFmtId="0" fontId="46" fillId="0" borderId="0" xfId="0" applyFont="1"/>
    <xf numFmtId="0" fontId="19" fillId="0" borderId="12" xfId="0" applyFont="1" applyBorder="1"/>
    <xf numFmtId="0" fontId="19" fillId="0" borderId="12" xfId="0" applyFont="1" applyBorder="1" applyAlignment="1">
      <alignment horizontal="center"/>
    </xf>
    <xf numFmtId="165" fontId="19" fillId="0" borderId="12" xfId="0" applyNumberFormat="1" applyFont="1" applyBorder="1" applyAlignment="1">
      <alignment horizontal="right"/>
    </xf>
    <xf numFmtId="0" fontId="19" fillId="0" borderId="12" xfId="0" applyFont="1" applyBorder="1" applyAlignment="1">
      <alignment vertical="center" wrapText="1"/>
    </xf>
    <xf numFmtId="0" fontId="18" fillId="21" borderId="12" xfId="0" applyFont="1" applyFill="1" applyBorder="1"/>
    <xf numFmtId="0" fontId="24" fillId="0" borderId="9" xfId="0" applyFont="1" applyBorder="1" applyAlignment="1">
      <alignment horizontal="center"/>
    </xf>
    <xf numFmtId="3" fontId="24" fillId="0" borderId="9" xfId="0" applyNumberFormat="1" applyFont="1" applyBorder="1" applyAlignment="1">
      <alignment horizontal="left" wrapText="1"/>
    </xf>
    <xf numFmtId="49" fontId="18" fillId="21" borderId="9" xfId="0" applyNumberFormat="1" applyFont="1" applyFill="1" applyBorder="1" applyAlignment="1">
      <alignment horizontal="center"/>
    </xf>
    <xf numFmtId="165" fontId="24" fillId="21" borderId="9" xfId="0" applyNumberFormat="1" applyFont="1" applyFill="1" applyBorder="1"/>
    <xf numFmtId="0" fontId="19" fillId="0" borderId="12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8" fillId="22" borderId="12" xfId="0" applyFont="1" applyFill="1" applyBorder="1" applyAlignment="1">
      <alignment horizontal="center"/>
    </xf>
    <xf numFmtId="0" fontId="24" fillId="21" borderId="12" xfId="0" applyFont="1" applyFill="1" applyBorder="1"/>
    <xf numFmtId="0" fontId="19" fillId="0" borderId="12" xfId="0" applyFont="1" applyFill="1" applyBorder="1" applyAlignment="1">
      <alignment horizontal="right"/>
    </xf>
    <xf numFmtId="3" fontId="18" fillId="0" borderId="12" xfId="0" applyNumberFormat="1" applyFont="1" applyBorder="1" applyAlignment="1">
      <alignment horizontal="center"/>
    </xf>
    <xf numFmtId="3" fontId="18" fillId="0" borderId="12" xfId="0" applyNumberFormat="1" applyFont="1" applyBorder="1"/>
    <xf numFmtId="0" fontId="24" fillId="0" borderId="9" xfId="0" applyFont="1" applyBorder="1" applyAlignment="1"/>
    <xf numFmtId="0" fontId="24" fillId="18" borderId="9" xfId="0" applyFont="1" applyFill="1" applyBorder="1" applyAlignment="1"/>
    <xf numFmtId="0" fontId="24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4" fillId="22" borderId="12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18" fillId="22" borderId="12" xfId="0" applyFont="1" applyFill="1" applyBorder="1" applyAlignment="1">
      <alignment horizontal="center" wrapText="1"/>
    </xf>
    <xf numFmtId="49" fontId="24" fillId="0" borderId="8" xfId="0" applyNumberFormat="1" applyFont="1" applyBorder="1" applyAlignment="1">
      <alignment horizontal="center"/>
    </xf>
    <xf numFmtId="0" fontId="24" fillId="22" borderId="12" xfId="0" applyFont="1" applyFill="1" applyBorder="1"/>
    <xf numFmtId="3" fontId="24" fillId="21" borderId="12" xfId="0" applyNumberFormat="1" applyFont="1" applyFill="1" applyBorder="1"/>
    <xf numFmtId="3" fontId="24" fillId="21" borderId="12" xfId="0" applyNumberFormat="1" applyFont="1" applyFill="1" applyBorder="1" applyAlignment="1">
      <alignment wrapText="1"/>
    </xf>
    <xf numFmtId="3" fontId="18" fillId="0" borderId="12" xfId="0" applyNumberFormat="1" applyFont="1" applyBorder="1" applyAlignment="1">
      <alignment wrapText="1"/>
    </xf>
    <xf numFmtId="0" fontId="18" fillId="22" borderId="12" xfId="0" applyFont="1" applyFill="1" applyBorder="1"/>
    <xf numFmtId="0" fontId="0" fillId="0" borderId="12" xfId="0" applyBorder="1"/>
    <xf numFmtId="0" fontId="18" fillId="0" borderId="12" xfId="0" applyFont="1" applyFill="1" applyBorder="1"/>
    <xf numFmtId="3" fontId="18" fillId="0" borderId="8" xfId="0" applyNumberFormat="1" applyFont="1" applyBorder="1"/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right"/>
    </xf>
    <xf numFmtId="165" fontId="24" fillId="23" borderId="9" xfId="0" applyNumberFormat="1" applyFont="1" applyFill="1" applyBorder="1"/>
    <xf numFmtId="49" fontId="18" fillId="0" borderId="13" xfId="0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3" fontId="18" fillId="0" borderId="13" xfId="0" applyNumberFormat="1" applyFont="1" applyBorder="1" applyAlignment="1"/>
    <xf numFmtId="0" fontId="18" fillId="0" borderId="9" xfId="0" applyFont="1" applyBorder="1" applyAlignment="1"/>
    <xf numFmtId="3" fontId="18" fillId="0" borderId="8" xfId="0" applyNumberFormat="1" applyFont="1" applyFill="1" applyBorder="1"/>
    <xf numFmtId="0" fontId="18" fillId="0" borderId="8" xfId="0" applyFont="1" applyBorder="1" applyAlignment="1"/>
    <xf numFmtId="0" fontId="30" fillId="0" borderId="12" xfId="0" applyFont="1" applyBorder="1"/>
    <xf numFmtId="0" fontId="30" fillId="0" borderId="12" xfId="0" applyFont="1" applyBorder="1" applyAlignment="1">
      <alignment horizontal="center"/>
    </xf>
    <xf numFmtId="0" fontId="47" fillId="0" borderId="12" xfId="0" applyFont="1" applyBorder="1"/>
    <xf numFmtId="3" fontId="18" fillId="0" borderId="12" xfId="0" applyNumberFormat="1" applyFont="1" applyBorder="1" applyAlignment="1">
      <alignment vertical="center"/>
    </xf>
    <xf numFmtId="3" fontId="24" fillId="21" borderId="12" xfId="0" applyNumberFormat="1" applyFont="1" applyFill="1" applyBorder="1" applyAlignment="1">
      <alignment vertical="center"/>
    </xf>
    <xf numFmtId="3" fontId="18" fillId="0" borderId="12" xfId="0" applyNumberFormat="1" applyFont="1" applyBorder="1" applyAlignment="1"/>
    <xf numFmtId="3" fontId="19" fillId="0" borderId="12" xfId="0" applyNumberFormat="1" applyFont="1" applyBorder="1" applyAlignment="1">
      <alignment horizontal="right" vertical="center"/>
    </xf>
    <xf numFmtId="3" fontId="24" fillId="23" borderId="12" xfId="0" applyNumberFormat="1" applyFont="1" applyFill="1" applyBorder="1"/>
    <xf numFmtId="3" fontId="19" fillId="0" borderId="12" xfId="0" applyNumberFormat="1" applyFont="1" applyBorder="1" applyAlignment="1">
      <alignment horizontal="right"/>
    </xf>
    <xf numFmtId="3" fontId="18" fillId="21" borderId="12" xfId="0" applyNumberFormat="1" applyFont="1" applyFill="1" applyBorder="1"/>
    <xf numFmtId="0" fontId="18" fillId="0" borderId="12" xfId="0" applyFont="1" applyFill="1" applyBorder="1" applyAlignment="1">
      <alignment horizontal="center"/>
    </xf>
    <xf numFmtId="0" fontId="18" fillId="22" borderId="13" xfId="0" applyFont="1" applyFill="1" applyBorder="1" applyAlignment="1">
      <alignment horizontal="center"/>
    </xf>
    <xf numFmtId="0" fontId="18" fillId="0" borderId="8" xfId="0" applyFont="1" applyFill="1" applyBorder="1"/>
    <xf numFmtId="3" fontId="24" fillId="23" borderId="12" xfId="0" applyNumberFormat="1" applyFont="1" applyFill="1" applyBorder="1" applyAlignment="1" applyProtection="1"/>
    <xf numFmtId="0" fontId="44" fillId="0" borderId="0" xfId="0" applyFont="1" applyAlignment="1"/>
    <xf numFmtId="0" fontId="49" fillId="0" borderId="0" xfId="0" applyFont="1" applyAlignment="1"/>
    <xf numFmtId="0" fontId="28" fillId="0" borderId="9" xfId="0" applyFont="1" applyBorder="1"/>
    <xf numFmtId="0" fontId="20" fillId="0" borderId="9" xfId="0" applyFont="1" applyBorder="1" applyAlignment="1">
      <alignment wrapText="1"/>
    </xf>
    <xf numFmtId="0" fontId="18" fillId="0" borderId="9" xfId="0" applyFont="1" applyBorder="1"/>
    <xf numFmtId="0" fontId="28" fillId="0" borderId="9" xfId="0" applyFont="1" applyBorder="1" applyAlignment="1">
      <alignment wrapText="1"/>
    </xf>
    <xf numFmtId="165" fontId="18" fillId="0" borderId="12" xfId="0" applyNumberFormat="1" applyFont="1" applyBorder="1"/>
    <xf numFmtId="3" fontId="18" fillId="24" borderId="8" xfId="0" applyNumberFormat="1" applyFont="1" applyFill="1" applyBorder="1"/>
    <xf numFmtId="0" fontId="18" fillId="24" borderId="12" xfId="0" applyFont="1" applyFill="1" applyBorder="1" applyAlignment="1">
      <alignment horizontal="center"/>
    </xf>
    <xf numFmtId="3" fontId="18" fillId="24" borderId="12" xfId="0" applyNumberFormat="1" applyFont="1" applyFill="1" applyBorder="1"/>
    <xf numFmtId="3" fontId="24" fillId="24" borderId="9" xfId="0" applyNumberFormat="1" applyFont="1" applyFill="1" applyBorder="1"/>
    <xf numFmtId="0" fontId="24" fillId="23" borderId="12" xfId="0" applyFont="1" applyFill="1" applyBorder="1"/>
    <xf numFmtId="3" fontId="24" fillId="23" borderId="12" xfId="0" applyNumberFormat="1" applyFont="1" applyFill="1" applyBorder="1" applyAlignment="1">
      <alignment wrapText="1"/>
    </xf>
    <xf numFmtId="0" fontId="18" fillId="25" borderId="9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/>
    </xf>
    <xf numFmtId="0" fontId="24" fillId="21" borderId="12" xfId="0" applyFont="1" applyFill="1" applyBorder="1" applyAlignment="1">
      <alignment horizontal="center" wrapText="1"/>
    </xf>
    <xf numFmtId="3" fontId="18" fillId="22" borderId="14" xfId="0" applyNumberFormat="1" applyFont="1" applyFill="1" applyBorder="1" applyAlignment="1">
      <alignment horizontal="center" wrapText="1"/>
    </xf>
    <xf numFmtId="0" fontId="24" fillId="21" borderId="9" xfId="0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wrapText="1"/>
    </xf>
    <xf numFmtId="0" fontId="18" fillId="21" borderId="12" xfId="0" applyFont="1" applyFill="1" applyBorder="1" applyAlignment="1">
      <alignment horizontal="center" wrapText="1"/>
    </xf>
    <xf numFmtId="3" fontId="18" fillId="0" borderId="12" xfId="0" applyNumberFormat="1" applyFont="1" applyFill="1" applyBorder="1"/>
    <xf numFmtId="3" fontId="18" fillId="21" borderId="15" xfId="0" applyNumberFormat="1" applyFont="1" applyFill="1" applyBorder="1"/>
    <xf numFmtId="3" fontId="0" fillId="0" borderId="0" xfId="0" applyNumberFormat="1"/>
    <xf numFmtId="0" fontId="24" fillId="22" borderId="12" xfId="0" applyFont="1" applyFill="1" applyBorder="1" applyAlignment="1">
      <alignment horizontal="center"/>
    </xf>
    <xf numFmtId="3" fontId="24" fillId="22" borderId="12" xfId="0" applyNumberFormat="1" applyFont="1" applyFill="1" applyBorder="1" applyAlignment="1">
      <alignment horizontal="center"/>
    </xf>
    <xf numFmtId="170" fontId="44" fillId="0" borderId="0" xfId="26" applyNumberFormat="1" applyFont="1" applyFill="1" applyBorder="1" applyAlignment="1" applyProtection="1">
      <alignment horizontal="right"/>
    </xf>
    <xf numFmtId="0" fontId="49" fillId="0" borderId="0" xfId="0" applyFont="1"/>
    <xf numFmtId="3" fontId="49" fillId="0" borderId="0" xfId="0" applyNumberFormat="1" applyFont="1"/>
    <xf numFmtId="0" fontId="18" fillId="0" borderId="11" xfId="0" applyFont="1" applyBorder="1" applyAlignment="1"/>
    <xf numFmtId="0" fontId="18" fillId="26" borderId="12" xfId="0" applyFont="1" applyFill="1" applyBorder="1" applyAlignment="1">
      <alignment horizontal="center" vertical="center" wrapText="1"/>
    </xf>
    <xf numFmtId="3" fontId="18" fillId="0" borderId="8" xfId="26" applyNumberFormat="1" applyFont="1" applyFill="1" applyBorder="1" applyAlignment="1" applyProtection="1"/>
    <xf numFmtId="0" fontId="24" fillId="21" borderId="8" xfId="0" applyFont="1" applyFill="1" applyBorder="1"/>
    <xf numFmtId="0" fontId="24" fillId="0" borderId="8" xfId="0" applyFont="1" applyFill="1" applyBorder="1"/>
    <xf numFmtId="3" fontId="24" fillId="21" borderId="9" xfId="0" applyNumberFormat="1" applyFont="1" applyFill="1" applyBorder="1" applyAlignment="1"/>
    <xf numFmtId="49" fontId="24" fillId="0" borderId="9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vertical="center"/>
    </xf>
    <xf numFmtId="49" fontId="18" fillId="0" borderId="9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vertical="center"/>
    </xf>
    <xf numFmtId="49" fontId="18" fillId="0" borderId="17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4" fillId="23" borderId="9" xfId="0" applyNumberFormat="1" applyFont="1" applyFill="1" applyBorder="1" applyAlignment="1">
      <alignment vertical="center"/>
    </xf>
    <xf numFmtId="49" fontId="24" fillId="23" borderId="9" xfId="0" applyNumberFormat="1" applyFont="1" applyFill="1" applyBorder="1" applyAlignment="1">
      <alignment horizontal="center" vertical="center"/>
    </xf>
    <xf numFmtId="49" fontId="24" fillId="23" borderId="9" xfId="0" applyNumberFormat="1" applyFont="1" applyFill="1" applyBorder="1" applyAlignment="1">
      <alignment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vertical="center"/>
    </xf>
    <xf numFmtId="49" fontId="18" fillId="0" borderId="8" xfId="0" applyNumberFormat="1" applyFont="1" applyBorder="1" applyAlignment="1">
      <alignment horizontal="center" vertical="center"/>
    </xf>
    <xf numFmtId="49" fontId="24" fillId="21" borderId="8" xfId="0" applyNumberFormat="1" applyFont="1" applyFill="1" applyBorder="1" applyAlignment="1">
      <alignment horizontal="center" vertical="center"/>
    </xf>
    <xf numFmtId="49" fontId="24" fillId="21" borderId="9" xfId="0" applyNumberFormat="1" applyFont="1" applyFill="1" applyBorder="1" applyAlignment="1">
      <alignment vertical="center"/>
    </xf>
    <xf numFmtId="49" fontId="24" fillId="0" borderId="8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/>
    </xf>
    <xf numFmtId="49" fontId="34" fillId="0" borderId="9" xfId="0" applyNumberFormat="1" applyFont="1" applyBorder="1" applyAlignment="1">
      <alignment vertical="center"/>
    </xf>
    <xf numFmtId="49" fontId="18" fillId="27" borderId="8" xfId="0" applyNumberFormat="1" applyFont="1" applyFill="1" applyBorder="1" applyAlignment="1">
      <alignment horizontal="center"/>
    </xf>
    <xf numFmtId="49" fontId="18" fillId="27" borderId="9" xfId="0" applyNumberFormat="1" applyFont="1" applyFill="1" applyBorder="1" applyAlignment="1">
      <alignment vertical="center"/>
    </xf>
    <xf numFmtId="0" fontId="24" fillId="0" borderId="9" xfId="0" applyFont="1" applyBorder="1"/>
    <xf numFmtId="0" fontId="24" fillId="0" borderId="8" xfId="0" applyFont="1" applyBorder="1"/>
    <xf numFmtId="3" fontId="24" fillId="21" borderId="8" xfId="0" applyNumberFormat="1" applyFont="1" applyFill="1" applyBorder="1" applyAlignment="1"/>
    <xf numFmtId="3" fontId="18" fillId="0" borderId="8" xfId="0" applyNumberFormat="1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left" vertical="center"/>
    </xf>
    <xf numFmtId="0" fontId="40" fillId="0" borderId="9" xfId="0" applyFont="1" applyBorder="1"/>
    <xf numFmtId="0" fontId="40" fillId="0" borderId="9" xfId="0" applyFont="1" applyBorder="1" applyAlignment="1">
      <alignment horizontal="left"/>
    </xf>
    <xf numFmtId="0" fontId="34" fillId="0" borderId="9" xfId="0" applyFont="1" applyBorder="1"/>
    <xf numFmtId="49" fontId="18" fillId="0" borderId="9" xfId="0" applyNumberFormat="1" applyFont="1" applyFill="1" applyBorder="1" applyAlignment="1">
      <alignment horizontal="center"/>
    </xf>
    <xf numFmtId="165" fontId="18" fillId="0" borderId="9" xfId="0" applyNumberFormat="1" applyFont="1" applyFill="1" applyBorder="1"/>
    <xf numFmtId="49" fontId="24" fillId="0" borderId="9" xfId="0" applyNumberFormat="1" applyFont="1" applyFill="1" applyBorder="1"/>
    <xf numFmtId="49" fontId="18" fillId="0" borderId="9" xfId="0" applyNumberFormat="1" applyFont="1" applyFill="1" applyBorder="1"/>
    <xf numFmtId="16" fontId="18" fillId="0" borderId="8" xfId="0" applyNumberFormat="1" applyFont="1" applyFill="1" applyBorder="1"/>
    <xf numFmtId="0" fontId="24" fillId="24" borderId="8" xfId="0" applyFont="1" applyFill="1" applyBorder="1"/>
    <xf numFmtId="165" fontId="24" fillId="24" borderId="9" xfId="0" applyNumberFormat="1" applyFont="1" applyFill="1" applyBorder="1"/>
    <xf numFmtId="165" fontId="34" fillId="0" borderId="9" xfId="0" applyNumberFormat="1" applyFont="1" applyFill="1" applyBorder="1"/>
    <xf numFmtId="49" fontId="24" fillId="0" borderId="9" xfId="0" applyNumberFormat="1" applyFont="1" applyFill="1" applyBorder="1" applyAlignment="1">
      <alignment horizontal="center"/>
    </xf>
    <xf numFmtId="165" fontId="24" fillId="0" borderId="9" xfId="0" applyNumberFormat="1" applyFont="1" applyFill="1" applyBorder="1"/>
    <xf numFmtId="49" fontId="18" fillId="0" borderId="9" xfId="0" applyNumberFormat="1" applyFont="1" applyBorder="1"/>
    <xf numFmtId="49" fontId="24" fillId="0" borderId="9" xfId="0" applyNumberFormat="1" applyFont="1" applyBorder="1"/>
    <xf numFmtId="0" fontId="18" fillId="0" borderId="18" xfId="0" applyFont="1" applyBorder="1" applyAlignment="1">
      <alignment wrapText="1"/>
    </xf>
    <xf numFmtId="0" fontId="18" fillId="0" borderId="18" xfId="0" applyFont="1" applyBorder="1"/>
    <xf numFmtId="0" fontId="24" fillId="0" borderId="18" xfId="0" applyFont="1" applyBorder="1" applyAlignment="1">
      <alignment wrapText="1"/>
    </xf>
    <xf numFmtId="0" fontId="18" fillId="0" borderId="18" xfId="0" applyFont="1" applyFill="1" applyBorder="1" applyAlignment="1">
      <alignment wrapText="1"/>
    </xf>
    <xf numFmtId="0" fontId="24" fillId="0" borderId="12" xfId="0" applyFont="1" applyFill="1" applyBorder="1" applyAlignment="1">
      <alignment horizontal="center"/>
    </xf>
    <xf numFmtId="0" fontId="18" fillId="25" borderId="12" xfId="0" applyFont="1" applyFill="1" applyBorder="1" applyAlignment="1">
      <alignment horizontal="center" vertical="center" wrapText="1"/>
    </xf>
    <xf numFmtId="0" fontId="48" fillId="0" borderId="12" xfId="0" applyFont="1" applyBorder="1"/>
    <xf numFmtId="0" fontId="29" fillId="0" borderId="12" xfId="0" applyFont="1" applyBorder="1"/>
    <xf numFmtId="49" fontId="19" fillId="18" borderId="11" xfId="0" applyNumberFormat="1" applyFont="1" applyFill="1" applyBorder="1" applyAlignment="1">
      <alignment horizontal="center" vertical="center"/>
    </xf>
    <xf numFmtId="0" fontId="19" fillId="18" borderId="10" xfId="0" applyFont="1" applyFill="1" applyBorder="1" applyAlignment="1">
      <alignment horizontal="center" vertical="center"/>
    </xf>
    <xf numFmtId="0" fontId="19" fillId="18" borderId="11" xfId="0" applyFont="1" applyFill="1" applyBorder="1" applyAlignment="1">
      <alignment horizontal="center" vertical="center" wrapText="1"/>
    </xf>
    <xf numFmtId="49" fontId="19" fillId="18" borderId="9" xfId="0" applyNumberFormat="1" applyFont="1" applyFill="1" applyBorder="1" applyAlignment="1">
      <alignment horizontal="center" vertical="center"/>
    </xf>
    <xf numFmtId="0" fontId="19" fillId="18" borderId="9" xfId="0" applyFont="1" applyFill="1" applyBorder="1" applyAlignment="1">
      <alignment horizontal="center" vertical="center"/>
    </xf>
    <xf numFmtId="0" fontId="52" fillId="0" borderId="12" xfId="0" applyFont="1" applyBorder="1"/>
    <xf numFmtId="0" fontId="53" fillId="0" borderId="0" xfId="0" applyFont="1"/>
    <xf numFmtId="3" fontId="45" fillId="18" borderId="9" xfId="33" applyNumberFormat="1" applyFont="1" applyFill="1" applyBorder="1" applyAlignment="1">
      <alignment horizontal="center" vertical="center"/>
    </xf>
    <xf numFmtId="170" fontId="45" fillId="18" borderId="9" xfId="26" applyNumberFormat="1" applyFont="1" applyFill="1" applyBorder="1" applyAlignment="1" applyProtection="1">
      <alignment horizontal="center" vertical="center"/>
    </xf>
    <xf numFmtId="0" fontId="45" fillId="18" borderId="9" xfId="0" applyFont="1" applyFill="1" applyBorder="1" applyAlignment="1">
      <alignment horizontal="center" vertical="center"/>
    </xf>
    <xf numFmtId="3" fontId="54" fillId="0" borderId="9" xfId="33" applyNumberFormat="1" applyFont="1" applyBorder="1" applyAlignment="1"/>
    <xf numFmtId="3" fontId="54" fillId="0" borderId="9" xfId="26" applyNumberFormat="1" applyFont="1" applyFill="1" applyBorder="1" applyAlignment="1" applyProtection="1">
      <alignment horizontal="right"/>
    </xf>
    <xf numFmtId="3" fontId="54" fillId="0" borderId="9" xfId="0" applyNumberFormat="1" applyFont="1" applyBorder="1"/>
    <xf numFmtId="3" fontId="54" fillId="0" borderId="9" xfId="33" applyNumberFormat="1" applyFont="1" applyBorder="1" applyAlignment="1">
      <alignment vertical="center"/>
    </xf>
    <xf numFmtId="3" fontId="54" fillId="0" borderId="9" xfId="33" applyNumberFormat="1" applyFont="1" applyBorder="1" applyAlignment="1">
      <alignment horizontal="right"/>
    </xf>
    <xf numFmtId="3" fontId="45" fillId="0" borderId="9" xfId="33" applyNumberFormat="1" applyFont="1" applyBorder="1" applyAlignment="1">
      <alignment vertical="center"/>
    </xf>
    <xf numFmtId="3" fontId="45" fillId="0" borderId="9" xfId="0" applyNumberFormat="1" applyFont="1" applyBorder="1"/>
    <xf numFmtId="3" fontId="45" fillId="0" borderId="9" xfId="33" applyNumberFormat="1" applyFont="1" applyBorder="1" applyAlignment="1"/>
    <xf numFmtId="0" fontId="54" fillId="0" borderId="9" xfId="0" applyFont="1" applyBorder="1" applyAlignment="1"/>
    <xf numFmtId="3" fontId="54" fillId="0" borderId="9" xfId="0" applyNumberFormat="1" applyFont="1" applyBorder="1" applyAlignment="1">
      <alignment horizontal="right"/>
    </xf>
    <xf numFmtId="0" fontId="54" fillId="23" borderId="9" xfId="0" applyFont="1" applyFill="1" applyBorder="1" applyAlignment="1"/>
    <xf numFmtId="3" fontId="54" fillId="23" borderId="9" xfId="0" applyNumberFormat="1" applyFont="1" applyFill="1" applyBorder="1" applyAlignment="1">
      <alignment horizontal="right"/>
    </xf>
    <xf numFmtId="3" fontId="54" fillId="23" borderId="9" xfId="0" applyNumberFormat="1" applyFont="1" applyFill="1" applyBorder="1"/>
    <xf numFmtId="0" fontId="45" fillId="0" borderId="9" xfId="0" applyFont="1" applyBorder="1" applyAlignment="1"/>
    <xf numFmtId="3" fontId="45" fillId="0" borderId="9" xfId="0" applyNumberFormat="1" applyFont="1" applyBorder="1" applyAlignment="1">
      <alignment horizontal="right"/>
    </xf>
    <xf numFmtId="0" fontId="45" fillId="23" borderId="9" xfId="0" applyFont="1" applyFill="1" applyBorder="1" applyAlignment="1"/>
    <xf numFmtId="3" fontId="45" fillId="23" borderId="9" xfId="0" applyNumberFormat="1" applyFont="1" applyFill="1" applyBorder="1" applyAlignment="1">
      <alignment horizontal="right"/>
    </xf>
    <xf numFmtId="3" fontId="22" fillId="0" borderId="0" xfId="26" applyNumberFormat="1" applyFont="1" applyFill="1" applyBorder="1" applyAlignment="1" applyProtection="1">
      <alignment horizontal="center" vertical="center" wrapText="1"/>
    </xf>
    <xf numFmtId="2" fontId="22" fillId="0" borderId="0" xfId="0" applyNumberFormat="1" applyFont="1" applyBorder="1" applyAlignment="1">
      <alignment horizontal="center"/>
    </xf>
    <xf numFmtId="181" fontId="18" fillId="0" borderId="12" xfId="0" applyNumberFormat="1" applyFont="1" applyBorder="1" applyAlignment="1">
      <alignment vertical="center"/>
    </xf>
    <xf numFmtId="181" fontId="18" fillId="0" borderId="12" xfId="0" applyNumberFormat="1" applyFont="1" applyBorder="1"/>
    <xf numFmtId="164" fontId="24" fillId="21" borderId="8" xfId="0" applyNumberFormat="1" applyFont="1" applyFill="1" applyBorder="1" applyAlignment="1">
      <alignment horizontal="center"/>
    </xf>
    <xf numFmtId="0" fontId="24" fillId="21" borderId="9" xfId="0" applyFont="1" applyFill="1" applyBorder="1" applyAlignment="1"/>
    <xf numFmtId="181" fontId="18" fillId="0" borderId="12" xfId="0" applyNumberFormat="1" applyFont="1" applyBorder="1" applyAlignment="1"/>
    <xf numFmtId="181" fontId="24" fillId="23" borderId="12" xfId="0" applyNumberFormat="1" applyFont="1" applyFill="1" applyBorder="1" applyAlignment="1"/>
    <xf numFmtId="181" fontId="24" fillId="21" borderId="12" xfId="0" applyNumberFormat="1" applyFont="1" applyFill="1" applyBorder="1" applyAlignment="1"/>
    <xf numFmtId="181" fontId="24" fillId="0" borderId="12" xfId="0" applyNumberFormat="1" applyFont="1" applyBorder="1" applyAlignment="1"/>
    <xf numFmtId="181" fontId="24" fillId="21" borderId="12" xfId="0" applyNumberFormat="1" applyFont="1" applyFill="1" applyBorder="1" applyAlignment="1">
      <alignment vertical="center"/>
    </xf>
    <xf numFmtId="164" fontId="24" fillId="25" borderId="8" xfId="0" applyNumberFormat="1" applyFont="1" applyFill="1" applyBorder="1" applyAlignment="1">
      <alignment horizontal="center" vertical="center"/>
    </xf>
    <xf numFmtId="3" fontId="24" fillId="25" borderId="9" xfId="0" applyNumberFormat="1" applyFont="1" applyFill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81" fontId="24" fillId="0" borderId="12" xfId="0" applyNumberFormat="1" applyFont="1" applyBorder="1" applyAlignment="1">
      <alignment vertical="center"/>
    </xf>
    <xf numFmtId="181" fontId="18" fillId="0" borderId="12" xfId="0" applyNumberFormat="1" applyFont="1" applyBorder="1" applyAlignment="1">
      <alignment horizontal="right" vertical="center"/>
    </xf>
    <xf numFmtId="181" fontId="18" fillId="0" borderId="12" xfId="0" applyNumberFormat="1" applyFont="1" applyBorder="1" applyAlignment="1">
      <alignment horizontal="right"/>
    </xf>
    <xf numFmtId="3" fontId="24" fillId="23" borderId="13" xfId="0" applyNumberFormat="1" applyFont="1" applyFill="1" applyBorder="1" applyAlignment="1">
      <alignment horizontal="center" wrapText="1"/>
    </xf>
    <xf numFmtId="3" fontId="24" fillId="23" borderId="12" xfId="0" applyNumberFormat="1" applyFont="1" applyFill="1" applyBorder="1" applyAlignment="1">
      <alignment horizontal="center" wrapText="1"/>
    </xf>
    <xf numFmtId="181" fontId="48" fillId="0" borderId="12" xfId="0" applyNumberFormat="1" applyFont="1" applyBorder="1" applyAlignment="1">
      <alignment vertical="center"/>
    </xf>
    <xf numFmtId="49" fontId="23" fillId="0" borderId="9" xfId="0" applyNumberFormat="1" applyFont="1" applyBorder="1" applyAlignment="1">
      <alignment vertical="center" wrapText="1"/>
    </xf>
    <xf numFmtId="181" fontId="18" fillId="0" borderId="0" xfId="0" applyNumberFormat="1" applyFont="1"/>
    <xf numFmtId="181" fontId="18" fillId="21" borderId="12" xfId="0" applyNumberFormat="1" applyFont="1" applyFill="1" applyBorder="1"/>
    <xf numFmtId="181" fontId="18" fillId="21" borderId="12" xfId="0" applyNumberFormat="1" applyFont="1" applyFill="1" applyBorder="1" applyAlignment="1">
      <alignment horizontal="right"/>
    </xf>
    <xf numFmtId="0" fontId="22" fillId="0" borderId="0" xfId="0" applyFont="1" applyBorder="1" applyAlignment="1"/>
    <xf numFmtId="181" fontId="18" fillId="18" borderId="11" xfId="0" applyNumberFormat="1" applyFont="1" applyFill="1" applyBorder="1" applyAlignment="1">
      <alignment horizontal="center" vertical="center"/>
    </xf>
    <xf numFmtId="181" fontId="18" fillId="18" borderId="11" xfId="0" applyNumberFormat="1" applyFont="1" applyFill="1" applyBorder="1" applyAlignment="1">
      <alignment horizontal="center" vertical="center" wrapText="1"/>
    </xf>
    <xf numFmtId="181" fontId="18" fillId="0" borderId="12" xfId="0" applyNumberFormat="1" applyFont="1" applyBorder="1" applyAlignment="1">
      <alignment horizontal="center"/>
    </xf>
    <xf numFmtId="181" fontId="24" fillId="0" borderId="12" xfId="0" applyNumberFormat="1" applyFont="1" applyBorder="1" applyAlignment="1">
      <alignment horizontal="center"/>
    </xf>
    <xf numFmtId="181" fontId="18" fillId="0" borderId="12" xfId="0" applyNumberFormat="1" applyFont="1" applyBorder="1" applyAlignment="1">
      <alignment horizontal="left" vertical="center"/>
    </xf>
    <xf numFmtId="181" fontId="24" fillId="24" borderId="12" xfId="0" applyNumberFormat="1" applyFont="1" applyFill="1" applyBorder="1" applyAlignment="1">
      <alignment horizontal="center" vertical="center" wrapText="1"/>
    </xf>
    <xf numFmtId="181" fontId="24" fillId="24" borderId="12" xfId="0" applyNumberFormat="1" applyFont="1" applyFill="1" applyBorder="1" applyAlignment="1">
      <alignment horizontal="right" vertical="center"/>
    </xf>
    <xf numFmtId="181" fontId="20" fillId="0" borderId="12" xfId="0" applyNumberFormat="1" applyFont="1" applyBorder="1" applyAlignment="1">
      <alignment horizontal="left" vertical="center" wrapText="1"/>
    </xf>
    <xf numFmtId="181" fontId="34" fillId="0" borderId="12" xfId="0" applyNumberFormat="1" applyFont="1" applyBorder="1" applyAlignment="1">
      <alignment horizontal="center"/>
    </xf>
    <xf numFmtId="181" fontId="34" fillId="0" borderId="12" xfId="0" applyNumberFormat="1" applyFont="1" applyBorder="1" applyAlignment="1">
      <alignment horizontal="left"/>
    </xf>
    <xf numFmtId="0" fontId="18" fillId="0" borderId="12" xfId="0" applyFont="1" applyBorder="1" applyAlignment="1">
      <alignment wrapText="1"/>
    </xf>
    <xf numFmtId="0" fontId="18" fillId="0" borderId="12" xfId="0" applyFont="1" applyFill="1" applyBorder="1" applyAlignment="1">
      <alignment horizontal="left"/>
    </xf>
    <xf numFmtId="0" fontId="18" fillId="0" borderId="12" xfId="0" applyFont="1" applyBorder="1" applyAlignment="1">
      <alignment vertical="center" wrapText="1"/>
    </xf>
    <xf numFmtId="0" fontId="24" fillId="21" borderId="12" xfId="0" applyFont="1" applyFill="1" applyBorder="1" applyAlignment="1">
      <alignment vertical="center" wrapText="1"/>
    </xf>
    <xf numFmtId="181" fontId="24" fillId="21" borderId="12" xfId="0" applyNumberFormat="1" applyFont="1" applyFill="1" applyBorder="1"/>
    <xf numFmtId="0" fontId="23" fillId="21" borderId="12" xfId="0" applyFont="1" applyFill="1" applyBorder="1" applyAlignment="1">
      <alignment wrapText="1"/>
    </xf>
    <xf numFmtId="0" fontId="18" fillId="0" borderId="19" xfId="0" applyFont="1" applyBorder="1"/>
    <xf numFmtId="0" fontId="18" fillId="24" borderId="19" xfId="0" applyFont="1" applyFill="1" applyBorder="1"/>
    <xf numFmtId="0" fontId="24" fillId="21" borderId="19" xfId="0" applyFont="1" applyFill="1" applyBorder="1"/>
    <xf numFmtId="0" fontId="18" fillId="21" borderId="13" xfId="0" applyFont="1" applyFill="1" applyBorder="1" applyAlignment="1">
      <alignment horizontal="center" wrapText="1"/>
    </xf>
    <xf numFmtId="3" fontId="24" fillId="0" borderId="12" xfId="0" applyNumberFormat="1" applyFont="1" applyFill="1" applyBorder="1" applyAlignment="1"/>
    <xf numFmtId="3" fontId="18" fillId="0" borderId="10" xfId="0" applyNumberFormat="1" applyFont="1" applyFill="1" applyBorder="1"/>
    <xf numFmtId="3" fontId="24" fillId="21" borderId="20" xfId="0" applyNumberFormat="1" applyFont="1" applyFill="1" applyBorder="1"/>
    <xf numFmtId="0" fontId="0" fillId="0" borderId="12" xfId="0" applyBorder="1" applyAlignment="1">
      <alignment horizontal="center"/>
    </xf>
    <xf numFmtId="0" fontId="58" fillId="0" borderId="12" xfId="0" applyFont="1" applyBorder="1" applyAlignment="1">
      <alignment horizontal="center"/>
    </xf>
    <xf numFmtId="181" fontId="53" fillId="24" borderId="12" xfId="0" applyNumberFormat="1" applyFont="1" applyFill="1" applyBorder="1"/>
    <xf numFmtId="3" fontId="54" fillId="21" borderId="9" xfId="33" applyNumberFormat="1" applyFont="1" applyFill="1" applyBorder="1" applyAlignment="1">
      <alignment vertical="center"/>
    </xf>
    <xf numFmtId="3" fontId="54" fillId="21" borderId="9" xfId="33" applyNumberFormat="1" applyFont="1" applyFill="1" applyBorder="1" applyAlignment="1">
      <alignment horizontal="right"/>
    </xf>
    <xf numFmtId="3" fontId="54" fillId="21" borderId="9" xfId="0" applyNumberFormat="1" applyFont="1" applyFill="1" applyBorder="1"/>
    <xf numFmtId="3" fontId="55" fillId="0" borderId="0" xfId="0" applyNumberFormat="1" applyFont="1"/>
    <xf numFmtId="0" fontId="24" fillId="0" borderId="0" xfId="0" applyFont="1" applyAlignment="1">
      <alignment horizontal="right"/>
    </xf>
    <xf numFmtId="167" fontId="24" fillId="0" borderId="0" xfId="0" applyNumberFormat="1" applyFont="1" applyBorder="1" applyAlignment="1">
      <alignment horizontal="right"/>
    </xf>
    <xf numFmtId="3" fontId="24" fillId="0" borderId="0" xfId="26" applyNumberFormat="1" applyFont="1" applyFill="1" applyBorder="1" applyAlignment="1" applyProtection="1">
      <alignment horizontal="right"/>
    </xf>
    <xf numFmtId="3" fontId="19" fillId="0" borderId="12" xfId="0" applyNumberFormat="1" applyFont="1" applyFill="1" applyBorder="1" applyAlignment="1">
      <alignment horizontal="right"/>
    </xf>
    <xf numFmtId="0" fontId="0" fillId="0" borderId="0" xfId="0" applyBorder="1"/>
    <xf numFmtId="0" fontId="24" fillId="18" borderId="12" xfId="0" applyFont="1" applyFill="1" applyBorder="1" applyAlignment="1">
      <alignment horizontal="center" vertical="center"/>
    </xf>
    <xf numFmtId="3" fontId="24" fillId="18" borderId="12" xfId="0" applyNumberFormat="1" applyFont="1" applyFill="1" applyBorder="1" applyAlignment="1">
      <alignment horizontal="center" vertical="center"/>
    </xf>
    <xf numFmtId="0" fontId="24" fillId="18" borderId="12" xfId="0" applyFont="1" applyFill="1" applyBorder="1" applyAlignment="1">
      <alignment horizontal="center" vertical="center" wrapText="1"/>
    </xf>
    <xf numFmtId="0" fontId="24" fillId="26" borderId="12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/>
    </xf>
    <xf numFmtId="49" fontId="24" fillId="0" borderId="12" xfId="0" applyNumberFormat="1" applyFont="1" applyBorder="1" applyAlignment="1">
      <alignment horizontal="center"/>
    </xf>
    <xf numFmtId="3" fontId="18" fillId="0" borderId="12" xfId="0" applyNumberFormat="1" applyFont="1" applyBorder="1" applyAlignment="1">
      <alignment horizontal="left" vertical="center" wrapText="1"/>
    </xf>
    <xf numFmtId="165" fontId="37" fillId="0" borderId="12" xfId="0" applyNumberFormat="1" applyFont="1" applyBorder="1"/>
    <xf numFmtId="3" fontId="18" fillId="0" borderId="12" xfId="0" applyNumberFormat="1" applyFont="1" applyBorder="1" applyAlignment="1">
      <alignment horizontal="left"/>
    </xf>
    <xf numFmtId="3" fontId="18" fillId="0" borderId="12" xfId="0" applyNumberFormat="1" applyFont="1" applyBorder="1" applyAlignment="1">
      <alignment horizontal="left" wrapText="1"/>
    </xf>
    <xf numFmtId="3" fontId="24" fillId="0" borderId="12" xfId="0" applyNumberFormat="1" applyFont="1" applyBorder="1" applyAlignment="1">
      <alignment horizontal="center"/>
    </xf>
    <xf numFmtId="181" fontId="24" fillId="23" borderId="12" xfId="0" applyNumberFormat="1" applyFont="1" applyFill="1" applyBorder="1" applyAlignment="1">
      <alignment vertical="center"/>
    </xf>
    <xf numFmtId="181" fontId="24" fillId="24" borderId="12" xfId="0" applyNumberFormat="1" applyFont="1" applyFill="1" applyBorder="1" applyAlignment="1">
      <alignment horizontal="center" vertical="center"/>
    </xf>
    <xf numFmtId="0" fontId="24" fillId="18" borderId="8" xfId="0" applyFont="1" applyFill="1" applyBorder="1" applyAlignment="1"/>
    <xf numFmtId="0" fontId="24" fillId="21" borderId="12" xfId="0" applyFont="1" applyFill="1" applyBorder="1" applyAlignment="1">
      <alignment horizontal="center"/>
    </xf>
    <xf numFmtId="181" fontId="18" fillId="0" borderId="12" xfId="0" applyNumberFormat="1" applyFont="1" applyBorder="1" applyAlignment="1">
      <alignment horizontal="left" vertical="center" wrapText="1"/>
    </xf>
    <xf numFmtId="181" fontId="24" fillId="22" borderId="12" xfId="0" applyNumberFormat="1" applyFont="1" applyFill="1" applyBorder="1" applyAlignment="1">
      <alignment horizontal="right" vertical="center"/>
    </xf>
    <xf numFmtId="181" fontId="24" fillId="24" borderId="12" xfId="0" applyNumberFormat="1" applyFont="1" applyFill="1" applyBorder="1" applyAlignment="1">
      <alignment horizontal="center"/>
    </xf>
    <xf numFmtId="181" fontId="24" fillId="24" borderId="12" xfId="0" applyNumberFormat="1" applyFont="1" applyFill="1" applyBorder="1"/>
    <xf numFmtId="181" fontId="24" fillId="24" borderId="12" xfId="0" applyNumberFormat="1" applyFont="1" applyFill="1" applyBorder="1" applyAlignment="1">
      <alignment horizontal="right"/>
    </xf>
    <xf numFmtId="3" fontId="18" fillId="22" borderId="15" xfId="0" applyNumberFormat="1" applyFont="1" applyFill="1" applyBorder="1" applyAlignment="1">
      <alignment horizontal="center" wrapText="1"/>
    </xf>
    <xf numFmtId="0" fontId="18" fillId="0" borderId="12" xfId="0" applyFont="1" applyBorder="1" applyAlignment="1">
      <alignment horizontal="right"/>
    </xf>
    <xf numFmtId="181" fontId="24" fillId="21" borderId="12" xfId="0" applyNumberFormat="1" applyFont="1" applyFill="1" applyBorder="1" applyAlignment="1">
      <alignment horizontal="right"/>
    </xf>
    <xf numFmtId="181" fontId="18" fillId="0" borderId="12" xfId="0" applyNumberFormat="1" applyFont="1" applyFill="1" applyBorder="1"/>
    <xf numFmtId="3" fontId="18" fillId="0" borderId="0" xfId="0" applyNumberFormat="1" applyFont="1" applyFill="1" applyBorder="1"/>
    <xf numFmtId="3" fontId="24" fillId="0" borderId="20" xfId="0" applyNumberFormat="1" applyFont="1" applyFill="1" applyBorder="1" applyAlignment="1"/>
    <xf numFmtId="3" fontId="18" fillId="0" borderId="19" xfId="0" applyNumberFormat="1" applyFont="1" applyFill="1" applyBorder="1"/>
    <xf numFmtId="3" fontId="18" fillId="24" borderId="19" xfId="0" applyNumberFormat="1" applyFont="1" applyFill="1" applyBorder="1"/>
    <xf numFmtId="3" fontId="24" fillId="21" borderId="19" xfId="0" applyNumberFormat="1" applyFont="1" applyFill="1" applyBorder="1"/>
    <xf numFmtId="0" fontId="18" fillId="0" borderId="12" xfId="0" applyFont="1" applyBorder="1" applyAlignment="1"/>
    <xf numFmtId="181" fontId="18" fillId="24" borderId="12" xfId="0" applyNumberFormat="1" applyFont="1" applyFill="1" applyBorder="1" applyAlignment="1"/>
    <xf numFmtId="0" fontId="18" fillId="21" borderId="19" xfId="0" applyFont="1" applyFill="1" applyBorder="1"/>
    <xf numFmtId="181" fontId="18" fillId="21" borderId="12" xfId="0" applyNumberFormat="1" applyFont="1" applyFill="1" applyBorder="1" applyAlignment="1"/>
    <xf numFmtId="181" fontId="23" fillId="0" borderId="12" xfId="0" applyNumberFormat="1" applyFont="1" applyBorder="1"/>
    <xf numFmtId="181" fontId="23" fillId="21" borderId="12" xfId="0" applyNumberFormat="1" applyFont="1" applyFill="1" applyBorder="1"/>
    <xf numFmtId="0" fontId="53" fillId="0" borderId="12" xfId="0" applyFont="1" applyBorder="1"/>
    <xf numFmtId="181" fontId="18" fillId="0" borderId="12" xfId="0" applyNumberFormat="1" applyFont="1" applyFill="1" applyBorder="1" applyAlignment="1">
      <alignment horizontal="center" vertical="center" wrapText="1"/>
    </xf>
    <xf numFmtId="165" fontId="37" fillId="0" borderId="8" xfId="0" applyNumberFormat="1" applyFont="1" applyBorder="1"/>
    <xf numFmtId="181" fontId="18" fillId="22" borderId="12" xfId="0" applyNumberFormat="1" applyFont="1" applyFill="1" applyBorder="1"/>
    <xf numFmtId="3" fontId="24" fillId="21" borderId="8" xfId="0" applyNumberFormat="1" applyFont="1" applyFill="1" applyBorder="1" applyAlignment="1" applyProtection="1">
      <alignment horizontal="right" vertical="center"/>
    </xf>
    <xf numFmtId="0" fontId="24" fillId="0" borderId="12" xfId="0" applyFont="1" applyBorder="1" applyAlignment="1"/>
    <xf numFmtId="49" fontId="18" fillId="24" borderId="9" xfId="0" applyNumberFormat="1" applyFont="1" applyFill="1" applyBorder="1" applyAlignment="1">
      <alignment horizontal="center"/>
    </xf>
    <xf numFmtId="181" fontId="24" fillId="23" borderId="12" xfId="0" applyNumberFormat="1" applyFont="1" applyFill="1" applyBorder="1" applyAlignment="1">
      <alignment horizontal="center"/>
    </xf>
    <xf numFmtId="181" fontId="18" fillId="0" borderId="12" xfId="0" applyNumberFormat="1" applyFont="1" applyBorder="1" applyAlignment="1">
      <alignment horizontal="center" vertical="center"/>
    </xf>
    <xf numFmtId="181" fontId="24" fillId="23" borderId="12" xfId="0" applyNumberFormat="1" applyFont="1" applyFill="1" applyBorder="1" applyAlignment="1">
      <alignment horizontal="center" vertical="center"/>
    </xf>
    <xf numFmtId="181" fontId="51" fillId="0" borderId="12" xfId="0" applyNumberFormat="1" applyFont="1" applyBorder="1" applyAlignment="1">
      <alignment vertical="center"/>
    </xf>
    <xf numFmtId="181" fontId="24" fillId="0" borderId="12" xfId="0" applyNumberFormat="1" applyFont="1" applyBorder="1" applyAlignment="1">
      <alignment horizontal="center" vertical="center"/>
    </xf>
    <xf numFmtId="181" fontId="24" fillId="0" borderId="12" xfId="0" applyNumberFormat="1" applyFont="1" applyBorder="1"/>
    <xf numFmtId="165" fontId="24" fillId="0" borderId="8" xfId="0" applyNumberFormat="1" applyFont="1" applyBorder="1"/>
    <xf numFmtId="0" fontId="19" fillId="18" borderId="10" xfId="0" applyFont="1" applyFill="1" applyBorder="1" applyAlignment="1">
      <alignment horizontal="center" vertical="center" wrapText="1"/>
    </xf>
    <xf numFmtId="0" fontId="0" fillId="0" borderId="20" xfId="0" applyBorder="1"/>
    <xf numFmtId="181" fontId="18" fillId="0" borderId="20" xfId="0" applyNumberFormat="1" applyFont="1" applyBorder="1" applyAlignment="1">
      <alignment horizontal="right"/>
    </xf>
    <xf numFmtId="181" fontId="18" fillId="0" borderId="20" xfId="0" applyNumberFormat="1" applyFont="1" applyBorder="1" applyAlignment="1"/>
    <xf numFmtId="181" fontId="18" fillId="0" borderId="20" xfId="0" applyNumberFormat="1" applyFont="1" applyBorder="1"/>
    <xf numFmtId="181" fontId="18" fillId="21" borderId="12" xfId="0" applyNumberFormat="1" applyFont="1" applyFill="1" applyBorder="1" applyAlignment="1">
      <alignment horizontal="center"/>
    </xf>
    <xf numFmtId="49" fontId="24" fillId="21" borderId="9" xfId="0" applyNumberFormat="1" applyFont="1" applyFill="1" applyBorder="1"/>
    <xf numFmtId="3" fontId="24" fillId="21" borderId="8" xfId="0" applyNumberFormat="1" applyFont="1" applyFill="1" applyBorder="1"/>
    <xf numFmtId="181" fontId="24" fillId="21" borderId="20" xfId="0" applyNumberFormat="1" applyFont="1" applyFill="1" applyBorder="1"/>
    <xf numFmtId="3" fontId="24" fillId="21" borderId="9" xfId="0" applyNumberFormat="1" applyFont="1" applyFill="1" applyBorder="1" applyAlignment="1">
      <alignment horizontal="center"/>
    </xf>
    <xf numFmtId="3" fontId="24" fillId="21" borderId="9" xfId="0" applyNumberFormat="1" applyFont="1" applyFill="1" applyBorder="1" applyAlignment="1">
      <alignment horizontal="right"/>
    </xf>
    <xf numFmtId="3" fontId="24" fillId="24" borderId="8" xfId="0" applyNumberFormat="1" applyFont="1" applyFill="1" applyBorder="1"/>
    <xf numFmtId="181" fontId="24" fillId="24" borderId="20" xfId="0" applyNumberFormat="1" applyFont="1" applyFill="1" applyBorder="1"/>
    <xf numFmtId="181" fontId="24" fillId="21" borderId="12" xfId="0" applyNumberFormat="1" applyFont="1" applyFill="1" applyBorder="1" applyAlignment="1">
      <alignment horizontal="center" wrapText="1"/>
    </xf>
    <xf numFmtId="3" fontId="18" fillId="21" borderId="9" xfId="0" applyNumberFormat="1" applyFont="1" applyFill="1" applyBorder="1" applyAlignment="1"/>
    <xf numFmtId="3" fontId="45" fillId="23" borderId="9" xfId="33" applyNumberFormat="1" applyFont="1" applyFill="1" applyBorder="1" applyAlignment="1">
      <alignment vertical="center"/>
    </xf>
    <xf numFmtId="3" fontId="45" fillId="23" borderId="9" xfId="33" applyNumberFormat="1" applyFont="1" applyFill="1" applyBorder="1" applyAlignment="1">
      <alignment horizontal="right"/>
    </xf>
    <xf numFmtId="0" fontId="56" fillId="0" borderId="0" xfId="0" applyFont="1"/>
    <xf numFmtId="0" fontId="24" fillId="0" borderId="18" xfId="0" applyFont="1" applyFill="1" applyBorder="1" applyAlignment="1">
      <alignment wrapText="1"/>
    </xf>
    <xf numFmtId="0" fontId="18" fillId="0" borderId="18" xfId="0" applyFont="1" applyFill="1" applyBorder="1"/>
    <xf numFmtId="0" fontId="24" fillId="0" borderId="0" xfId="0" applyFont="1" applyFill="1" applyBorder="1"/>
    <xf numFmtId="0" fontId="18" fillId="0" borderId="21" xfId="0" applyFont="1" applyFill="1" applyBorder="1"/>
    <xf numFmtId="0" fontId="22" fillId="21" borderId="12" xfId="0" applyFont="1" applyFill="1" applyBorder="1" applyAlignment="1">
      <alignment horizontal="center"/>
    </xf>
    <xf numFmtId="0" fontId="22" fillId="21" borderId="21" xfId="0" applyFont="1" applyFill="1" applyBorder="1"/>
    <xf numFmtId="170" fontId="22" fillId="0" borderId="0" xfId="26" applyNumberFormat="1" applyFont="1" applyAlignment="1">
      <alignment horizontal="right"/>
    </xf>
    <xf numFmtId="181" fontId="18" fillId="23" borderId="12" xfId="0" applyNumberFormat="1" applyFont="1" applyFill="1" applyBorder="1" applyAlignment="1">
      <alignment horizontal="right"/>
    </xf>
    <xf numFmtId="3" fontId="24" fillId="23" borderId="12" xfId="0" applyNumberFormat="1" applyFont="1" applyFill="1" applyBorder="1" applyAlignment="1">
      <alignment vertical="center"/>
    </xf>
    <xf numFmtId="0" fontId="24" fillId="0" borderId="18" xfId="0" applyFont="1" applyFill="1" applyBorder="1" applyAlignment="1">
      <alignment vertical="center" wrapText="1"/>
    </xf>
    <xf numFmtId="3" fontId="24" fillId="24" borderId="12" xfId="0" applyNumberFormat="1" applyFont="1" applyFill="1" applyBorder="1"/>
    <xf numFmtId="0" fontId="24" fillId="24" borderId="12" xfId="0" applyFont="1" applyFill="1" applyBorder="1" applyAlignment="1">
      <alignment horizontal="center"/>
    </xf>
    <xf numFmtId="0" fontId="24" fillId="24" borderId="18" xfId="0" applyFont="1" applyFill="1" applyBorder="1" applyAlignment="1">
      <alignment vertical="center" wrapText="1"/>
    </xf>
    <xf numFmtId="181" fontId="24" fillId="22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28" fillId="0" borderId="12" xfId="0" applyFont="1" applyBorder="1" applyAlignment="1">
      <alignment horizontal="right"/>
    </xf>
    <xf numFmtId="181" fontId="18" fillId="23" borderId="12" xfId="0" applyNumberFormat="1" applyFont="1" applyFill="1" applyBorder="1" applyAlignment="1">
      <alignment horizontal="right" vertical="center"/>
    </xf>
    <xf numFmtId="181" fontId="18" fillId="0" borderId="12" xfId="0" applyNumberFormat="1" applyFont="1" applyFill="1" applyBorder="1" applyAlignment="1">
      <alignment horizontal="right"/>
    </xf>
    <xf numFmtId="181" fontId="19" fillId="0" borderId="12" xfId="0" applyNumberFormat="1" applyFont="1" applyBorder="1" applyAlignment="1">
      <alignment horizontal="right"/>
    </xf>
    <xf numFmtId="0" fontId="0" fillId="0" borderId="0" xfId="0" applyAlignment="1"/>
    <xf numFmtId="0" fontId="0" fillId="0" borderId="12" xfId="0" applyBorder="1" applyAlignment="1">
      <alignment wrapText="1"/>
    </xf>
    <xf numFmtId="0" fontId="18" fillId="21" borderId="12" xfId="0" applyFont="1" applyFill="1" applyBorder="1" applyAlignment="1">
      <alignment wrapText="1"/>
    </xf>
    <xf numFmtId="3" fontId="24" fillId="23" borderId="12" xfId="0" applyNumberFormat="1" applyFont="1" applyFill="1" applyBorder="1" applyAlignment="1"/>
    <xf numFmtId="181" fontId="18" fillId="23" borderId="12" xfId="0" applyNumberFormat="1" applyFont="1" applyFill="1" applyBorder="1"/>
    <xf numFmtId="49" fontId="18" fillId="23" borderId="12" xfId="0" applyNumberFormat="1" applyFont="1" applyFill="1" applyBorder="1" applyAlignment="1">
      <alignment horizontal="center"/>
    </xf>
    <xf numFmtId="3" fontId="18" fillId="23" borderId="12" xfId="0" applyNumberFormat="1" applyFont="1" applyFill="1" applyBorder="1" applyAlignment="1"/>
    <xf numFmtId="181" fontId="24" fillId="23" borderId="12" xfId="0" applyNumberFormat="1" applyFont="1" applyFill="1" applyBorder="1"/>
    <xf numFmtId="3" fontId="18" fillId="0" borderId="12" xfId="0" applyNumberFormat="1" applyFont="1" applyBorder="1" applyAlignment="1">
      <alignment vertical="center" wrapText="1"/>
    </xf>
    <xf numFmtId="181" fontId="18" fillId="0" borderId="12" xfId="0" applyNumberFormat="1" applyFont="1" applyBorder="1" applyAlignment="1">
      <alignment vertical="center" wrapText="1"/>
    </xf>
    <xf numFmtId="3" fontId="24" fillId="23" borderId="12" xfId="0" applyNumberFormat="1" applyFont="1" applyFill="1" applyBorder="1" applyAlignment="1" applyProtection="1">
      <alignment vertical="center"/>
    </xf>
    <xf numFmtId="181" fontId="37" fillId="0" borderId="12" xfId="0" applyNumberFormat="1" applyFont="1" applyBorder="1" applyAlignment="1"/>
    <xf numFmtId="165" fontId="37" fillId="0" borderId="12" xfId="0" applyNumberFormat="1" applyFont="1" applyBorder="1" applyAlignment="1"/>
    <xf numFmtId="181" fontId="24" fillId="23" borderId="12" xfId="0" applyNumberFormat="1" applyFont="1" applyFill="1" applyBorder="1" applyAlignment="1" applyProtection="1"/>
    <xf numFmtId="3" fontId="18" fillId="0" borderId="12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wrapText="1"/>
    </xf>
    <xf numFmtId="181" fontId="24" fillId="0" borderId="0" xfId="0" applyNumberFormat="1" applyFont="1"/>
    <xf numFmtId="181" fontId="24" fillId="21" borderId="12" xfId="0" applyNumberFormat="1" applyFont="1" applyFill="1" applyBorder="1" applyAlignment="1">
      <alignment horizontal="center"/>
    </xf>
    <xf numFmtId="181" fontId="18" fillId="18" borderId="8" xfId="0" applyNumberFormat="1" applyFont="1" applyFill="1" applyBorder="1" applyAlignment="1">
      <alignment horizontal="center" vertical="center"/>
    </xf>
    <xf numFmtId="181" fontId="18" fillId="18" borderId="9" xfId="0" applyNumberFormat="1" applyFont="1" applyFill="1" applyBorder="1" applyAlignment="1">
      <alignment horizontal="center" vertical="center"/>
    </xf>
    <xf numFmtId="181" fontId="18" fillId="26" borderId="12" xfId="0" applyNumberFormat="1" applyFont="1" applyFill="1" applyBorder="1" applyAlignment="1">
      <alignment horizontal="center" vertical="center" wrapText="1"/>
    </xf>
    <xf numFmtId="181" fontId="18" fillId="23" borderId="12" xfId="0" applyNumberFormat="1" applyFont="1" applyFill="1" applyBorder="1" applyAlignment="1">
      <alignment horizontal="center"/>
    </xf>
    <xf numFmtId="181" fontId="24" fillId="0" borderId="9" xfId="0" applyNumberFormat="1" applyFont="1" applyBorder="1" applyAlignment="1">
      <alignment horizontal="center"/>
    </xf>
    <xf numFmtId="181" fontId="24" fillId="0" borderId="8" xfId="0" applyNumberFormat="1" applyFont="1" applyBorder="1" applyAlignment="1">
      <alignment horizontal="center"/>
    </xf>
    <xf numFmtId="181" fontId="24" fillId="0" borderId="8" xfId="26" applyNumberFormat="1" applyFont="1" applyFill="1" applyBorder="1" applyAlignment="1" applyProtection="1"/>
    <xf numFmtId="181" fontId="18" fillId="0" borderId="9" xfId="0" applyNumberFormat="1" applyFont="1" applyBorder="1" applyAlignment="1">
      <alignment horizontal="center"/>
    </xf>
    <xf numFmtId="181" fontId="18" fillId="0" borderId="8" xfId="0" applyNumberFormat="1" applyFont="1" applyBorder="1" applyAlignment="1">
      <alignment horizontal="center"/>
    </xf>
    <xf numFmtId="181" fontId="18" fillId="0" borderId="8" xfId="26" applyNumberFormat="1" applyFont="1" applyFill="1" applyBorder="1" applyAlignment="1" applyProtection="1"/>
    <xf numFmtId="181" fontId="18" fillId="0" borderId="8" xfId="26" applyNumberFormat="1" applyFont="1" applyFill="1" applyBorder="1" applyAlignment="1" applyProtection="1">
      <alignment wrapText="1"/>
    </xf>
    <xf numFmtId="181" fontId="24" fillId="21" borderId="8" xfId="26" applyNumberFormat="1" applyFont="1" applyFill="1" applyBorder="1" applyAlignment="1" applyProtection="1"/>
    <xf numFmtId="181" fontId="18" fillId="0" borderId="8" xfId="0" applyNumberFormat="1" applyFont="1" applyFill="1" applyBorder="1"/>
    <xf numFmtId="181" fontId="24" fillId="21" borderId="9" xfId="0" applyNumberFormat="1" applyFont="1" applyFill="1" applyBorder="1" applyAlignment="1">
      <alignment horizontal="center"/>
    </xf>
    <xf numFmtId="181" fontId="24" fillId="21" borderId="8" xfId="0" applyNumberFormat="1" applyFont="1" applyFill="1" applyBorder="1" applyAlignment="1">
      <alignment horizontal="center"/>
    </xf>
    <xf numFmtId="181" fontId="24" fillId="21" borderId="8" xfId="0" applyNumberFormat="1" applyFont="1" applyFill="1" applyBorder="1"/>
    <xf numFmtId="181" fontId="24" fillId="0" borderId="8" xfId="0" applyNumberFormat="1" applyFont="1" applyFill="1" applyBorder="1"/>
    <xf numFmtId="181" fontId="18" fillId="0" borderId="11" xfId="0" applyNumberFormat="1" applyFont="1" applyBorder="1" applyAlignment="1">
      <alignment horizontal="center"/>
    </xf>
    <xf numFmtId="181" fontId="18" fillId="0" borderId="10" xfId="0" applyNumberFormat="1" applyFont="1" applyBorder="1" applyAlignment="1">
      <alignment horizontal="center"/>
    </xf>
    <xf numFmtId="181" fontId="18" fillId="0" borderId="10" xfId="26" applyNumberFormat="1" applyFont="1" applyFill="1" applyBorder="1" applyAlignment="1" applyProtection="1"/>
    <xf numFmtId="181" fontId="18" fillId="21" borderId="9" xfId="0" applyNumberFormat="1" applyFont="1" applyFill="1" applyBorder="1" applyAlignment="1">
      <alignment horizontal="center"/>
    </xf>
    <xf numFmtId="181" fontId="24" fillId="21" borderId="9" xfId="26" applyNumberFormat="1" applyFont="1" applyFill="1" applyBorder="1" applyAlignment="1" applyProtection="1"/>
    <xf numFmtId="181" fontId="18" fillId="24" borderId="9" xfId="0" applyNumberFormat="1" applyFont="1" applyFill="1" applyBorder="1" applyAlignment="1">
      <alignment horizontal="center"/>
    </xf>
    <xf numFmtId="181" fontId="24" fillId="24" borderId="9" xfId="26" applyNumberFormat="1" applyFont="1" applyFill="1" applyBorder="1" applyAlignment="1" applyProtection="1"/>
    <xf numFmtId="181" fontId="24" fillId="0" borderId="9" xfId="0" applyNumberFormat="1" applyFont="1" applyBorder="1" applyAlignment="1"/>
    <xf numFmtId="181" fontId="18" fillId="0" borderId="9" xfId="0" applyNumberFormat="1" applyFont="1" applyBorder="1" applyAlignment="1"/>
    <xf numFmtId="181" fontId="18" fillId="0" borderId="9" xfId="0" applyNumberFormat="1" applyFont="1" applyBorder="1" applyAlignment="1">
      <alignment wrapText="1"/>
    </xf>
    <xf numFmtId="49" fontId="34" fillId="0" borderId="9" xfId="0" applyNumberFormat="1" applyFont="1" applyBorder="1" applyAlignment="1">
      <alignment vertical="center" wrapText="1"/>
    </xf>
    <xf numFmtId="49" fontId="18" fillId="0" borderId="22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181" fontId="24" fillId="22" borderId="12" xfId="0" applyNumberFormat="1" applyFont="1" applyFill="1" applyBorder="1" applyAlignment="1">
      <alignment vertical="center"/>
    </xf>
    <xf numFmtId="49" fontId="24" fillId="22" borderId="8" xfId="0" applyNumberFormat="1" applyFont="1" applyFill="1" applyBorder="1" applyAlignment="1">
      <alignment horizontal="center" vertical="center"/>
    </xf>
    <xf numFmtId="49" fontId="24" fillId="22" borderId="9" xfId="0" applyNumberFormat="1" applyFont="1" applyFill="1" applyBorder="1" applyAlignment="1">
      <alignment vertical="center"/>
    </xf>
    <xf numFmtId="3" fontId="24" fillId="22" borderId="9" xfId="0" applyNumberFormat="1" applyFont="1" applyFill="1" applyBorder="1" applyAlignment="1"/>
    <xf numFmtId="181" fontId="24" fillId="22" borderId="12" xfId="0" applyNumberFormat="1" applyFont="1" applyFill="1" applyBorder="1"/>
    <xf numFmtId="49" fontId="18" fillId="25" borderId="24" xfId="0" applyNumberFormat="1" applyFont="1" applyFill="1" applyBorder="1" applyAlignment="1">
      <alignment horizontal="center" vertical="center"/>
    </xf>
    <xf numFmtId="0" fontId="18" fillId="25" borderId="24" xfId="0" applyFont="1" applyFill="1" applyBorder="1" applyAlignment="1">
      <alignment horizontal="center" vertical="center"/>
    </xf>
    <xf numFmtId="49" fontId="18" fillId="22" borderId="9" xfId="0" applyNumberFormat="1" applyFont="1" applyFill="1" applyBorder="1" applyAlignment="1">
      <alignment horizontal="center"/>
    </xf>
    <xf numFmtId="181" fontId="18" fillId="22" borderId="20" xfId="0" applyNumberFormat="1" applyFont="1" applyFill="1" applyBorder="1"/>
    <xf numFmtId="49" fontId="24" fillId="22" borderId="9" xfId="0" applyNumberFormat="1" applyFont="1" applyFill="1" applyBorder="1"/>
    <xf numFmtId="165" fontId="24" fillId="22" borderId="8" xfId="0" applyNumberFormat="1" applyFont="1" applyFill="1" applyBorder="1"/>
    <xf numFmtId="181" fontId="24" fillId="0" borderId="20" xfId="0" applyNumberFormat="1" applyFont="1" applyBorder="1"/>
    <xf numFmtId="181" fontId="18" fillId="0" borderId="20" xfId="0" applyNumberFormat="1" applyFont="1" applyFill="1" applyBorder="1"/>
    <xf numFmtId="49" fontId="24" fillId="24" borderId="9" xfId="0" applyNumberFormat="1" applyFont="1" applyFill="1" applyBorder="1"/>
    <xf numFmtId="0" fontId="18" fillId="28" borderId="19" xfId="0" applyFont="1" applyFill="1" applyBorder="1"/>
    <xf numFmtId="181" fontId="18" fillId="28" borderId="12" xfId="0" applyNumberFormat="1" applyFont="1" applyFill="1" applyBorder="1" applyAlignment="1"/>
    <xf numFmtId="0" fontId="46" fillId="0" borderId="12" xfId="0" applyFont="1" applyBorder="1"/>
    <xf numFmtId="181" fontId="18" fillId="24" borderId="0" xfId="0" applyNumberFormat="1" applyFont="1" applyFill="1"/>
    <xf numFmtId="0" fontId="18" fillId="24" borderId="25" xfId="0" applyFont="1" applyFill="1" applyBorder="1"/>
    <xf numFmtId="0" fontId="0" fillId="0" borderId="12" xfId="0" applyBorder="1" applyAlignment="1"/>
    <xf numFmtId="0" fontId="25" fillId="0" borderId="12" xfId="0" applyFont="1" applyBorder="1" applyAlignment="1"/>
    <xf numFmtId="0" fontId="24" fillId="25" borderId="9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/>
    </xf>
    <xf numFmtId="181" fontId="24" fillId="24" borderId="12" xfId="0" applyNumberFormat="1" applyFont="1" applyFill="1" applyBorder="1" applyAlignment="1">
      <alignment horizontal="center" vertical="center"/>
    </xf>
    <xf numFmtId="181" fontId="24" fillId="22" borderId="12" xfId="0" applyNumberFormat="1" applyFont="1" applyFill="1" applyBorder="1" applyAlignment="1">
      <alignment horizontal="center" vertical="center"/>
    </xf>
    <xf numFmtId="3" fontId="24" fillId="23" borderId="12" xfId="0" applyNumberFormat="1" applyFont="1" applyFill="1" applyBorder="1" applyAlignment="1">
      <alignment vertical="center"/>
    </xf>
    <xf numFmtId="181" fontId="18" fillId="24" borderId="12" xfId="0" applyNumberFormat="1" applyFont="1" applyFill="1" applyBorder="1"/>
    <xf numFmtId="0" fontId="18" fillId="21" borderId="9" xfId="0" applyFont="1" applyFill="1" applyBorder="1" applyAlignment="1">
      <alignment wrapText="1"/>
    </xf>
    <xf numFmtId="181" fontId="24" fillId="0" borderId="12" xfId="0" applyNumberFormat="1" applyFont="1" applyFill="1" applyBorder="1"/>
    <xf numFmtId="181" fontId="24" fillId="21" borderId="12" xfId="0" applyNumberFormat="1" applyFont="1" applyFill="1" applyBorder="1" applyAlignment="1">
      <alignment horizontal="center" vertical="center"/>
    </xf>
    <xf numFmtId="181" fontId="18" fillId="20" borderId="12" xfId="26" applyNumberFormat="1" applyFont="1" applyFill="1" applyBorder="1" applyAlignment="1" applyProtection="1">
      <alignment horizontal="center" vertical="center"/>
    </xf>
    <xf numFmtId="181" fontId="24" fillId="29" borderId="12" xfId="0" applyNumberFormat="1" applyFont="1" applyFill="1" applyBorder="1" applyAlignment="1" applyProtection="1">
      <alignment horizontal="center" vertical="center"/>
    </xf>
    <xf numFmtId="181" fontId="34" fillId="0" borderId="12" xfId="0" applyNumberFormat="1" applyFont="1" applyFill="1" applyBorder="1" applyAlignment="1">
      <alignment horizontal="center" vertical="center"/>
    </xf>
    <xf numFmtId="181" fontId="18" fillId="0" borderId="11" xfId="0" applyNumberFormat="1" applyFont="1" applyBorder="1" applyAlignment="1">
      <alignment wrapText="1"/>
    </xf>
    <xf numFmtId="181" fontId="18" fillId="0" borderId="13" xfId="0" applyNumberFormat="1" applyFont="1" applyBorder="1" applyAlignment="1">
      <alignment horizontal="center" vertical="center"/>
    </xf>
    <xf numFmtId="181" fontId="24" fillId="23" borderId="17" xfId="0" applyNumberFormat="1" applyFont="1" applyFill="1" applyBorder="1" applyAlignment="1">
      <alignment horizontal="center"/>
    </xf>
    <xf numFmtId="181" fontId="24" fillId="23" borderId="17" xfId="0" applyNumberFormat="1" applyFont="1" applyFill="1" applyBorder="1" applyAlignment="1"/>
    <xf numFmtId="181" fontId="24" fillId="23" borderId="14" xfId="0" applyNumberFormat="1" applyFont="1" applyFill="1" applyBorder="1" applyAlignment="1">
      <alignment horizontal="center" vertical="center"/>
    </xf>
    <xf numFmtId="181" fontId="18" fillId="0" borderId="12" xfId="0" applyNumberFormat="1" applyFont="1" applyBorder="1" applyAlignment="1">
      <alignment wrapText="1"/>
    </xf>
    <xf numFmtId="181" fontId="18" fillId="23" borderId="12" xfId="0" applyNumberFormat="1" applyFont="1" applyFill="1" applyBorder="1" applyAlignment="1">
      <alignment wrapText="1"/>
    </xf>
    <xf numFmtId="181" fontId="18" fillId="23" borderId="12" xfId="0" applyNumberFormat="1" applyFont="1" applyFill="1" applyBorder="1" applyAlignment="1">
      <alignment horizontal="center" vertical="center"/>
    </xf>
    <xf numFmtId="49" fontId="18" fillId="23" borderId="9" xfId="0" applyNumberFormat="1" applyFont="1" applyFill="1" applyBorder="1" applyAlignment="1">
      <alignment horizontal="center"/>
    </xf>
    <xf numFmtId="49" fontId="24" fillId="23" borderId="9" xfId="0" applyNumberFormat="1" applyFont="1" applyFill="1" applyBorder="1"/>
    <xf numFmtId="165" fontId="24" fillId="23" borderId="8" xfId="0" applyNumberFormat="1" applyFont="1" applyFill="1" applyBorder="1"/>
    <xf numFmtId="181" fontId="18" fillId="23" borderId="20" xfId="0" applyNumberFormat="1" applyFont="1" applyFill="1" applyBorder="1"/>
    <xf numFmtId="0" fontId="44" fillId="0" borderId="0" xfId="0" applyFont="1"/>
    <xf numFmtId="0" fontId="18" fillId="0" borderId="14" xfId="0" applyFont="1" applyFill="1" applyBorder="1" applyAlignment="1">
      <alignment horizontal="center"/>
    </xf>
    <xf numFmtId="3" fontId="18" fillId="0" borderId="25" xfId="0" applyNumberFormat="1" applyFont="1" applyFill="1" applyBorder="1"/>
    <xf numFmtId="3" fontId="18" fillId="0" borderId="22" xfId="0" applyNumberFormat="1" applyFont="1" applyFill="1" applyBorder="1"/>
    <xf numFmtId="3" fontId="18" fillId="0" borderId="14" xfId="0" applyNumberFormat="1" applyFont="1" applyFill="1" applyBorder="1"/>
    <xf numFmtId="3" fontId="24" fillId="24" borderId="19" xfId="0" applyNumberFormat="1" applyFont="1" applyFill="1" applyBorder="1"/>
    <xf numFmtId="0" fontId="24" fillId="24" borderId="26" xfId="0" applyFont="1" applyFill="1" applyBorder="1" applyAlignment="1">
      <alignment horizontal="center"/>
    </xf>
    <xf numFmtId="181" fontId="30" fillId="0" borderId="12" xfId="0" applyNumberFormat="1" applyFont="1" applyBorder="1"/>
    <xf numFmtId="181" fontId="30" fillId="0" borderId="12" xfId="0" applyNumberFormat="1" applyFont="1" applyFill="1" applyBorder="1"/>
    <xf numFmtId="181" fontId="30" fillId="24" borderId="14" xfId="0" applyNumberFormat="1" applyFont="1" applyFill="1" applyBorder="1"/>
    <xf numFmtId="184" fontId="18" fillId="0" borderId="12" xfId="0" applyNumberFormat="1" applyFont="1" applyBorder="1"/>
    <xf numFmtId="184" fontId="18" fillId="0" borderId="12" xfId="0" applyNumberFormat="1" applyFont="1" applyFill="1" applyBorder="1"/>
    <xf numFmtId="184" fontId="18" fillId="24" borderId="0" xfId="0" applyNumberFormat="1" applyFont="1" applyFill="1"/>
    <xf numFmtId="184" fontId="18" fillId="28" borderId="12" xfId="0" applyNumberFormat="1" applyFont="1" applyFill="1" applyBorder="1" applyAlignment="1"/>
    <xf numFmtId="181" fontId="18" fillId="28" borderId="12" xfId="0" applyNumberFormat="1" applyFont="1" applyFill="1" applyBorder="1"/>
    <xf numFmtId="181" fontId="18" fillId="0" borderId="12" xfId="0" applyNumberFormat="1" applyFont="1" applyFill="1" applyBorder="1" applyAlignment="1"/>
    <xf numFmtId="3" fontId="24" fillId="0" borderId="12" xfId="0" applyNumberFormat="1" applyFont="1" applyFill="1" applyBorder="1" applyAlignment="1">
      <alignment horizontal="right"/>
    </xf>
    <xf numFmtId="0" fontId="24" fillId="0" borderId="12" xfId="0" applyFont="1" applyFill="1" applyBorder="1" applyAlignment="1">
      <alignment horizontal="right"/>
    </xf>
    <xf numFmtId="3" fontId="59" fillId="0" borderId="12" xfId="0" applyNumberFormat="1" applyFont="1" applyFill="1" applyBorder="1" applyAlignment="1">
      <alignment horizontal="right"/>
    </xf>
    <xf numFmtId="3" fontId="45" fillId="0" borderId="12" xfId="0" applyNumberFormat="1" applyFont="1" applyFill="1" applyBorder="1" applyAlignment="1">
      <alignment horizontal="right"/>
    </xf>
    <xf numFmtId="0" fontId="24" fillId="25" borderId="18" xfId="0" applyFont="1" applyFill="1" applyBorder="1" applyAlignment="1">
      <alignment horizontal="center" wrapText="1"/>
    </xf>
    <xf numFmtId="0" fontId="24" fillId="21" borderId="12" xfId="0" applyFont="1" applyFill="1" applyBorder="1" applyAlignment="1">
      <alignment horizontal="right" wrapText="1"/>
    </xf>
    <xf numFmtId="0" fontId="18" fillId="0" borderId="12" xfId="0" applyFont="1" applyFill="1" applyBorder="1" applyAlignment="1">
      <alignment horizontal="center" vertical="center"/>
    </xf>
    <xf numFmtId="181" fontId="23" fillId="0" borderId="12" xfId="0" applyNumberFormat="1" applyFont="1" applyFill="1" applyBorder="1" applyAlignment="1">
      <alignment horizontal="center" vertical="center" wrapText="1"/>
    </xf>
    <xf numFmtId="0" fontId="18" fillId="21" borderId="12" xfId="0" applyFont="1" applyFill="1" applyBorder="1" applyAlignment="1">
      <alignment horizontal="center"/>
    </xf>
    <xf numFmtId="0" fontId="18" fillId="21" borderId="12" xfId="0" applyFont="1" applyFill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/>
    </xf>
    <xf numFmtId="2" fontId="24" fillId="0" borderId="22" xfId="0" applyNumberFormat="1" applyFont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 wrapText="1"/>
    </xf>
    <xf numFmtId="0" fontId="18" fillId="0" borderId="9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 wrapText="1"/>
    </xf>
    <xf numFmtId="2" fontId="24" fillId="0" borderId="9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 wrapText="1"/>
    </xf>
    <xf numFmtId="3" fontId="24" fillId="21" borderId="9" xfId="0" applyNumberFormat="1" applyFont="1" applyFill="1" applyBorder="1" applyAlignment="1">
      <alignment horizontal="center" vertical="center"/>
    </xf>
    <xf numFmtId="181" fontId="18" fillId="0" borderId="14" xfId="0" applyNumberFormat="1" applyFont="1" applyBorder="1" applyAlignment="1">
      <alignment horizontal="center" vertical="center"/>
    </xf>
    <xf numFmtId="49" fontId="18" fillId="21" borderId="12" xfId="0" applyNumberFormat="1" applyFont="1" applyFill="1" applyBorder="1" applyAlignment="1">
      <alignment horizontal="center" vertical="center"/>
    </xf>
    <xf numFmtId="0" fontId="18" fillId="21" borderId="12" xfId="0" applyFont="1" applyFill="1" applyBorder="1" applyAlignment="1">
      <alignment horizontal="center" vertical="center"/>
    </xf>
    <xf numFmtId="181" fontId="18" fillId="21" borderId="12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/>
    </xf>
    <xf numFmtId="49" fontId="24" fillId="21" borderId="12" xfId="0" applyNumberFormat="1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181" fontId="24" fillId="21" borderId="12" xfId="0" applyNumberFormat="1" applyFont="1" applyFill="1" applyBorder="1" applyAlignment="1">
      <alignment horizontal="center" vertical="center" wrapText="1"/>
    </xf>
    <xf numFmtId="181" fontId="19" fillId="0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18" fillId="0" borderId="9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3" fontId="24" fillId="0" borderId="9" xfId="0" applyNumberFormat="1" applyFont="1" applyFill="1" applyBorder="1" applyAlignment="1">
      <alignment horizontal="left" wrapText="1"/>
    </xf>
    <xf numFmtId="165" fontId="37" fillId="0" borderId="8" xfId="0" applyNumberFormat="1" applyFont="1" applyFill="1" applyBorder="1"/>
    <xf numFmtId="0" fontId="18" fillId="30" borderId="9" xfId="0" applyFont="1" applyFill="1" applyBorder="1" applyAlignment="1">
      <alignment horizontal="center" vertical="center"/>
    </xf>
    <xf numFmtId="3" fontId="18" fillId="30" borderId="9" xfId="0" applyNumberFormat="1" applyFont="1" applyFill="1" applyBorder="1" applyAlignment="1">
      <alignment horizontal="left" vertical="center"/>
    </xf>
    <xf numFmtId="181" fontId="18" fillId="30" borderId="9" xfId="0" applyNumberFormat="1" applyFont="1" applyFill="1" applyBorder="1" applyAlignment="1">
      <alignment horizontal="center" vertical="center" wrapText="1"/>
    </xf>
    <xf numFmtId="181" fontId="18" fillId="30" borderId="10" xfId="0" applyNumberFormat="1" applyFont="1" applyFill="1" applyBorder="1" applyAlignment="1">
      <alignment horizontal="center" vertical="center" wrapText="1"/>
    </xf>
    <xf numFmtId="181" fontId="18" fillId="31" borderId="12" xfId="0" applyNumberFormat="1" applyFont="1" applyFill="1" applyBorder="1" applyAlignment="1">
      <alignment horizontal="center" vertical="center" wrapText="1"/>
    </xf>
    <xf numFmtId="181" fontId="18" fillId="30" borderId="11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right"/>
    </xf>
    <xf numFmtId="2" fontId="23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/>
    <xf numFmtId="164" fontId="18" fillId="0" borderId="0" xfId="0" applyNumberFormat="1" applyFont="1" applyFill="1" applyBorder="1" applyAlignment="1">
      <alignment horizontal="center" vertical="center"/>
    </xf>
    <xf numFmtId="165" fontId="21" fillId="0" borderId="0" xfId="0" applyNumberFormat="1" applyFont="1" applyAlignment="1">
      <alignment horizontal="right"/>
    </xf>
    <xf numFmtId="164" fontId="18" fillId="18" borderId="22" xfId="0" applyNumberFormat="1" applyFont="1" applyFill="1" applyBorder="1" applyAlignment="1">
      <alignment horizontal="center" vertical="center"/>
    </xf>
    <xf numFmtId="0" fontId="19" fillId="18" borderId="12" xfId="0" applyFont="1" applyFill="1" applyBorder="1" applyAlignment="1">
      <alignment horizontal="center" vertical="center" wrapText="1"/>
    </xf>
    <xf numFmtId="3" fontId="19" fillId="18" borderId="12" xfId="0" applyNumberFormat="1" applyFont="1" applyFill="1" applyBorder="1" applyAlignment="1">
      <alignment horizontal="center" vertical="center" wrapText="1"/>
    </xf>
    <xf numFmtId="181" fontId="24" fillId="0" borderId="27" xfId="0" applyNumberFormat="1" applyFont="1" applyFill="1" applyBorder="1" applyAlignment="1">
      <alignment horizontal="center"/>
    </xf>
    <xf numFmtId="181" fontId="24" fillId="23" borderId="22" xfId="0" applyNumberFormat="1" applyFont="1" applyFill="1" applyBorder="1" applyAlignment="1">
      <alignment horizontal="center"/>
    </xf>
    <xf numFmtId="181" fontId="30" fillId="21" borderId="12" xfId="0" applyNumberFormat="1" applyFont="1" applyFill="1" applyBorder="1"/>
    <xf numFmtId="181" fontId="47" fillId="23" borderId="12" xfId="0" applyNumberFormat="1" applyFont="1" applyFill="1" applyBorder="1"/>
    <xf numFmtId="181" fontId="24" fillId="0" borderId="12" xfId="0" applyNumberFormat="1" applyFont="1" applyFill="1" applyBorder="1" applyAlignment="1"/>
    <xf numFmtId="181" fontId="57" fillId="23" borderId="12" xfId="0" applyNumberFormat="1" applyFont="1" applyFill="1" applyBorder="1"/>
    <xf numFmtId="165" fontId="24" fillId="0" borderId="0" xfId="0" applyNumberFormat="1" applyFont="1" applyAlignment="1">
      <alignment horizontal="right"/>
    </xf>
    <xf numFmtId="2" fontId="22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wrapText="1"/>
    </xf>
    <xf numFmtId="49" fontId="24" fillId="21" borderId="10" xfId="0" applyNumberFormat="1" applyFont="1" applyFill="1" applyBorder="1" applyAlignment="1">
      <alignment horizontal="center" vertical="center"/>
    </xf>
    <xf numFmtId="49" fontId="24" fillId="21" borderId="28" xfId="0" applyNumberFormat="1" applyFont="1" applyFill="1" applyBorder="1" applyAlignment="1">
      <alignment horizontal="center" vertical="center"/>
    </xf>
    <xf numFmtId="49" fontId="24" fillId="23" borderId="8" xfId="0" applyNumberFormat="1" applyFont="1" applyFill="1" applyBorder="1" applyAlignment="1">
      <alignment horizontal="center" vertical="center"/>
    </xf>
    <xf numFmtId="49" fontId="24" fillId="23" borderId="16" xfId="0" applyNumberFormat="1" applyFont="1" applyFill="1" applyBorder="1" applyAlignment="1">
      <alignment horizontal="center" vertical="center"/>
    </xf>
    <xf numFmtId="3" fontId="22" fillId="0" borderId="0" xfId="26" applyNumberFormat="1" applyFont="1" applyFill="1" applyBorder="1" applyAlignment="1" applyProtection="1">
      <alignment horizontal="center" vertical="center" wrapText="1"/>
    </xf>
    <xf numFmtId="2" fontId="22" fillId="0" borderId="0" xfId="0" applyNumberFormat="1" applyFont="1" applyBorder="1" applyAlignment="1">
      <alignment horizontal="center"/>
    </xf>
    <xf numFmtId="181" fontId="34" fillId="23" borderId="12" xfId="0" applyNumberFormat="1" applyFont="1" applyFill="1" applyBorder="1" applyAlignment="1">
      <alignment horizontal="center"/>
    </xf>
    <xf numFmtId="181" fontId="24" fillId="0" borderId="12" xfId="0" applyNumberFormat="1" applyFont="1" applyFill="1" applyBorder="1" applyAlignment="1">
      <alignment horizontal="center" vertical="center"/>
    </xf>
    <xf numFmtId="181" fontId="24" fillId="24" borderId="12" xfId="0" applyNumberFormat="1" applyFont="1" applyFill="1" applyBorder="1" applyAlignment="1">
      <alignment horizontal="center" vertical="center"/>
    </xf>
    <xf numFmtId="181" fontId="24" fillId="22" borderId="12" xfId="0" applyNumberFormat="1" applyFont="1" applyFill="1" applyBorder="1" applyAlignment="1">
      <alignment horizontal="center" vertical="center"/>
    </xf>
    <xf numFmtId="181" fontId="36" fillId="22" borderId="12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78" fontId="24" fillId="0" borderId="0" xfId="26" applyNumberFormat="1" applyFont="1" applyFill="1" applyBorder="1" applyAlignment="1">
      <alignment horizontal="center" wrapText="1"/>
    </xf>
    <xf numFmtId="0" fontId="24" fillId="21" borderId="20" xfId="0" applyFont="1" applyFill="1" applyBorder="1" applyAlignment="1">
      <alignment horizontal="center"/>
    </xf>
    <xf numFmtId="0" fontId="24" fillId="21" borderId="19" xfId="0" applyFont="1" applyFill="1" applyBorder="1" applyAlignment="1">
      <alignment horizontal="center"/>
    </xf>
    <xf numFmtId="0" fontId="23" fillId="21" borderId="20" xfId="0" applyFont="1" applyFill="1" applyBorder="1" applyAlignment="1">
      <alignment horizontal="center"/>
    </xf>
    <xf numFmtId="0" fontId="23" fillId="21" borderId="19" xfId="0" applyFont="1" applyFill="1" applyBorder="1" applyAlignment="1">
      <alignment horizontal="center"/>
    </xf>
    <xf numFmtId="0" fontId="24" fillId="21" borderId="21" xfId="0" applyFont="1" applyFill="1" applyBorder="1" applyAlignment="1">
      <alignment horizontal="center"/>
    </xf>
    <xf numFmtId="0" fontId="24" fillId="21" borderId="12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18" fillId="25" borderId="29" xfId="0" applyFont="1" applyFill="1" applyBorder="1" applyAlignment="1">
      <alignment horizontal="center"/>
    </xf>
    <xf numFmtId="0" fontId="18" fillId="25" borderId="30" xfId="0" applyFont="1" applyFill="1" applyBorder="1" applyAlignment="1">
      <alignment horizontal="center"/>
    </xf>
    <xf numFmtId="0" fontId="24" fillId="0" borderId="20" xfId="0" applyFont="1" applyBorder="1" applyAlignment="1"/>
    <xf numFmtId="0" fontId="24" fillId="0" borderId="19" xfId="0" applyFont="1" applyBorder="1" applyAlignment="1"/>
    <xf numFmtId="0" fontId="24" fillId="18" borderId="8" xfId="0" applyFont="1" applyFill="1" applyBorder="1" applyAlignment="1"/>
    <xf numFmtId="0" fontId="24" fillId="18" borderId="31" xfId="0" applyFont="1" applyFill="1" applyBorder="1" applyAlignment="1"/>
    <xf numFmtId="0" fontId="18" fillId="0" borderId="8" xfId="0" applyFont="1" applyBorder="1" applyAlignment="1"/>
    <xf numFmtId="0" fontId="18" fillId="0" borderId="31" xfId="0" applyFont="1" applyBorder="1" applyAlignment="1"/>
    <xf numFmtId="0" fontId="18" fillId="32" borderId="32" xfId="0" applyFont="1" applyFill="1" applyBorder="1" applyAlignment="1"/>
    <xf numFmtId="0" fontId="18" fillId="32" borderId="31" xfId="0" applyFont="1" applyFill="1" applyBorder="1" applyAlignment="1"/>
    <xf numFmtId="3" fontId="45" fillId="0" borderId="0" xfId="0" applyNumberFormat="1" applyFont="1" applyBorder="1" applyAlignment="1">
      <alignment horizontal="center" wrapText="1"/>
    </xf>
    <xf numFmtId="0" fontId="53" fillId="0" borderId="20" xfId="0" applyFont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24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3" fontId="18" fillId="0" borderId="8" xfId="0" applyNumberFormat="1" applyFont="1" applyBorder="1" applyAlignment="1"/>
    <xf numFmtId="3" fontId="24" fillId="0" borderId="0" xfId="0" applyNumberFormat="1" applyFont="1" applyBorder="1" applyAlignment="1">
      <alignment horizontal="center" vertical="center" wrapText="1"/>
    </xf>
    <xf numFmtId="3" fontId="24" fillId="25" borderId="9" xfId="0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vertical="top" wrapText="1"/>
    </xf>
    <xf numFmtId="3" fontId="24" fillId="0" borderId="0" xfId="0" applyNumberFormat="1" applyFont="1" applyBorder="1" applyAlignment="1">
      <alignment horizontal="center" vertical="top" wrapText="1"/>
    </xf>
    <xf numFmtId="0" fontId="24" fillId="23" borderId="12" xfId="0" applyFont="1" applyFill="1" applyBorder="1" applyAlignment="1">
      <alignment horizontal="center"/>
    </xf>
    <xf numFmtId="3" fontId="24" fillId="23" borderId="12" xfId="0" applyNumberFormat="1" applyFont="1" applyFill="1" applyBorder="1" applyAlignment="1">
      <alignment vertical="center"/>
    </xf>
    <xf numFmtId="3" fontId="22" fillId="0" borderId="0" xfId="26" applyNumberFormat="1" applyFont="1" applyFill="1" applyBorder="1" applyAlignment="1" applyProtection="1">
      <alignment horizontal="center" wrapText="1"/>
    </xf>
    <xf numFmtId="0" fontId="24" fillId="0" borderId="12" xfId="0" applyFont="1" applyFill="1" applyBorder="1" applyAlignment="1">
      <alignment horizontal="left" wrapText="1"/>
    </xf>
    <xf numFmtId="3" fontId="24" fillId="23" borderId="12" xfId="0" applyNumberFormat="1" applyFont="1" applyFill="1" applyBorder="1" applyAlignment="1">
      <alignment horizontal="left" vertical="center"/>
    </xf>
    <xf numFmtId="3" fontId="24" fillId="0" borderId="12" xfId="0" applyNumberFormat="1" applyFont="1" applyBorder="1" applyAlignment="1">
      <alignment horizontal="left" wrapText="1"/>
    </xf>
    <xf numFmtId="3" fontId="24" fillId="21" borderId="9" xfId="0" applyNumberFormat="1" applyFont="1" applyFill="1" applyBorder="1" applyAlignment="1">
      <alignment vertical="center"/>
    </xf>
    <xf numFmtId="3" fontId="22" fillId="0" borderId="0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wrapText="1"/>
    </xf>
    <xf numFmtId="0" fontId="24" fillId="18" borderId="9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center" wrapText="1"/>
    </xf>
    <xf numFmtId="0" fontId="20" fillId="18" borderId="18" xfId="0" applyFont="1" applyFill="1" applyBorder="1" applyAlignment="1">
      <alignment horizontal="center" wrapText="1"/>
    </xf>
    <xf numFmtId="0" fontId="20" fillId="18" borderId="16" xfId="0" applyFont="1" applyFill="1" applyBorder="1" applyAlignment="1">
      <alignment horizontal="center" wrapText="1"/>
    </xf>
    <xf numFmtId="0" fontId="22" fillId="0" borderId="3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előirányzat-felhasználási ütemterv 2010." xfId="33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CCCD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opLeftCell="A23" zoomScaleNormal="100" workbookViewId="0">
      <selection activeCell="F19" sqref="F19"/>
    </sheetView>
  </sheetViews>
  <sheetFormatPr defaultRowHeight="15.75" x14ac:dyDescent="0.25"/>
  <cols>
    <col min="1" max="1" width="4.85546875" style="1" customWidth="1"/>
    <col min="2" max="2" width="36.140625" style="2" customWidth="1"/>
    <col min="3" max="3" width="20.42578125" customWidth="1"/>
    <col min="4" max="4" width="17.7109375" customWidth="1"/>
    <col min="5" max="5" width="18.5703125" customWidth="1"/>
    <col min="6" max="6" width="18" customWidth="1"/>
    <col min="7" max="7" width="13.85546875" bestFit="1" customWidth="1"/>
  </cols>
  <sheetData>
    <row r="2" spans="1:8" ht="14.25" customHeight="1" x14ac:dyDescent="0.25">
      <c r="E2" t="s">
        <v>394</v>
      </c>
    </row>
    <row r="3" spans="1:8" ht="35.1" customHeight="1" x14ac:dyDescent="0.2">
      <c r="A3" s="564" t="s">
        <v>476</v>
      </c>
      <c r="B3" s="564"/>
      <c r="C3" s="564"/>
      <c r="D3" s="564"/>
      <c r="E3" s="564"/>
    </row>
    <row r="4" spans="1:8" x14ac:dyDescent="0.25">
      <c r="B4" s="5"/>
    </row>
    <row r="5" spans="1:8" ht="50.1" customHeight="1" x14ac:dyDescent="0.25">
      <c r="A5" s="263" t="s">
        <v>0</v>
      </c>
      <c r="B5" s="264" t="s">
        <v>1</v>
      </c>
      <c r="C5" s="374" t="s">
        <v>424</v>
      </c>
      <c r="D5" s="156" t="s">
        <v>477</v>
      </c>
      <c r="E5" s="156" t="s">
        <v>478</v>
      </c>
      <c r="F5" s="374" t="s">
        <v>479</v>
      </c>
      <c r="G5" s="40"/>
    </row>
    <row r="6" spans="1:8" ht="39.950000000000003" customHeight="1" x14ac:dyDescent="0.25">
      <c r="A6" s="11" t="s">
        <v>2</v>
      </c>
      <c r="B6" s="14" t="s">
        <v>3</v>
      </c>
      <c r="C6" s="255"/>
      <c r="D6" s="83"/>
      <c r="E6" s="83"/>
      <c r="F6" s="255"/>
      <c r="G6" s="40"/>
    </row>
    <row r="7" spans="1:8" ht="39.950000000000003" customHeight="1" x14ac:dyDescent="0.25">
      <c r="A7" s="109" t="s">
        <v>4</v>
      </c>
      <c r="B7" s="47" t="s">
        <v>5</v>
      </c>
      <c r="C7" s="255">
        <v>12666129</v>
      </c>
      <c r="D7" s="255">
        <v>13170929</v>
      </c>
      <c r="E7" s="258">
        <v>13170929</v>
      </c>
      <c r="F7" s="255">
        <v>13532174</v>
      </c>
      <c r="G7" s="40"/>
    </row>
    <row r="8" spans="1:8" ht="39.950000000000003" customHeight="1" x14ac:dyDescent="0.25">
      <c r="A8" s="109" t="s">
        <v>6</v>
      </c>
      <c r="B8" s="47" t="s">
        <v>7</v>
      </c>
      <c r="C8" s="255"/>
      <c r="D8" s="255"/>
      <c r="E8" s="258"/>
      <c r="F8" s="255"/>
      <c r="G8" s="40"/>
    </row>
    <row r="9" spans="1:8" ht="39.950000000000003" customHeight="1" x14ac:dyDescent="0.25">
      <c r="A9" s="109" t="s">
        <v>8</v>
      </c>
      <c r="B9" s="47" t="s">
        <v>9</v>
      </c>
      <c r="C9" s="255">
        <v>2650000</v>
      </c>
      <c r="D9" s="255">
        <v>2650000</v>
      </c>
      <c r="E9" s="258">
        <v>2096947</v>
      </c>
      <c r="F9" s="255">
        <v>2100000</v>
      </c>
      <c r="G9" s="40"/>
    </row>
    <row r="10" spans="1:8" s="13" customFormat="1" ht="39.950000000000003" customHeight="1" x14ac:dyDescent="0.25">
      <c r="A10" s="109" t="s">
        <v>10</v>
      </c>
      <c r="B10" s="159" t="s">
        <v>11</v>
      </c>
      <c r="C10" s="255">
        <v>385311</v>
      </c>
      <c r="D10" s="255">
        <v>385311</v>
      </c>
      <c r="E10" s="258">
        <v>604891</v>
      </c>
      <c r="F10" s="255">
        <v>424399</v>
      </c>
      <c r="G10" s="40"/>
    </row>
    <row r="11" spans="1:8" s="13" customFormat="1" ht="39.950000000000003" customHeight="1" x14ac:dyDescent="0.25">
      <c r="A11" s="109" t="s">
        <v>12</v>
      </c>
      <c r="B11" s="159" t="s">
        <v>327</v>
      </c>
      <c r="C11" s="255"/>
      <c r="D11" s="255"/>
      <c r="E11" s="258"/>
      <c r="F11" s="255"/>
      <c r="G11" s="40"/>
    </row>
    <row r="12" spans="1:8" ht="39.950000000000003" customHeight="1" x14ac:dyDescent="0.25">
      <c r="A12" s="109" t="s">
        <v>15</v>
      </c>
      <c r="B12" s="159" t="s">
        <v>367</v>
      </c>
      <c r="C12" s="255">
        <v>851000</v>
      </c>
      <c r="D12" s="255">
        <v>851000</v>
      </c>
      <c r="E12" s="258">
        <v>736848</v>
      </c>
      <c r="F12" s="255">
        <v>843000</v>
      </c>
      <c r="G12" s="40"/>
      <c r="H12" t="s">
        <v>127</v>
      </c>
    </row>
    <row r="13" spans="1:8" ht="39.950000000000003" customHeight="1" x14ac:dyDescent="0.25">
      <c r="A13" s="109" t="s">
        <v>25</v>
      </c>
      <c r="B13" s="47" t="s">
        <v>441</v>
      </c>
      <c r="C13" s="255"/>
      <c r="D13" s="255"/>
      <c r="E13" s="258">
        <v>29204</v>
      </c>
      <c r="F13" s="255"/>
      <c r="G13" s="40"/>
    </row>
    <row r="14" spans="1:8" ht="39.950000000000003" customHeight="1" x14ac:dyDescent="0.25">
      <c r="A14" s="109" t="s">
        <v>242</v>
      </c>
      <c r="B14" s="47" t="s">
        <v>480</v>
      </c>
      <c r="C14" s="255"/>
      <c r="D14" s="255"/>
      <c r="E14" s="258"/>
      <c r="F14" s="255"/>
      <c r="G14" s="40"/>
    </row>
    <row r="15" spans="1:8" ht="39.950000000000003" customHeight="1" x14ac:dyDescent="0.25">
      <c r="A15" s="9"/>
      <c r="B15" s="174" t="s">
        <v>16</v>
      </c>
      <c r="C15" s="291">
        <f>SUM(C6:C14)</f>
        <v>16552440</v>
      </c>
      <c r="D15" s="291">
        <f>SUM(D6:D14)</f>
        <v>17057240</v>
      </c>
      <c r="E15" s="260">
        <f>SUM(E7:E14)</f>
        <v>16638819</v>
      </c>
      <c r="F15" s="291">
        <f>SUM(F6:F14)</f>
        <v>16899573</v>
      </c>
      <c r="G15" s="40"/>
    </row>
    <row r="16" spans="1:8" ht="39.950000000000003" customHeight="1" x14ac:dyDescent="0.25">
      <c r="A16" s="11" t="s">
        <v>17</v>
      </c>
      <c r="B16" s="375" t="s">
        <v>368</v>
      </c>
      <c r="C16" s="274">
        <v>41923560</v>
      </c>
      <c r="D16" s="274">
        <v>41882463</v>
      </c>
      <c r="E16" s="344">
        <v>42423750</v>
      </c>
      <c r="F16" s="274">
        <v>35937232</v>
      </c>
      <c r="G16" s="40"/>
    </row>
    <row r="17" spans="1:7" ht="39.950000000000003" customHeight="1" x14ac:dyDescent="0.25">
      <c r="A17" s="256"/>
      <c r="B17" s="174" t="s">
        <v>18</v>
      </c>
      <c r="C17" s="291">
        <f>SUM(C15:C16)</f>
        <v>58476000</v>
      </c>
      <c r="D17" s="291">
        <f>SUM(D15:D16)</f>
        <v>58939703</v>
      </c>
      <c r="E17" s="260">
        <f>SUM(E15:E16)</f>
        <v>59062569</v>
      </c>
      <c r="F17" s="291">
        <f>SUM(F15:F16)</f>
        <v>52836805</v>
      </c>
      <c r="G17" s="40"/>
    </row>
    <row r="18" spans="1:7" s="16" customFormat="1" ht="39.950000000000003" customHeight="1" x14ac:dyDescent="0.25">
      <c r="A18" s="9" t="s">
        <v>2</v>
      </c>
      <c r="B18" s="14" t="s">
        <v>19</v>
      </c>
      <c r="C18" s="478"/>
      <c r="D18" s="359"/>
      <c r="E18" s="352"/>
      <c r="F18" s="359"/>
      <c r="G18" s="70"/>
    </row>
    <row r="19" spans="1:7" ht="39.950000000000003" customHeight="1" x14ac:dyDescent="0.25">
      <c r="A19" s="12" t="s">
        <v>4</v>
      </c>
      <c r="B19" s="47" t="s">
        <v>20</v>
      </c>
      <c r="C19" s="255">
        <v>5924480</v>
      </c>
      <c r="D19" s="255">
        <v>5973388</v>
      </c>
      <c r="E19" s="258">
        <v>5928499</v>
      </c>
      <c r="F19" s="255">
        <v>6466740</v>
      </c>
      <c r="G19" s="40"/>
    </row>
    <row r="20" spans="1:7" ht="39.950000000000003" customHeight="1" x14ac:dyDescent="0.25">
      <c r="A20" s="12" t="s">
        <v>6</v>
      </c>
      <c r="B20" s="159" t="s">
        <v>21</v>
      </c>
      <c r="C20" s="255">
        <v>916300</v>
      </c>
      <c r="D20" s="255">
        <v>867392</v>
      </c>
      <c r="E20" s="258">
        <v>639087</v>
      </c>
      <c r="F20" s="255">
        <v>892410</v>
      </c>
      <c r="G20" s="40"/>
    </row>
    <row r="21" spans="1:7" ht="39.950000000000003" customHeight="1" x14ac:dyDescent="0.25">
      <c r="A21" s="12" t="s">
        <v>8</v>
      </c>
      <c r="B21" s="47" t="s">
        <v>22</v>
      </c>
      <c r="C21" s="255">
        <v>5100000</v>
      </c>
      <c r="D21" s="255">
        <v>5486935</v>
      </c>
      <c r="E21" s="258">
        <v>4736575</v>
      </c>
      <c r="F21" s="255">
        <v>5100000</v>
      </c>
      <c r="G21" s="40"/>
    </row>
    <row r="22" spans="1:7" ht="39.950000000000003" customHeight="1" x14ac:dyDescent="0.25">
      <c r="A22" s="17" t="s">
        <v>10</v>
      </c>
      <c r="B22" s="169" t="s">
        <v>23</v>
      </c>
      <c r="C22" s="335">
        <v>2513232</v>
      </c>
      <c r="D22" s="255">
        <v>2580000</v>
      </c>
      <c r="E22" s="258">
        <v>2580000</v>
      </c>
      <c r="F22" s="255">
        <v>2861000</v>
      </c>
      <c r="G22" s="40"/>
    </row>
    <row r="23" spans="1:7" ht="39.950000000000003" customHeight="1" x14ac:dyDescent="0.25">
      <c r="A23" s="18" t="s">
        <v>12</v>
      </c>
      <c r="B23" s="414" t="s">
        <v>371</v>
      </c>
      <c r="C23" s="255">
        <v>220000</v>
      </c>
      <c r="D23" s="255">
        <v>220000</v>
      </c>
      <c r="E23" s="258">
        <v>109217</v>
      </c>
      <c r="F23" s="255">
        <v>220000</v>
      </c>
      <c r="G23" s="40"/>
    </row>
    <row r="24" spans="1:7" ht="39.950000000000003" customHeight="1" x14ac:dyDescent="0.25">
      <c r="A24" s="18" t="s">
        <v>121</v>
      </c>
      <c r="B24" s="414" t="s">
        <v>372</v>
      </c>
      <c r="C24" s="255">
        <v>120000</v>
      </c>
      <c r="D24" s="255">
        <v>431553</v>
      </c>
      <c r="E24" s="258">
        <v>428378</v>
      </c>
      <c r="F24" s="255">
        <v>120000</v>
      </c>
      <c r="G24" s="273"/>
    </row>
    <row r="25" spans="1:7" ht="39.950000000000003" customHeight="1" x14ac:dyDescent="0.25">
      <c r="A25" s="18" t="s">
        <v>115</v>
      </c>
      <c r="B25" s="124" t="s">
        <v>378</v>
      </c>
      <c r="C25" s="255">
        <v>25544299</v>
      </c>
      <c r="D25" s="255">
        <v>25544299</v>
      </c>
      <c r="E25" s="258"/>
      <c r="F25" s="255">
        <v>25544299</v>
      </c>
      <c r="G25" s="40"/>
    </row>
    <row r="26" spans="1:7" ht="39.950000000000003" customHeight="1" x14ac:dyDescent="0.25">
      <c r="A26" s="18" t="s">
        <v>129</v>
      </c>
      <c r="B26" s="124" t="s">
        <v>442</v>
      </c>
      <c r="C26" s="255">
        <v>4911291</v>
      </c>
      <c r="D26" s="255">
        <v>4911291</v>
      </c>
      <c r="E26" s="258">
        <v>6644426</v>
      </c>
      <c r="F26" s="255"/>
      <c r="G26" s="273"/>
    </row>
    <row r="27" spans="1:7" ht="39.950000000000003" customHeight="1" x14ac:dyDescent="0.25">
      <c r="A27" s="18"/>
      <c r="B27" s="124" t="s">
        <v>481</v>
      </c>
      <c r="C27" s="255"/>
      <c r="D27" s="255">
        <v>191323</v>
      </c>
      <c r="E27" s="258">
        <v>191323</v>
      </c>
      <c r="F27" s="255"/>
      <c r="G27" s="40"/>
    </row>
    <row r="28" spans="1:7" ht="39.950000000000003" customHeight="1" x14ac:dyDescent="0.25">
      <c r="A28" s="18"/>
      <c r="B28" s="124" t="s">
        <v>482</v>
      </c>
      <c r="C28" s="255"/>
      <c r="D28" s="255">
        <v>10000</v>
      </c>
      <c r="E28" s="258">
        <v>10000</v>
      </c>
      <c r="F28" s="255"/>
      <c r="G28" s="273"/>
    </row>
    <row r="29" spans="1:7" ht="39.950000000000003" customHeight="1" x14ac:dyDescent="0.25">
      <c r="A29" s="18" t="s">
        <v>369</v>
      </c>
      <c r="B29" s="414" t="s">
        <v>444</v>
      </c>
      <c r="C29" s="255">
        <v>1000000</v>
      </c>
      <c r="D29" s="255">
        <v>1000000</v>
      </c>
      <c r="E29" s="258">
        <v>900000</v>
      </c>
      <c r="F29" s="255"/>
      <c r="G29" s="40"/>
    </row>
    <row r="30" spans="1:7" ht="39.950000000000003" customHeight="1" x14ac:dyDescent="0.25">
      <c r="A30" s="18" t="s">
        <v>370</v>
      </c>
      <c r="B30" s="124" t="s">
        <v>447</v>
      </c>
      <c r="C30" s="255">
        <v>787400</v>
      </c>
      <c r="D30" s="255">
        <v>787400</v>
      </c>
      <c r="E30" s="258"/>
      <c r="F30" s="255">
        <v>787700</v>
      </c>
      <c r="G30" s="273"/>
    </row>
    <row r="31" spans="1:7" ht="39.950000000000003" customHeight="1" x14ac:dyDescent="0.25">
      <c r="A31" s="18"/>
      <c r="B31" s="124" t="s">
        <v>484</v>
      </c>
      <c r="C31" s="255">
        <v>8435675</v>
      </c>
      <c r="D31" s="255">
        <v>8435675</v>
      </c>
      <c r="E31" s="258">
        <v>270381</v>
      </c>
      <c r="F31" s="255">
        <v>7109326</v>
      </c>
      <c r="G31" s="273"/>
    </row>
    <row r="32" spans="1:7" ht="39.950000000000003" customHeight="1" x14ac:dyDescent="0.25">
      <c r="A32" s="93"/>
      <c r="B32" s="477" t="s">
        <v>483</v>
      </c>
      <c r="C32" s="274">
        <f>SUM(C25:C31)</f>
        <v>40678665</v>
      </c>
      <c r="D32" s="274">
        <f>SUM(D25:D31)</f>
        <v>40879988</v>
      </c>
      <c r="E32" s="344">
        <f>SUM(E31+E30+E29+E28+E27+E26)</f>
        <v>8016130</v>
      </c>
      <c r="F32" s="274">
        <f>SUM(F25:F31)</f>
        <v>33441325</v>
      </c>
      <c r="G32" s="273"/>
    </row>
    <row r="33" spans="1:7" ht="39.950000000000003" customHeight="1" x14ac:dyDescent="0.25">
      <c r="A33" s="18" t="s">
        <v>443</v>
      </c>
      <c r="B33" s="414" t="s">
        <v>456</v>
      </c>
      <c r="C33" s="255">
        <v>2496678</v>
      </c>
      <c r="D33" s="255">
        <v>2023006</v>
      </c>
      <c r="E33" s="258">
        <v>180806</v>
      </c>
      <c r="F33" s="255">
        <v>3194043</v>
      </c>
      <c r="G33" s="40"/>
    </row>
    <row r="34" spans="1:7" s="16" customFormat="1" ht="39.950000000000003" customHeight="1" x14ac:dyDescent="0.25">
      <c r="A34" s="18"/>
      <c r="B34" s="257" t="s">
        <v>26</v>
      </c>
      <c r="C34" s="291">
        <v>57969355</v>
      </c>
      <c r="D34" s="291">
        <v>58462262</v>
      </c>
      <c r="E34" s="260">
        <v>22618692</v>
      </c>
      <c r="F34" s="291">
        <f>SUM(F33+F32+F24+F23+F22+F21+F20+F19)</f>
        <v>52295518</v>
      </c>
      <c r="G34" s="415"/>
    </row>
    <row r="35" spans="1:7" s="16" customFormat="1" ht="39.950000000000003" customHeight="1" x14ac:dyDescent="0.25">
      <c r="A35" s="18" t="s">
        <v>17</v>
      </c>
      <c r="B35" s="102" t="s">
        <v>262</v>
      </c>
      <c r="C35" s="359">
        <v>506645</v>
      </c>
      <c r="D35" s="359">
        <v>506645</v>
      </c>
      <c r="E35" s="261">
        <v>506645</v>
      </c>
      <c r="F35" s="359">
        <v>541287</v>
      </c>
      <c r="G35" s="70"/>
    </row>
    <row r="36" spans="1:7" s="16" customFormat="1" ht="39.950000000000003" customHeight="1" x14ac:dyDescent="0.25">
      <c r="A36" s="20"/>
      <c r="B36" s="257" t="s">
        <v>27</v>
      </c>
      <c r="C36" s="291">
        <f>SUM(C34:C35)</f>
        <v>58476000</v>
      </c>
      <c r="D36" s="291">
        <f>SUM(D34:D35)</f>
        <v>58968907</v>
      </c>
      <c r="E36" s="260">
        <f>SUM(E34:E35)</f>
        <v>23125337</v>
      </c>
      <c r="F36" s="291">
        <f>SUM(F34:F35)</f>
        <v>52836805</v>
      </c>
      <c r="G36" s="70"/>
    </row>
    <row r="37" spans="1:7" ht="39.950000000000003" customHeight="1" x14ac:dyDescent="0.25"/>
    <row r="38" spans="1:7" ht="39.950000000000003" customHeight="1" x14ac:dyDescent="0.25"/>
    <row r="39" spans="1:7" ht="39.950000000000003" customHeight="1" x14ac:dyDescent="0.25"/>
    <row r="40" spans="1:7" ht="39.950000000000003" customHeight="1" x14ac:dyDescent="0.25"/>
    <row r="41" spans="1:7" ht="39.950000000000003" customHeight="1" x14ac:dyDescent="0.25"/>
    <row r="42" spans="1:7" ht="39.950000000000003" customHeight="1" x14ac:dyDescent="0.25"/>
    <row r="43" spans="1:7" ht="39.950000000000003" customHeight="1" x14ac:dyDescent="0.25"/>
    <row r="44" spans="1:7" ht="39.950000000000003" customHeight="1" x14ac:dyDescent="0.25"/>
    <row r="45" spans="1:7" ht="39.950000000000003" customHeight="1" x14ac:dyDescent="0.25"/>
    <row r="46" spans="1:7" ht="39.950000000000003" customHeight="1" x14ac:dyDescent="0.25"/>
    <row r="47" spans="1:7" ht="39.950000000000003" customHeight="1" x14ac:dyDescent="0.25"/>
    <row r="48" spans="1:7" ht="39.950000000000003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</sheetData>
  <sheetProtection selectLockedCells="1" selectUnlockedCells="1"/>
  <mergeCells count="1">
    <mergeCell ref="A3:E3"/>
  </mergeCells>
  <phoneticPr fontId="0" type="noConversion"/>
  <pageMargins left="0.5" right="0.36249999999999999" top="0.59027777777777779" bottom="0.59027777777777779" header="0.51180555555555551" footer="0.51180555555555551"/>
  <pageSetup paperSize="9" scale="83" firstPageNumber="0" orientation="portrait" r:id="rId1"/>
  <headerFooter alignWithMargins="0"/>
  <rowBreaks count="1" manualBreakCount="1">
    <brk id="36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0" zoomScaleNormal="100" workbookViewId="0">
      <selection activeCell="G8" sqref="G8"/>
    </sheetView>
  </sheetViews>
  <sheetFormatPr defaultRowHeight="12.75" x14ac:dyDescent="0.2"/>
  <cols>
    <col min="1" max="1" width="6.5703125" customWidth="1"/>
    <col min="2" max="2" width="39" customWidth="1"/>
    <col min="3" max="3" width="12.85546875" customWidth="1"/>
    <col min="4" max="4" width="11.7109375" customWidth="1"/>
    <col min="5" max="5" width="9.7109375" customWidth="1"/>
    <col min="6" max="6" width="12.7109375" customWidth="1"/>
    <col min="9" max="9" width="19.140625" customWidth="1"/>
  </cols>
  <sheetData>
    <row r="1" spans="1:9" x14ac:dyDescent="0.2">
      <c r="G1" t="s">
        <v>333</v>
      </c>
    </row>
    <row r="3" spans="1:9" x14ac:dyDescent="0.2">
      <c r="A3" s="231"/>
      <c r="B3" s="231"/>
      <c r="C3" s="231"/>
      <c r="D3" s="231"/>
      <c r="E3" s="231"/>
    </row>
    <row r="4" spans="1:9" x14ac:dyDescent="0.2">
      <c r="A4" s="231" t="s">
        <v>529</v>
      </c>
      <c r="B4" s="231"/>
      <c r="C4" s="231"/>
      <c r="D4" s="231"/>
      <c r="E4" s="231"/>
    </row>
    <row r="6" spans="1:9" x14ac:dyDescent="0.2">
      <c r="E6" t="s">
        <v>386</v>
      </c>
    </row>
    <row r="7" spans="1:9" x14ac:dyDescent="0.2">
      <c r="A7" s="115"/>
      <c r="B7" s="347" t="s">
        <v>335</v>
      </c>
      <c r="C7" s="300" t="s">
        <v>530</v>
      </c>
      <c r="D7" s="301" t="s">
        <v>531</v>
      </c>
      <c r="E7" s="300" t="s">
        <v>532</v>
      </c>
      <c r="F7" s="115"/>
      <c r="G7" s="115"/>
      <c r="H7" s="115"/>
      <c r="I7" s="347" t="s">
        <v>533</v>
      </c>
    </row>
    <row r="8" spans="1:9" x14ac:dyDescent="0.2">
      <c r="A8" s="115"/>
      <c r="B8" s="115"/>
      <c r="C8" s="300" t="s">
        <v>383</v>
      </c>
      <c r="D8" s="301" t="s">
        <v>384</v>
      </c>
      <c r="E8" s="300" t="s">
        <v>385</v>
      </c>
      <c r="F8" s="115"/>
      <c r="G8" s="115"/>
      <c r="H8" s="115"/>
      <c r="I8" s="115"/>
    </row>
    <row r="9" spans="1:9" x14ac:dyDescent="0.2">
      <c r="A9" s="115"/>
      <c r="B9" s="115"/>
      <c r="C9" s="302"/>
      <c r="D9" s="302"/>
      <c r="E9" s="302"/>
      <c r="F9" s="302"/>
      <c r="G9" s="115"/>
      <c r="H9" s="115"/>
      <c r="I9" s="302">
        <v>32441325</v>
      </c>
    </row>
    <row r="10" spans="1:9" x14ac:dyDescent="0.2">
      <c r="A10" s="115" t="s">
        <v>0</v>
      </c>
      <c r="B10" s="115" t="s">
        <v>334</v>
      </c>
      <c r="C10" s="115"/>
      <c r="D10" s="600"/>
      <c r="E10" s="601"/>
      <c r="F10" s="602"/>
      <c r="H10" s="115"/>
    </row>
    <row r="11" spans="1:9" x14ac:dyDescent="0.2">
      <c r="A11" s="115" t="s">
        <v>336</v>
      </c>
      <c r="B11" s="597" t="s">
        <v>382</v>
      </c>
      <c r="C11" s="598"/>
      <c r="D11" s="598"/>
      <c r="E11" s="598"/>
      <c r="F11" s="598"/>
      <c r="G11" s="598"/>
      <c r="H11" s="598"/>
      <c r="I11" s="599"/>
    </row>
    <row r="12" spans="1:9" x14ac:dyDescent="0.2">
      <c r="A12" s="115"/>
      <c r="B12" s="115" t="s">
        <v>97</v>
      </c>
      <c r="C12" s="115" t="s">
        <v>336</v>
      </c>
      <c r="D12" s="115"/>
      <c r="E12" s="115"/>
      <c r="F12" s="115"/>
      <c r="G12" s="115"/>
      <c r="H12" s="115"/>
      <c r="I12" s="115"/>
    </row>
    <row r="14" spans="1:9" ht="24.95" customHeight="1" x14ac:dyDescent="0.2"/>
    <row r="15" spans="1:9" ht="24.95" customHeight="1" x14ac:dyDescent="0.2">
      <c r="A15" s="231" t="s">
        <v>429</v>
      </c>
      <c r="B15" s="231"/>
      <c r="H15" t="s">
        <v>360</v>
      </c>
    </row>
    <row r="16" spans="1:9" ht="24.95" customHeight="1" x14ac:dyDescent="0.2">
      <c r="I16" t="s">
        <v>273</v>
      </c>
    </row>
    <row r="17" spans="1:9" ht="39.950000000000003" customHeight="1" x14ac:dyDescent="0.2">
      <c r="A17" s="115" t="s">
        <v>0</v>
      </c>
      <c r="B17" s="115" t="s">
        <v>337</v>
      </c>
      <c r="C17" s="115" t="s">
        <v>338</v>
      </c>
      <c r="D17" s="115"/>
      <c r="E17" s="115"/>
      <c r="F17" s="115" t="s">
        <v>339</v>
      </c>
      <c r="G17" s="115"/>
      <c r="H17" s="115"/>
      <c r="I17" s="115" t="s">
        <v>97</v>
      </c>
    </row>
    <row r="18" spans="1:9" ht="39.950000000000003" customHeight="1" x14ac:dyDescent="0.2">
      <c r="A18" s="115"/>
      <c r="B18" s="115"/>
      <c r="C18" s="230" t="s">
        <v>103</v>
      </c>
      <c r="D18" s="230" t="s">
        <v>340</v>
      </c>
      <c r="E18" s="230" t="s">
        <v>341</v>
      </c>
      <c r="F18" s="230" t="s">
        <v>103</v>
      </c>
      <c r="G18" s="230" t="s">
        <v>342</v>
      </c>
      <c r="H18" s="230" t="s">
        <v>343</v>
      </c>
      <c r="I18" s="230" t="s">
        <v>344</v>
      </c>
    </row>
    <row r="19" spans="1:9" ht="39.950000000000003" customHeight="1" x14ac:dyDescent="0.2">
      <c r="A19" s="115" t="s">
        <v>2</v>
      </c>
      <c r="B19" s="230" t="s">
        <v>345</v>
      </c>
      <c r="C19" s="115"/>
      <c r="D19" s="115"/>
      <c r="E19" s="115"/>
      <c r="F19" s="115"/>
      <c r="G19" s="115"/>
      <c r="H19" s="115"/>
      <c r="I19" s="115"/>
    </row>
    <row r="20" spans="1:9" ht="39.950000000000003" customHeight="1" x14ac:dyDescent="0.2">
      <c r="A20" s="115" t="s">
        <v>4</v>
      </c>
      <c r="B20" s="230" t="s">
        <v>346</v>
      </c>
      <c r="C20" s="115" t="s">
        <v>347</v>
      </c>
      <c r="D20" s="115" t="s">
        <v>100</v>
      </c>
      <c r="E20" s="115" t="s">
        <v>348</v>
      </c>
      <c r="F20" s="115" t="s">
        <v>101</v>
      </c>
      <c r="G20" s="115" t="s">
        <v>101</v>
      </c>
      <c r="H20" s="115" t="s">
        <v>100</v>
      </c>
      <c r="I20" s="115" t="s">
        <v>100</v>
      </c>
    </row>
    <row r="21" spans="1:9" ht="39.950000000000003" customHeight="1" x14ac:dyDescent="0.2">
      <c r="A21" s="115" t="s">
        <v>6</v>
      </c>
      <c r="B21" s="230" t="s">
        <v>349</v>
      </c>
      <c r="C21" s="115" t="s">
        <v>350</v>
      </c>
      <c r="D21" s="115" t="s">
        <v>101</v>
      </c>
      <c r="E21" s="115" t="s">
        <v>101</v>
      </c>
      <c r="F21" s="115" t="s">
        <v>101</v>
      </c>
      <c r="G21" s="115" t="s">
        <v>101</v>
      </c>
      <c r="H21" s="115" t="s">
        <v>101</v>
      </c>
      <c r="I21" s="115" t="s">
        <v>101</v>
      </c>
    </row>
    <row r="22" spans="1:9" ht="39.950000000000003" customHeight="1" x14ac:dyDescent="0.2">
      <c r="A22" s="115" t="s">
        <v>8</v>
      </c>
      <c r="B22" s="230" t="s">
        <v>351</v>
      </c>
      <c r="C22" s="115" t="s">
        <v>100</v>
      </c>
      <c r="D22" s="115" t="s">
        <v>101</v>
      </c>
      <c r="E22" s="115" t="s">
        <v>100</v>
      </c>
      <c r="F22" s="115" t="s">
        <v>100</v>
      </c>
      <c r="G22" s="115" t="s">
        <v>100</v>
      </c>
      <c r="H22" s="115" t="s">
        <v>100</v>
      </c>
      <c r="I22" s="115" t="s">
        <v>100</v>
      </c>
    </row>
    <row r="23" spans="1:9" ht="39.950000000000003" customHeight="1" x14ac:dyDescent="0.2">
      <c r="A23" s="115" t="s">
        <v>87</v>
      </c>
      <c r="B23" s="230" t="s">
        <v>352</v>
      </c>
      <c r="C23" s="400" t="s">
        <v>353</v>
      </c>
      <c r="D23" s="603" t="s">
        <v>354</v>
      </c>
      <c r="E23" s="604"/>
      <c r="F23" s="115" t="s">
        <v>355</v>
      </c>
      <c r="G23" s="115"/>
      <c r="H23" s="115"/>
      <c r="I23" s="115"/>
    </row>
    <row r="24" spans="1:9" ht="39.950000000000003" customHeight="1" x14ac:dyDescent="0.2">
      <c r="A24" s="115" t="s">
        <v>17</v>
      </c>
      <c r="B24" s="230" t="s">
        <v>356</v>
      </c>
      <c r="C24" s="115" t="s">
        <v>348</v>
      </c>
      <c r="D24" s="115" t="s">
        <v>336</v>
      </c>
      <c r="E24" s="115" t="s">
        <v>336</v>
      </c>
      <c r="F24" s="115" t="s">
        <v>336</v>
      </c>
      <c r="G24" s="115" t="s">
        <v>336</v>
      </c>
      <c r="H24" s="115" t="s">
        <v>336</v>
      </c>
      <c r="I24" s="115" t="s">
        <v>101</v>
      </c>
    </row>
    <row r="25" spans="1:9" ht="39.950000000000003" customHeight="1" x14ac:dyDescent="0.2">
      <c r="A25" s="115" t="s">
        <v>39</v>
      </c>
      <c r="B25" s="230" t="s">
        <v>357</v>
      </c>
      <c r="C25" s="115" t="s">
        <v>348</v>
      </c>
      <c r="D25" s="115" t="s">
        <v>336</v>
      </c>
      <c r="E25" s="115" t="s">
        <v>336</v>
      </c>
      <c r="F25" s="115" t="s">
        <v>336</v>
      </c>
      <c r="G25" s="115" t="s">
        <v>336</v>
      </c>
      <c r="H25" s="115" t="s">
        <v>336</v>
      </c>
      <c r="I25" s="115" t="s">
        <v>101</v>
      </c>
    </row>
    <row r="26" spans="1:9" ht="39.950000000000003" customHeight="1" x14ac:dyDescent="0.2">
      <c r="A26" s="115" t="s">
        <v>71</v>
      </c>
      <c r="B26" s="230" t="s">
        <v>358</v>
      </c>
      <c r="C26" s="115" t="s">
        <v>348</v>
      </c>
      <c r="D26" s="115" t="s">
        <v>336</v>
      </c>
      <c r="E26" s="115" t="s">
        <v>336</v>
      </c>
      <c r="F26" s="115" t="s">
        <v>336</v>
      </c>
      <c r="G26" s="115" t="s">
        <v>336</v>
      </c>
      <c r="H26" s="115" t="s">
        <v>336</v>
      </c>
      <c r="I26" s="115" t="s">
        <v>101</v>
      </c>
    </row>
    <row r="27" spans="1:9" ht="39.950000000000003" customHeight="1" x14ac:dyDescent="0.2">
      <c r="A27" s="115" t="s">
        <v>57</v>
      </c>
      <c r="B27" s="230" t="s">
        <v>359</v>
      </c>
      <c r="C27" s="115" t="s">
        <v>348</v>
      </c>
      <c r="D27" s="115" t="s">
        <v>336</v>
      </c>
      <c r="E27" s="115" t="s">
        <v>336</v>
      </c>
      <c r="F27" s="115" t="s">
        <v>336</v>
      </c>
      <c r="G27" s="115" t="s">
        <v>336</v>
      </c>
      <c r="H27" s="115" t="s">
        <v>336</v>
      </c>
      <c r="I27" s="115" t="s">
        <v>101</v>
      </c>
    </row>
    <row r="28" spans="1:9" ht="24.95" customHeight="1" x14ac:dyDescent="0.2"/>
    <row r="29" spans="1:9" ht="24.95" customHeight="1" x14ac:dyDescent="0.2"/>
  </sheetData>
  <mergeCells count="3">
    <mergeCell ref="B11:I11"/>
    <mergeCell ref="D10:F10"/>
    <mergeCell ref="D23:E23"/>
  </mergeCells>
  <pageMargins left="0.7" right="0.7" top="0.75" bottom="0.75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workbookViewId="0">
      <selection activeCell="A20" sqref="A20:G20"/>
    </sheetView>
  </sheetViews>
  <sheetFormatPr defaultRowHeight="15" x14ac:dyDescent="0.3"/>
  <cols>
    <col min="1" max="1" width="4.7109375" style="3" customWidth="1"/>
    <col min="2" max="2" width="5.7109375" style="3" customWidth="1"/>
    <col min="3" max="3" width="46.28515625" style="21" customWidth="1"/>
    <col min="4" max="4" width="0" style="21" hidden="1" customWidth="1"/>
    <col min="5" max="6" width="16.85546875" style="3" customWidth="1"/>
    <col min="7" max="7" width="13.5703125" style="3" customWidth="1"/>
    <col min="8" max="8" width="14.85546875" style="25" customWidth="1"/>
    <col min="9" max="16384" width="9.140625" style="25"/>
  </cols>
  <sheetData>
    <row r="1" spans="1:8" ht="16.5" x14ac:dyDescent="0.3">
      <c r="A1" s="40"/>
      <c r="B1" s="40"/>
      <c r="C1" s="38"/>
      <c r="D1" s="38"/>
      <c r="E1" s="4"/>
      <c r="F1" s="4"/>
      <c r="G1" s="471" t="s">
        <v>107</v>
      </c>
    </row>
    <row r="2" spans="1:8" ht="16.5" x14ac:dyDescent="0.3">
      <c r="A2" s="40"/>
      <c r="B2" s="40"/>
      <c r="C2" s="38"/>
      <c r="D2" s="38"/>
      <c r="E2" s="4"/>
      <c r="F2" s="4"/>
      <c r="G2" s="4"/>
    </row>
    <row r="3" spans="1:8" ht="45.75" customHeight="1" x14ac:dyDescent="0.3">
      <c r="A3" s="609" t="s">
        <v>536</v>
      </c>
      <c r="B3" s="609"/>
      <c r="C3" s="609"/>
      <c r="D3" s="609"/>
      <c r="E3" s="609"/>
      <c r="F3" s="609"/>
      <c r="G3" s="609"/>
      <c r="H3" s="119" t="s">
        <v>273</v>
      </c>
    </row>
    <row r="4" spans="1:8" s="64" customFormat="1" ht="63" customHeight="1" x14ac:dyDescent="0.25">
      <c r="A4" s="154"/>
      <c r="B4" s="468" t="s">
        <v>132</v>
      </c>
      <c r="C4" s="610" t="s">
        <v>1</v>
      </c>
      <c r="D4" s="610"/>
      <c r="E4" s="262" t="s">
        <v>430</v>
      </c>
      <c r="F4" s="469" t="s">
        <v>537</v>
      </c>
      <c r="G4" s="470" t="s">
        <v>538</v>
      </c>
      <c r="H4" s="262" t="s">
        <v>493</v>
      </c>
    </row>
    <row r="5" spans="1:8" s="64" customFormat="1" ht="60" customHeight="1" x14ac:dyDescent="0.25">
      <c r="A5" s="18" t="s">
        <v>4</v>
      </c>
      <c r="B5" s="109" t="s">
        <v>192</v>
      </c>
      <c r="C5" s="608" t="s">
        <v>193</v>
      </c>
      <c r="D5" s="608"/>
      <c r="E5" s="255"/>
      <c r="F5" s="223"/>
      <c r="G5" s="132"/>
      <c r="H5" s="255"/>
    </row>
    <row r="6" spans="1:8" s="64" customFormat="1" ht="60" customHeight="1" x14ac:dyDescent="0.25">
      <c r="A6" s="18" t="s">
        <v>6</v>
      </c>
      <c r="B6" s="109" t="s">
        <v>192</v>
      </c>
      <c r="C6" s="71" t="s">
        <v>194</v>
      </c>
      <c r="D6" s="71"/>
      <c r="E6" s="255">
        <v>851000</v>
      </c>
      <c r="F6" s="161">
        <v>851000</v>
      </c>
      <c r="G6" s="132">
        <v>736848</v>
      </c>
      <c r="H6" s="255">
        <v>843000</v>
      </c>
    </row>
    <row r="7" spans="1:8" s="64" customFormat="1" ht="60" customHeight="1" x14ac:dyDescent="0.25">
      <c r="A7" s="121" t="s">
        <v>119</v>
      </c>
      <c r="B7" s="122" t="s">
        <v>192</v>
      </c>
      <c r="C7" s="123" t="s">
        <v>325</v>
      </c>
      <c r="D7" s="123"/>
      <c r="E7" s="255"/>
      <c r="F7" s="223"/>
      <c r="G7" s="132"/>
      <c r="H7" s="255"/>
    </row>
    <row r="8" spans="1:8" s="64" customFormat="1" ht="60" customHeight="1" x14ac:dyDescent="0.25">
      <c r="A8" s="404"/>
      <c r="B8" s="404"/>
      <c r="C8" s="405" t="s">
        <v>256</v>
      </c>
      <c r="D8" s="405"/>
      <c r="E8" s="406">
        <v>851000</v>
      </c>
      <c r="F8" s="134">
        <v>851000</v>
      </c>
      <c r="G8" s="402">
        <v>736848</v>
      </c>
      <c r="H8" s="406">
        <v>843000</v>
      </c>
    </row>
    <row r="9" spans="1:8" ht="39.950000000000003" customHeight="1" x14ac:dyDescent="0.3">
      <c r="A9" s="607" t="s">
        <v>252</v>
      </c>
      <c r="B9" s="607"/>
      <c r="C9" s="607"/>
      <c r="D9" s="607"/>
      <c r="E9" s="607"/>
      <c r="F9" s="607"/>
      <c r="G9" s="607"/>
      <c r="H9" s="40"/>
    </row>
    <row r="10" spans="1:8" ht="60" customHeight="1" x14ac:dyDescent="0.3">
      <c r="A10" s="98" t="s">
        <v>108</v>
      </c>
      <c r="B10" s="90" t="s">
        <v>132</v>
      </c>
      <c r="C10" s="112" t="s">
        <v>1</v>
      </c>
      <c r="D10" s="401"/>
      <c r="E10" s="262" t="s">
        <v>430</v>
      </c>
      <c r="F10" s="469" t="s">
        <v>537</v>
      </c>
      <c r="G10" s="470" t="s">
        <v>538</v>
      </c>
      <c r="H10" s="262" t="s">
        <v>493</v>
      </c>
    </row>
    <row r="11" spans="1:8" ht="30" customHeight="1" x14ac:dyDescent="0.3">
      <c r="A11" s="105" t="s">
        <v>4</v>
      </c>
      <c r="B11" s="84" t="s">
        <v>389</v>
      </c>
      <c r="C11" s="101" t="s">
        <v>196</v>
      </c>
      <c r="D11" s="101"/>
      <c r="E11" s="83"/>
      <c r="F11" s="83"/>
      <c r="G11" s="255"/>
      <c r="H11" s="83"/>
    </row>
    <row r="12" spans="1:8" ht="30" customHeight="1" x14ac:dyDescent="0.3">
      <c r="A12" s="79"/>
      <c r="B12" s="69"/>
      <c r="C12" s="34"/>
      <c r="D12" s="34"/>
      <c r="E12" s="48"/>
      <c r="F12" s="48"/>
      <c r="G12" s="48"/>
      <c r="H12" s="40"/>
    </row>
    <row r="13" spans="1:8" ht="16.5" x14ac:dyDescent="0.3">
      <c r="A13" s="40"/>
      <c r="B13" s="40"/>
      <c r="C13" s="38"/>
      <c r="D13" s="38"/>
      <c r="E13" s="40"/>
      <c r="F13" s="40"/>
      <c r="G13" s="70" t="s">
        <v>361</v>
      </c>
      <c r="H13" s="40"/>
    </row>
    <row r="14" spans="1:8" ht="30" customHeight="1" x14ac:dyDescent="0.3">
      <c r="A14" s="611" t="s">
        <v>539</v>
      </c>
      <c r="B14" s="611"/>
      <c r="C14" s="611"/>
      <c r="D14" s="611"/>
      <c r="E14" s="611"/>
      <c r="F14" s="611"/>
      <c r="G14" s="611"/>
      <c r="H14" s="40"/>
    </row>
    <row r="15" spans="1:8" ht="30" customHeight="1" x14ac:dyDescent="0.3">
      <c r="A15" s="612"/>
      <c r="B15" s="612"/>
      <c r="C15" s="612"/>
      <c r="D15" s="612"/>
      <c r="E15" s="612"/>
      <c r="F15" s="612"/>
      <c r="G15" s="612"/>
      <c r="H15" s="40"/>
    </row>
    <row r="16" spans="1:8" ht="50.1" customHeight="1" x14ac:dyDescent="0.3">
      <c r="A16" s="152" t="s">
        <v>108</v>
      </c>
      <c r="B16" s="152" t="s">
        <v>132</v>
      </c>
      <c r="C16" s="134" t="s">
        <v>1</v>
      </c>
      <c r="D16" s="134"/>
      <c r="E16" s="262" t="s">
        <v>430</v>
      </c>
      <c r="F16" s="469" t="s">
        <v>537</v>
      </c>
      <c r="G16" s="470" t="s">
        <v>538</v>
      </c>
      <c r="H16" s="262" t="s">
        <v>493</v>
      </c>
    </row>
    <row r="17" spans="1:8" ht="50.1" customHeight="1" x14ac:dyDescent="0.3">
      <c r="A17" s="105" t="s">
        <v>4</v>
      </c>
      <c r="B17" s="84" t="s">
        <v>376</v>
      </c>
      <c r="C17" s="407" t="s">
        <v>434</v>
      </c>
      <c r="D17" s="101"/>
      <c r="E17" s="83"/>
      <c r="F17" s="408">
        <v>29904</v>
      </c>
      <c r="G17" s="254">
        <v>29904</v>
      </c>
      <c r="H17" s="83"/>
    </row>
    <row r="18" spans="1:8" ht="50.1" customHeight="1" x14ac:dyDescent="0.3">
      <c r="A18" s="105" t="s">
        <v>6</v>
      </c>
      <c r="B18" s="84" t="s">
        <v>376</v>
      </c>
      <c r="C18" s="407" t="s">
        <v>432</v>
      </c>
      <c r="D18" s="101"/>
      <c r="E18" s="83"/>
      <c r="F18" s="254"/>
      <c r="G18" s="254"/>
      <c r="H18" s="83"/>
    </row>
    <row r="19" spans="1:8" ht="50.1" customHeight="1" x14ac:dyDescent="0.3">
      <c r="A19" s="613" t="s">
        <v>433</v>
      </c>
      <c r="B19" s="613"/>
      <c r="C19" s="153" t="s">
        <v>197</v>
      </c>
      <c r="D19" s="134"/>
      <c r="E19" s="152"/>
      <c r="F19" s="323">
        <v>29904</v>
      </c>
      <c r="G19" s="323">
        <v>29904</v>
      </c>
      <c r="H19" s="90"/>
    </row>
    <row r="20" spans="1:8" ht="50.1" customHeight="1" x14ac:dyDescent="0.3">
      <c r="A20" s="605" t="s">
        <v>540</v>
      </c>
      <c r="B20" s="606"/>
      <c r="C20" s="606"/>
      <c r="D20" s="606"/>
      <c r="E20" s="606"/>
      <c r="F20" s="606"/>
      <c r="G20" s="606"/>
      <c r="H20" s="40"/>
    </row>
    <row r="21" spans="1:8" ht="16.5" x14ac:dyDescent="0.3">
      <c r="A21" s="83"/>
      <c r="B21" s="83"/>
      <c r="C21" s="101"/>
      <c r="D21" s="101"/>
      <c r="E21" s="83"/>
      <c r="F21" s="83"/>
      <c r="G21" s="83" t="s">
        <v>277</v>
      </c>
      <c r="H21" s="40"/>
    </row>
    <row r="22" spans="1:8" ht="50.1" customHeight="1" x14ac:dyDescent="0.3">
      <c r="A22" s="164" t="s">
        <v>108</v>
      </c>
      <c r="B22" s="164" t="s">
        <v>132</v>
      </c>
      <c r="C22" s="165" t="s">
        <v>1</v>
      </c>
      <c r="D22" s="165"/>
      <c r="E22" s="262" t="s">
        <v>430</v>
      </c>
      <c r="F22" s="469" t="s">
        <v>537</v>
      </c>
      <c r="G22" s="470" t="s">
        <v>538</v>
      </c>
      <c r="H22" s="262" t="s">
        <v>493</v>
      </c>
    </row>
    <row r="23" spans="1:8" ht="50.1" customHeight="1" x14ac:dyDescent="0.3">
      <c r="A23" s="105" t="s">
        <v>4</v>
      </c>
      <c r="B23" s="84" t="s">
        <v>435</v>
      </c>
      <c r="C23" s="113" t="s">
        <v>541</v>
      </c>
      <c r="D23" s="101"/>
      <c r="E23" s="83"/>
      <c r="F23" s="255"/>
      <c r="G23" s="255"/>
      <c r="H23" s="83"/>
    </row>
  </sheetData>
  <sheetProtection selectLockedCells="1" selectUnlockedCells="1"/>
  <mergeCells count="7">
    <mergeCell ref="A20:G20"/>
    <mergeCell ref="A9:G9"/>
    <mergeCell ref="C5:D5"/>
    <mergeCell ref="A3:G3"/>
    <mergeCell ref="C4:D4"/>
    <mergeCell ref="A14:G15"/>
    <mergeCell ref="A19:B19"/>
  </mergeCells>
  <phoneticPr fontId="0" type="noConversion"/>
  <printOptions horizontalCentered="1"/>
  <pageMargins left="0.47222222222222221" right="0.49027777777777776" top="0.77500000000000002" bottom="0.98402777777777772" header="0.51180555555555551" footer="0.51180555555555551"/>
  <pageSetup paperSize="9" scale="74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15"/>
  <sheetViews>
    <sheetView zoomScaleNormal="100" workbookViewId="0">
      <selection activeCell="G14" sqref="G14"/>
    </sheetView>
  </sheetViews>
  <sheetFormatPr defaultColWidth="7.85546875" defaultRowHeight="15" x14ac:dyDescent="0.3"/>
  <cols>
    <col min="1" max="2" width="5.85546875" style="73" customWidth="1"/>
    <col min="3" max="3" width="41.28515625" style="21" customWidth="1"/>
    <col min="4" max="4" width="17.140625" style="21" customWidth="1"/>
    <col min="5" max="5" width="16.28515625" style="33" customWidth="1"/>
    <col min="6" max="6" width="14.85546875" style="33" customWidth="1"/>
    <col min="7" max="7" width="16.42578125" style="33" customWidth="1"/>
    <col min="8" max="8" width="8.42578125" style="33" bestFit="1" customWidth="1"/>
    <col min="9" max="249" width="7.85546875" style="33"/>
  </cols>
  <sheetData>
    <row r="1" spans="1:15" ht="38.85" customHeight="1" x14ac:dyDescent="0.3">
      <c r="A1" s="615" t="s">
        <v>542</v>
      </c>
      <c r="B1" s="615"/>
      <c r="C1" s="615"/>
      <c r="D1" s="615"/>
      <c r="E1" s="615"/>
      <c r="F1" s="615"/>
      <c r="G1" s="472" t="s">
        <v>109</v>
      </c>
    </row>
    <row r="2" spans="1:15" ht="15.75" x14ac:dyDescent="0.3">
      <c r="C2" s="74"/>
      <c r="D2" s="62"/>
      <c r="F2" s="62" t="s">
        <v>273</v>
      </c>
      <c r="G2" s="6"/>
    </row>
    <row r="3" spans="1:15" s="75" customFormat="1" ht="69.95" customHeight="1" x14ac:dyDescent="0.2">
      <c r="A3" s="312" t="s">
        <v>108</v>
      </c>
      <c r="B3" s="312" t="s">
        <v>132</v>
      </c>
      <c r="C3" s="313" t="s">
        <v>1</v>
      </c>
      <c r="D3" s="314" t="s">
        <v>431</v>
      </c>
      <c r="E3" s="170" t="s">
        <v>543</v>
      </c>
      <c r="F3" s="315" t="s">
        <v>458</v>
      </c>
      <c r="G3" s="314" t="s">
        <v>493</v>
      </c>
    </row>
    <row r="4" spans="1:15" s="75" customFormat="1" ht="69.95" customHeight="1" x14ac:dyDescent="0.25">
      <c r="A4" s="616" t="s">
        <v>110</v>
      </c>
      <c r="B4" s="616"/>
      <c r="C4" s="616"/>
      <c r="D4" s="130"/>
      <c r="E4" s="130"/>
      <c r="F4" s="348"/>
      <c r="G4" s="130"/>
    </row>
    <row r="5" spans="1:15" ht="69.95" customHeight="1" x14ac:dyDescent="0.3">
      <c r="A5" s="316" t="s">
        <v>118</v>
      </c>
      <c r="B5" s="317" t="s">
        <v>201</v>
      </c>
      <c r="C5" s="413" t="s">
        <v>438</v>
      </c>
      <c r="D5" s="101">
        <v>120000</v>
      </c>
      <c r="E5" s="101">
        <v>120000</v>
      </c>
      <c r="F5" s="410">
        <v>95717</v>
      </c>
      <c r="G5" s="101">
        <v>120000</v>
      </c>
    </row>
    <row r="6" spans="1:15" ht="69.95" customHeight="1" x14ac:dyDescent="0.3">
      <c r="A6" s="316" t="s">
        <v>126</v>
      </c>
      <c r="B6" s="317" t="s">
        <v>201</v>
      </c>
      <c r="C6" s="318" t="s">
        <v>437</v>
      </c>
      <c r="D6" s="101">
        <v>100000</v>
      </c>
      <c r="E6" s="101">
        <v>100000</v>
      </c>
      <c r="F6" s="410">
        <v>13500</v>
      </c>
      <c r="G6" s="101">
        <v>100000</v>
      </c>
      <c r="K6" s="33" t="s">
        <v>127</v>
      </c>
    </row>
    <row r="7" spans="1:15" ht="69.95" customHeight="1" x14ac:dyDescent="0.3">
      <c r="A7" s="316" t="s">
        <v>119</v>
      </c>
      <c r="B7" s="317" t="s">
        <v>201</v>
      </c>
      <c r="C7" s="321" t="s">
        <v>365</v>
      </c>
      <c r="D7" s="101"/>
      <c r="E7" s="101"/>
      <c r="F7" s="410"/>
      <c r="G7" s="101"/>
    </row>
    <row r="8" spans="1:15" ht="69.95" customHeight="1" x14ac:dyDescent="0.3">
      <c r="A8" s="617" t="s">
        <v>97</v>
      </c>
      <c r="B8" s="617"/>
      <c r="C8" s="617"/>
      <c r="D8" s="140">
        <f>SUM(D5:D7)</f>
        <v>220000</v>
      </c>
      <c r="E8" s="140">
        <v>220000</v>
      </c>
      <c r="F8" s="412">
        <f>SUM(F5:F7)</f>
        <v>109217</v>
      </c>
      <c r="G8" s="140">
        <v>220000</v>
      </c>
    </row>
    <row r="9" spans="1:15" ht="69.95" customHeight="1" x14ac:dyDescent="0.3">
      <c r="A9" s="618" t="s">
        <v>199</v>
      </c>
      <c r="B9" s="618"/>
      <c r="C9" s="618"/>
      <c r="D9" s="147"/>
      <c r="E9" s="147"/>
      <c r="F9" s="411"/>
      <c r="G9" s="147"/>
      <c r="O9" s="33" t="s">
        <v>127</v>
      </c>
    </row>
    <row r="10" spans="1:15" ht="69.95" customHeight="1" x14ac:dyDescent="0.3">
      <c r="A10" s="100">
        <v>6</v>
      </c>
      <c r="B10" s="322" t="s">
        <v>390</v>
      </c>
      <c r="C10" s="320" t="s">
        <v>253</v>
      </c>
      <c r="D10" s="101">
        <v>60000</v>
      </c>
      <c r="E10" s="101">
        <v>375675</v>
      </c>
      <c r="F10" s="319">
        <v>372500</v>
      </c>
      <c r="G10" s="101">
        <v>60000</v>
      </c>
    </row>
    <row r="11" spans="1:15" ht="69.95" customHeight="1" x14ac:dyDescent="0.3">
      <c r="A11" s="100">
        <v>7</v>
      </c>
      <c r="B11" s="322" t="s">
        <v>436</v>
      </c>
      <c r="C11" s="320" t="s">
        <v>200</v>
      </c>
      <c r="D11" s="101">
        <v>30000</v>
      </c>
      <c r="E11" s="101">
        <v>52703</v>
      </c>
      <c r="F11" s="319">
        <v>52703</v>
      </c>
      <c r="G11" s="101">
        <v>50000</v>
      </c>
    </row>
    <row r="12" spans="1:15" ht="69.95" customHeight="1" x14ac:dyDescent="0.3">
      <c r="A12" s="100">
        <v>8</v>
      </c>
      <c r="B12" s="322" t="s">
        <v>390</v>
      </c>
      <c r="C12" s="320" t="s">
        <v>439</v>
      </c>
      <c r="D12" s="101">
        <v>30000</v>
      </c>
      <c r="E12" s="101">
        <v>3175</v>
      </c>
      <c r="F12" s="319">
        <v>3175</v>
      </c>
      <c r="G12" s="101">
        <v>10000</v>
      </c>
    </row>
    <row r="13" spans="1:15" s="75" customFormat="1" ht="50.1" customHeight="1" x14ac:dyDescent="0.2">
      <c r="A13" s="614" t="s">
        <v>97</v>
      </c>
      <c r="B13" s="614"/>
      <c r="C13" s="614"/>
      <c r="D13" s="475">
        <v>120000</v>
      </c>
      <c r="E13" s="387">
        <v>431553</v>
      </c>
      <c r="F13" s="409">
        <f>SUM(F10:F12)</f>
        <v>428378</v>
      </c>
      <c r="G13" s="387">
        <v>120000</v>
      </c>
    </row>
    <row r="14" spans="1:15" ht="50.1" customHeight="1" x14ac:dyDescent="0.3">
      <c r="A14" s="76"/>
      <c r="B14" s="76"/>
      <c r="C14" s="38"/>
      <c r="D14" s="38"/>
    </row>
    <row r="15" spans="1:15" ht="50.1" customHeight="1" x14ac:dyDescent="0.3">
      <c r="A15" s="76"/>
      <c r="B15" s="76"/>
      <c r="C15" s="38"/>
      <c r="D15" s="38"/>
    </row>
  </sheetData>
  <sheetProtection selectLockedCells="1" selectUnlockedCells="1"/>
  <mergeCells count="5">
    <mergeCell ref="A13:C13"/>
    <mergeCell ref="A1:F1"/>
    <mergeCell ref="A4:C4"/>
    <mergeCell ref="A8:C8"/>
    <mergeCell ref="A9:C9"/>
  </mergeCells>
  <phoneticPr fontId="0" type="noConversion"/>
  <printOptions horizontalCentered="1"/>
  <pageMargins left="0.35972222222222222" right="0.34027777777777779" top="0.62986111111111109" bottom="0.5" header="0.51180555555555551" footer="0.51180555555555551"/>
  <pageSetup paperSize="9" scale="83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Normal="100" zoomScaleSheetLayoutView="70" workbookViewId="0">
      <selection activeCell="F1" sqref="F1"/>
    </sheetView>
  </sheetViews>
  <sheetFormatPr defaultRowHeight="16.5" x14ac:dyDescent="0.3"/>
  <cols>
    <col min="1" max="2" width="5.140625" style="77" customWidth="1"/>
    <col min="3" max="3" width="40.140625" style="78" customWidth="1"/>
    <col min="4" max="4" width="16.42578125" style="25" customWidth="1"/>
    <col min="5" max="5" width="16.5703125" style="25" customWidth="1"/>
    <col min="6" max="6" width="16.7109375" style="25" customWidth="1"/>
    <col min="7" max="7" width="13.5703125" style="25" customWidth="1"/>
    <col min="8" max="16384" width="9.140625" style="25"/>
  </cols>
  <sheetData>
    <row r="1" spans="1:7" x14ac:dyDescent="0.3">
      <c r="A1" s="79"/>
      <c r="B1" s="79"/>
      <c r="C1" s="80"/>
      <c r="D1" s="41"/>
      <c r="F1" s="549" t="s">
        <v>362</v>
      </c>
    </row>
    <row r="2" spans="1:7" ht="39.75" customHeight="1" x14ac:dyDescent="0.3">
      <c r="A2" s="620" t="s">
        <v>544</v>
      </c>
      <c r="B2" s="620"/>
      <c r="C2" s="620"/>
      <c r="D2" s="620"/>
      <c r="E2" s="620"/>
      <c r="F2" s="620"/>
      <c r="G2" s="620"/>
    </row>
    <row r="3" spans="1:7" x14ac:dyDescent="0.3">
      <c r="A3" s="79"/>
      <c r="B3" s="79"/>
      <c r="C3" s="80"/>
      <c r="D3" s="41"/>
      <c r="F3" s="25" t="s">
        <v>277</v>
      </c>
    </row>
    <row r="4" spans="1:7" s="45" customFormat="1" ht="150" customHeight="1" x14ac:dyDescent="0.2">
      <c r="A4" s="543" t="s">
        <v>108</v>
      </c>
      <c r="B4" s="543" t="s">
        <v>132</v>
      </c>
      <c r="C4" s="544" t="s">
        <v>1</v>
      </c>
      <c r="D4" s="545" t="s">
        <v>431</v>
      </c>
      <c r="E4" s="546" t="s">
        <v>521</v>
      </c>
      <c r="F4" s="547" t="s">
        <v>545</v>
      </c>
      <c r="G4" s="548" t="s">
        <v>520</v>
      </c>
    </row>
    <row r="5" spans="1:7" ht="150" customHeight="1" x14ac:dyDescent="0.3">
      <c r="A5" s="29"/>
      <c r="B5" s="91" t="s">
        <v>203</v>
      </c>
      <c r="C5" s="92" t="s">
        <v>260</v>
      </c>
      <c r="D5" s="72"/>
      <c r="E5" s="349"/>
      <c r="F5" s="224"/>
      <c r="G5" s="255"/>
    </row>
    <row r="6" spans="1:7" ht="150" customHeight="1" x14ac:dyDescent="0.3">
      <c r="A6" s="539">
        <v>3</v>
      </c>
      <c r="B6" s="540" t="s">
        <v>203</v>
      </c>
      <c r="C6" s="541" t="s">
        <v>440</v>
      </c>
      <c r="D6" s="335">
        <v>2513232</v>
      </c>
      <c r="E6" s="542">
        <v>2580000</v>
      </c>
      <c r="F6" s="161">
        <v>2580000</v>
      </c>
      <c r="G6" s="335">
        <v>2861000</v>
      </c>
    </row>
    <row r="7" spans="1:7" s="43" customFormat="1" ht="150" customHeight="1" x14ac:dyDescent="0.2">
      <c r="A7" s="619" t="s">
        <v>261</v>
      </c>
      <c r="B7" s="619"/>
      <c r="C7" s="619"/>
      <c r="D7" s="262">
        <v>2513232</v>
      </c>
      <c r="E7" s="351">
        <v>2580000</v>
      </c>
      <c r="F7" s="131">
        <v>2580000</v>
      </c>
      <c r="G7" s="262">
        <v>2861000</v>
      </c>
    </row>
    <row r="8" spans="1:7" ht="150" customHeight="1" x14ac:dyDescent="0.3">
      <c r="A8" s="79"/>
      <c r="B8" s="79"/>
      <c r="C8" s="57"/>
    </row>
    <row r="9" spans="1:7" ht="150" customHeight="1" x14ac:dyDescent="0.3">
      <c r="C9" s="81"/>
    </row>
    <row r="10" spans="1:7" ht="150" customHeight="1" x14ac:dyDescent="0.3">
      <c r="C10" s="81"/>
    </row>
    <row r="11" spans="1:7" ht="150" customHeight="1" x14ac:dyDescent="0.3">
      <c r="C11" s="81"/>
    </row>
    <row r="12" spans="1:7" ht="150" customHeight="1" x14ac:dyDescent="0.3"/>
    <row r="13" spans="1:7" ht="150" customHeight="1" x14ac:dyDescent="0.3"/>
    <row r="14" spans="1:7" ht="150" customHeight="1" x14ac:dyDescent="0.3"/>
  </sheetData>
  <sheetProtection selectLockedCells="1" selectUnlockedCells="1"/>
  <mergeCells count="2">
    <mergeCell ref="A7:C7"/>
    <mergeCell ref="A2:G2"/>
  </mergeCells>
  <phoneticPr fontId="0" type="noConversion"/>
  <pageMargins left="0.72986111111111107" right="0.45" top="0.77013888888888893" bottom="1" header="0.51180555555555551" footer="0.51180555555555551"/>
  <pageSetup paperSize="9" scale="81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view="pageBreakPreview" zoomScale="60" zoomScaleNormal="100" workbookViewId="0">
      <selection activeCell="G4" sqref="G4"/>
    </sheetView>
  </sheetViews>
  <sheetFormatPr defaultRowHeight="12.75" x14ac:dyDescent="0.2"/>
  <cols>
    <col min="2" max="2" width="22.42578125" customWidth="1"/>
    <col min="3" max="3" width="20.85546875" customWidth="1"/>
    <col min="4" max="4" width="15.7109375" customWidth="1"/>
    <col min="5" max="5" width="11.140625" customWidth="1"/>
    <col min="6" max="6" width="16.5703125" customWidth="1"/>
    <col min="7" max="7" width="24.140625" customWidth="1"/>
  </cols>
  <sheetData>
    <row r="2" spans="2:7" x14ac:dyDescent="0.2">
      <c r="F2" t="s">
        <v>363</v>
      </c>
    </row>
    <row r="3" spans="2:7" ht="18.75" customHeight="1" x14ac:dyDescent="0.3">
      <c r="B3" s="621" t="s">
        <v>546</v>
      </c>
      <c r="C3" s="621"/>
      <c r="D3" s="621"/>
      <c r="E3" s="621"/>
      <c r="F3" s="621"/>
      <c r="G3" s="621"/>
    </row>
    <row r="4" spans="2:7" ht="18.75" x14ac:dyDescent="0.3">
      <c r="B4" s="141" t="s">
        <v>547</v>
      </c>
      <c r="C4" s="142"/>
      <c r="D4" s="142"/>
      <c r="E4" s="142"/>
      <c r="F4" s="142"/>
      <c r="G4" s="40"/>
    </row>
    <row r="5" spans="2:7" ht="15.75" x14ac:dyDescent="0.25">
      <c r="B5" s="40"/>
      <c r="C5" s="40"/>
      <c r="D5" s="40"/>
      <c r="E5" s="40"/>
      <c r="F5" s="40"/>
      <c r="G5" s="40"/>
    </row>
    <row r="6" spans="2:7" ht="15.75" x14ac:dyDescent="0.25">
      <c r="B6" s="40"/>
      <c r="C6" s="40"/>
      <c r="D6" s="40"/>
      <c r="E6" s="40"/>
      <c r="F6" s="40"/>
      <c r="G6" s="41" t="s">
        <v>273</v>
      </c>
    </row>
    <row r="7" spans="2:7" x14ac:dyDescent="0.2">
      <c r="B7" s="622" t="s">
        <v>1</v>
      </c>
      <c r="C7" s="622"/>
      <c r="D7" s="623" t="s">
        <v>279</v>
      </c>
      <c r="E7" s="624"/>
      <c r="F7" s="625"/>
      <c r="G7" s="622" t="s">
        <v>97</v>
      </c>
    </row>
    <row r="8" spans="2:7" ht="15.75" x14ac:dyDescent="0.25">
      <c r="B8" s="622"/>
      <c r="C8" s="622"/>
      <c r="D8" s="82" t="s">
        <v>280</v>
      </c>
      <c r="E8" s="82" t="s">
        <v>281</v>
      </c>
      <c r="F8" s="82" t="s">
        <v>282</v>
      </c>
      <c r="G8" s="622"/>
    </row>
    <row r="9" spans="2:7" ht="15.75" x14ac:dyDescent="0.25">
      <c r="B9" s="19" t="s">
        <v>283</v>
      </c>
      <c r="C9" s="10">
        <v>2090000</v>
      </c>
      <c r="D9" s="10">
        <v>2090000</v>
      </c>
      <c r="E9" s="10">
        <v>2090000</v>
      </c>
      <c r="F9" s="10">
        <v>2090000</v>
      </c>
      <c r="G9" s="10">
        <f>C9+D9+E9+F9</f>
        <v>8360000</v>
      </c>
    </row>
    <row r="10" spans="2:7" ht="15.75" x14ac:dyDescent="0.25">
      <c r="B10" s="19" t="s">
        <v>284</v>
      </c>
      <c r="C10" s="10"/>
      <c r="D10" s="10"/>
      <c r="E10" s="10"/>
      <c r="F10" s="10"/>
      <c r="G10" s="10"/>
    </row>
    <row r="11" spans="2:7" ht="15.75" x14ac:dyDescent="0.25">
      <c r="B11" s="19" t="s">
        <v>285</v>
      </c>
      <c r="C11" s="10"/>
      <c r="D11" s="10"/>
      <c r="E11" s="10"/>
      <c r="F11" s="10"/>
      <c r="G11" s="10">
        <f t="shared" ref="G11:G25" si="0">C11+D11+E11+F11</f>
        <v>0</v>
      </c>
    </row>
    <row r="12" spans="2:7" ht="15.75" x14ac:dyDescent="0.25">
      <c r="B12" s="19" t="s">
        <v>286</v>
      </c>
      <c r="C12" s="10"/>
      <c r="D12" s="10"/>
      <c r="E12" s="10"/>
      <c r="F12" s="10"/>
      <c r="G12" s="10">
        <f t="shared" si="0"/>
        <v>0</v>
      </c>
    </row>
    <row r="13" spans="2:7" ht="15.75" x14ac:dyDescent="0.25">
      <c r="B13" s="19" t="s">
        <v>287</v>
      </c>
      <c r="C13" s="10"/>
      <c r="D13" s="10"/>
      <c r="E13" s="10"/>
      <c r="F13" s="10"/>
      <c r="G13" s="10">
        <f t="shared" si="0"/>
        <v>0</v>
      </c>
    </row>
    <row r="14" spans="2:7" ht="15.75" x14ac:dyDescent="0.25">
      <c r="B14" s="19" t="s">
        <v>288</v>
      </c>
      <c r="C14" s="10">
        <f>C9+C10+C11+C12+C13</f>
        <v>2090000</v>
      </c>
      <c r="D14" s="10">
        <f>D9+D10+D11+D12+D13</f>
        <v>2090000</v>
      </c>
      <c r="E14" s="10">
        <f>E9+E10+E11+E12+E13</f>
        <v>2090000</v>
      </c>
      <c r="F14" s="10">
        <f>F9+F10+F11+F12+F13</f>
        <v>2090000</v>
      </c>
      <c r="G14" s="10">
        <f t="shared" si="0"/>
        <v>8360000</v>
      </c>
    </row>
    <row r="15" spans="2:7" ht="15.75" x14ac:dyDescent="0.25">
      <c r="B15" s="143" t="s">
        <v>289</v>
      </c>
      <c r="C15" s="15">
        <f>C14*0.5</f>
        <v>1045000</v>
      </c>
      <c r="D15" s="15">
        <f>D14*0.5</f>
        <v>1045000</v>
      </c>
      <c r="E15" s="15">
        <f>E14*0.5</f>
        <v>1045000</v>
      </c>
      <c r="F15" s="15">
        <f>F14*0.5</f>
        <v>1045000</v>
      </c>
      <c r="G15" s="15">
        <f t="shared" si="0"/>
        <v>4180000</v>
      </c>
    </row>
    <row r="16" spans="2:7" ht="15.75" x14ac:dyDescent="0.25">
      <c r="B16" s="19" t="s">
        <v>290</v>
      </c>
      <c r="C16" s="10"/>
      <c r="D16" s="10"/>
      <c r="E16" s="10"/>
      <c r="F16" s="10"/>
      <c r="G16" s="10">
        <f t="shared" si="0"/>
        <v>0</v>
      </c>
    </row>
    <row r="17" spans="2:7" ht="15.75" x14ac:dyDescent="0.25">
      <c r="B17" s="19" t="s">
        <v>291</v>
      </c>
      <c r="C17" s="10"/>
      <c r="D17" s="10"/>
      <c r="E17" s="10"/>
      <c r="F17" s="10"/>
      <c r="G17" s="10">
        <f t="shared" si="0"/>
        <v>0</v>
      </c>
    </row>
    <row r="18" spans="2:7" ht="15.75" x14ac:dyDescent="0.25">
      <c r="B18" s="19" t="s">
        <v>292</v>
      </c>
      <c r="C18" s="10"/>
      <c r="D18" s="10"/>
      <c r="E18" s="10"/>
      <c r="F18" s="10"/>
      <c r="G18" s="10">
        <f t="shared" si="0"/>
        <v>0</v>
      </c>
    </row>
    <row r="19" spans="2:7" ht="39" x14ac:dyDescent="0.25">
      <c r="B19" s="144" t="s">
        <v>293</v>
      </c>
      <c r="C19" s="10">
        <f>C16+C17+C18</f>
        <v>0</v>
      </c>
      <c r="D19" s="10">
        <f>D16+D17+D18</f>
        <v>0</v>
      </c>
      <c r="E19" s="10">
        <f>E16+E17+E18</f>
        <v>0</v>
      </c>
      <c r="F19" s="10">
        <f>F16+F17+F18</f>
        <v>0</v>
      </c>
      <c r="G19" s="10">
        <f t="shared" si="0"/>
        <v>0</v>
      </c>
    </row>
    <row r="20" spans="2:7" ht="15.75" x14ac:dyDescent="0.25">
      <c r="B20" s="19" t="s">
        <v>290</v>
      </c>
      <c r="C20" s="10"/>
      <c r="D20" s="10"/>
      <c r="E20" s="10"/>
      <c r="F20" s="10"/>
      <c r="G20" s="10">
        <f t="shared" si="0"/>
        <v>0</v>
      </c>
    </row>
    <row r="21" spans="2:7" ht="15.75" x14ac:dyDescent="0.25">
      <c r="B21" s="19" t="s">
        <v>291</v>
      </c>
      <c r="C21" s="10"/>
      <c r="D21" s="10"/>
      <c r="E21" s="10"/>
      <c r="F21" s="10"/>
      <c r="G21" s="10">
        <f t="shared" si="0"/>
        <v>0</v>
      </c>
    </row>
    <row r="22" spans="2:7" ht="15.75" x14ac:dyDescent="0.25">
      <c r="B22" s="19" t="s">
        <v>292</v>
      </c>
      <c r="C22" s="145"/>
      <c r="D22" s="145"/>
      <c r="E22" s="145"/>
      <c r="F22" s="145"/>
      <c r="G22" s="10">
        <f t="shared" si="0"/>
        <v>0</v>
      </c>
    </row>
    <row r="23" spans="2:7" ht="39" x14ac:dyDescent="0.25">
      <c r="B23" s="144" t="s">
        <v>294</v>
      </c>
      <c r="C23" s="10">
        <f>C20+C21+C22</f>
        <v>0</v>
      </c>
      <c r="D23" s="10">
        <f>D20+D21+D22</f>
        <v>0</v>
      </c>
      <c r="E23" s="10">
        <f>E20+E21+E22</f>
        <v>0</v>
      </c>
      <c r="F23" s="10">
        <f>F20+F21+F22</f>
        <v>0</v>
      </c>
      <c r="G23" s="10">
        <f t="shared" si="0"/>
        <v>0</v>
      </c>
    </row>
    <row r="24" spans="2:7" ht="15.75" x14ac:dyDescent="0.25">
      <c r="B24" s="143" t="s">
        <v>295</v>
      </c>
      <c r="C24" s="15">
        <f>C19+C23</f>
        <v>0</v>
      </c>
      <c r="D24" s="15">
        <f>D19+D23</f>
        <v>0</v>
      </c>
      <c r="E24" s="15">
        <f>E19+E23</f>
        <v>0</v>
      </c>
      <c r="F24" s="15">
        <f>F19+F23</f>
        <v>0</v>
      </c>
      <c r="G24" s="15">
        <f t="shared" si="0"/>
        <v>0</v>
      </c>
    </row>
    <row r="25" spans="2:7" ht="26.25" x14ac:dyDescent="0.25">
      <c r="B25" s="146" t="s">
        <v>296</v>
      </c>
      <c r="C25" s="15">
        <f>C15-C24</f>
        <v>1045000</v>
      </c>
      <c r="D25" s="15">
        <f>D15-D24</f>
        <v>1045000</v>
      </c>
      <c r="E25" s="15">
        <f>E15-E24</f>
        <v>1045000</v>
      </c>
      <c r="F25" s="15">
        <f>F15-F24</f>
        <v>1045000</v>
      </c>
      <c r="G25" s="15">
        <f t="shared" si="0"/>
        <v>4180000</v>
      </c>
    </row>
  </sheetData>
  <mergeCells count="5">
    <mergeCell ref="B3:G3"/>
    <mergeCell ref="B7:B8"/>
    <mergeCell ref="C7:C8"/>
    <mergeCell ref="D7:F7"/>
    <mergeCell ref="G7:G8"/>
  </mergeCells>
  <pageMargins left="0.7" right="0.7" top="0.75" bottom="0.75" header="0.3" footer="0.3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opLeftCell="D1" zoomScaleNormal="100" workbookViewId="0">
      <selection activeCell="N23" sqref="N23"/>
    </sheetView>
  </sheetViews>
  <sheetFormatPr defaultRowHeight="12.75" x14ac:dyDescent="0.2"/>
  <cols>
    <col min="1" max="1" width="66.42578125" customWidth="1"/>
    <col min="2" max="2" width="22" customWidth="1"/>
    <col min="3" max="3" width="20.5703125" customWidth="1"/>
    <col min="4" max="4" width="19.5703125" customWidth="1"/>
    <col min="5" max="5" width="21.5703125" customWidth="1"/>
    <col min="6" max="6" width="21.85546875" customWidth="1"/>
    <col min="7" max="7" width="22.5703125" customWidth="1"/>
    <col min="8" max="8" width="18.85546875" customWidth="1"/>
    <col min="9" max="9" width="20.140625" customWidth="1"/>
    <col min="10" max="10" width="22.42578125" customWidth="1"/>
    <col min="11" max="11" width="24.42578125" customWidth="1"/>
    <col min="12" max="12" width="22.7109375" customWidth="1"/>
    <col min="13" max="13" width="21.7109375" customWidth="1"/>
    <col min="14" max="14" width="30.85546875" customWidth="1"/>
    <col min="15" max="15" width="17.28515625" bestFit="1" customWidth="1"/>
  </cols>
  <sheetData>
    <row r="2" spans="1:15" ht="50.1" customHeight="1" x14ac:dyDescent="0.3">
      <c r="A2" s="626" t="s">
        <v>548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166"/>
      <c r="M2" s="378" t="s">
        <v>364</v>
      </c>
      <c r="N2" s="166" t="s">
        <v>273</v>
      </c>
    </row>
    <row r="3" spans="1:15" ht="50.1" customHeight="1" x14ac:dyDescent="0.2">
      <c r="A3" s="232" t="s">
        <v>1</v>
      </c>
      <c r="B3" s="233" t="s">
        <v>297</v>
      </c>
      <c r="C3" s="233" t="s">
        <v>298</v>
      </c>
      <c r="D3" s="233" t="s">
        <v>299</v>
      </c>
      <c r="E3" s="233" t="s">
        <v>300</v>
      </c>
      <c r="F3" s="233" t="s">
        <v>301</v>
      </c>
      <c r="G3" s="233" t="s">
        <v>302</v>
      </c>
      <c r="H3" s="233" t="s">
        <v>303</v>
      </c>
      <c r="I3" s="233" t="s">
        <v>304</v>
      </c>
      <c r="J3" s="233" t="s">
        <v>305</v>
      </c>
      <c r="K3" s="233" t="s">
        <v>306</v>
      </c>
      <c r="L3" s="233" t="s">
        <v>307</v>
      </c>
      <c r="M3" s="233" t="s">
        <v>308</v>
      </c>
      <c r="N3" s="234" t="s">
        <v>97</v>
      </c>
    </row>
    <row r="4" spans="1:15" ht="50.1" customHeight="1" x14ac:dyDescent="0.3">
      <c r="A4" s="235" t="s">
        <v>309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7"/>
    </row>
    <row r="5" spans="1:15" ht="50.1" customHeight="1" x14ac:dyDescent="0.3">
      <c r="A5" s="238" t="s">
        <v>310</v>
      </c>
      <c r="B5" s="239">
        <v>1055510</v>
      </c>
      <c r="C5" s="239">
        <v>1055510</v>
      </c>
      <c r="D5" s="239">
        <v>1055510</v>
      </c>
      <c r="E5" s="239">
        <v>1055510</v>
      </c>
      <c r="F5" s="239">
        <v>1055510</v>
      </c>
      <c r="G5" s="239">
        <v>1055510</v>
      </c>
      <c r="H5" s="239">
        <v>1055510</v>
      </c>
      <c r="I5" s="239">
        <v>1055510</v>
      </c>
      <c r="J5" s="239">
        <v>1055510</v>
      </c>
      <c r="K5" s="239">
        <v>1055510</v>
      </c>
      <c r="L5" s="239">
        <v>1055510</v>
      </c>
      <c r="M5" s="239">
        <v>1921564</v>
      </c>
      <c r="N5" s="237">
        <f>SUM(B5:M5)</f>
        <v>13532174</v>
      </c>
      <c r="O5" s="163"/>
    </row>
    <row r="6" spans="1:15" ht="50.1" customHeight="1" x14ac:dyDescent="0.3">
      <c r="A6" s="238" t="s">
        <v>9</v>
      </c>
      <c r="B6" s="239"/>
      <c r="C6" s="239"/>
      <c r="D6" s="239">
        <v>1050000</v>
      </c>
      <c r="E6" s="239"/>
      <c r="F6" s="239"/>
      <c r="G6" s="239"/>
      <c r="H6" s="239"/>
      <c r="I6" s="239"/>
      <c r="J6" s="239">
        <v>1050000</v>
      </c>
      <c r="K6" s="239"/>
      <c r="L6" s="239"/>
      <c r="M6" s="239"/>
      <c r="N6" s="237">
        <f>SUM(B6:M6)</f>
        <v>2100000</v>
      </c>
      <c r="O6" s="163"/>
    </row>
    <row r="7" spans="1:15" ht="50.1" customHeight="1" x14ac:dyDescent="0.3">
      <c r="A7" s="238" t="s">
        <v>11</v>
      </c>
      <c r="B7" s="239">
        <v>30000</v>
      </c>
      <c r="C7" s="239">
        <v>30000</v>
      </c>
      <c r="D7" s="239">
        <v>30000</v>
      </c>
      <c r="E7" s="239">
        <v>30000</v>
      </c>
      <c r="F7" s="239">
        <v>30000</v>
      </c>
      <c r="G7" s="239">
        <v>40000</v>
      </c>
      <c r="H7" s="239">
        <v>30000</v>
      </c>
      <c r="I7" s="239">
        <v>30000</v>
      </c>
      <c r="J7" s="239">
        <v>60000</v>
      </c>
      <c r="K7" s="239">
        <v>54399</v>
      </c>
      <c r="L7" s="239">
        <v>30000</v>
      </c>
      <c r="M7" s="239">
        <v>30000</v>
      </c>
      <c r="N7" s="237">
        <f>SUM(B7:M7)</f>
        <v>424399</v>
      </c>
      <c r="O7" s="163"/>
    </row>
    <row r="8" spans="1:15" ht="50.1" customHeight="1" x14ac:dyDescent="0.3">
      <c r="A8" s="238" t="s">
        <v>59</v>
      </c>
      <c r="B8" s="239"/>
      <c r="C8" s="239">
        <v>73270</v>
      </c>
      <c r="D8" s="239">
        <v>110300</v>
      </c>
      <c r="E8" s="239">
        <v>73270</v>
      </c>
      <c r="F8" s="239">
        <v>73270</v>
      </c>
      <c r="G8" s="239">
        <v>73270</v>
      </c>
      <c r="H8" s="239">
        <v>73270</v>
      </c>
      <c r="I8" s="239">
        <v>73270</v>
      </c>
      <c r="J8" s="239">
        <v>73270</v>
      </c>
      <c r="K8" s="239">
        <v>73270</v>
      </c>
      <c r="L8" s="239">
        <v>73270</v>
      </c>
      <c r="M8" s="239">
        <v>73270</v>
      </c>
      <c r="N8" s="237">
        <f>SUM(B8:M8)</f>
        <v>843000</v>
      </c>
      <c r="O8" s="163"/>
    </row>
    <row r="9" spans="1:15" ht="50.1" customHeight="1" x14ac:dyDescent="0.3">
      <c r="A9" s="303" t="s">
        <v>311</v>
      </c>
      <c r="B9" s="304">
        <f t="shared" ref="B9:M9" si="0">SUM(B5:B8)</f>
        <v>1085510</v>
      </c>
      <c r="C9" s="304">
        <f t="shared" si="0"/>
        <v>1158780</v>
      </c>
      <c r="D9" s="304">
        <f t="shared" si="0"/>
        <v>2245810</v>
      </c>
      <c r="E9" s="304">
        <f t="shared" si="0"/>
        <v>1158780</v>
      </c>
      <c r="F9" s="304">
        <f t="shared" si="0"/>
        <v>1158780</v>
      </c>
      <c r="G9" s="304">
        <f t="shared" si="0"/>
        <v>1168780</v>
      </c>
      <c r="H9" s="304">
        <f t="shared" si="0"/>
        <v>1158780</v>
      </c>
      <c r="I9" s="304">
        <f t="shared" si="0"/>
        <v>1158780</v>
      </c>
      <c r="J9" s="304">
        <f t="shared" si="0"/>
        <v>2238780</v>
      </c>
      <c r="K9" s="304">
        <f t="shared" si="0"/>
        <v>1183179</v>
      </c>
      <c r="L9" s="304">
        <f t="shared" si="0"/>
        <v>1158780</v>
      </c>
      <c r="M9" s="304">
        <f t="shared" si="0"/>
        <v>2024834</v>
      </c>
      <c r="N9" s="305">
        <f>SUM(B9:M9)</f>
        <v>16899573</v>
      </c>
      <c r="O9" s="163"/>
    </row>
    <row r="10" spans="1:15" ht="50.1" customHeight="1" x14ac:dyDescent="0.3">
      <c r="A10" s="235" t="s">
        <v>312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</row>
    <row r="11" spans="1:15" ht="50.1" customHeight="1" x14ac:dyDescent="0.3">
      <c r="A11" s="240" t="s">
        <v>313</v>
      </c>
      <c r="B11" s="304">
        <v>1085510</v>
      </c>
      <c r="C11" s="304">
        <v>1158780</v>
      </c>
      <c r="D11" s="304">
        <v>2245810</v>
      </c>
      <c r="E11" s="304">
        <v>1158780</v>
      </c>
      <c r="F11" s="304">
        <v>1158780</v>
      </c>
      <c r="G11" s="304">
        <v>1168780</v>
      </c>
      <c r="H11" s="304">
        <v>1158780</v>
      </c>
      <c r="I11" s="304">
        <v>1158780</v>
      </c>
      <c r="J11" s="304">
        <v>2238780</v>
      </c>
      <c r="K11" s="304">
        <v>1183179</v>
      </c>
      <c r="L11" s="304">
        <v>1158780</v>
      </c>
      <c r="M11" s="304">
        <v>2024834</v>
      </c>
      <c r="N11" s="305">
        <f>SUM(B11:M11)</f>
        <v>16899573</v>
      </c>
    </row>
    <row r="12" spans="1:15" ht="50.1" customHeight="1" x14ac:dyDescent="0.3">
      <c r="A12" s="242" t="s">
        <v>64</v>
      </c>
      <c r="B12" s="239">
        <v>35937232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>
        <v>35937232</v>
      </c>
    </row>
    <row r="13" spans="1:15" ht="50.1" customHeight="1" x14ac:dyDescent="0.3">
      <c r="A13" s="376" t="s">
        <v>314</v>
      </c>
      <c r="B13" s="377">
        <f>SUM(B12+B11)</f>
        <v>37022742</v>
      </c>
      <c r="C13" s="377">
        <v>1158780</v>
      </c>
      <c r="D13" s="377">
        <v>2245810</v>
      </c>
      <c r="E13" s="377">
        <v>1158780</v>
      </c>
      <c r="F13" s="377">
        <v>1158780</v>
      </c>
      <c r="G13" s="377">
        <v>1168780</v>
      </c>
      <c r="H13" s="377">
        <v>1158780</v>
      </c>
      <c r="I13" s="377">
        <v>1158780</v>
      </c>
      <c r="J13" s="377">
        <v>2238780</v>
      </c>
      <c r="K13" s="377">
        <v>1183179</v>
      </c>
      <c r="L13" s="377">
        <v>1158780</v>
      </c>
      <c r="M13" s="377">
        <v>2024834</v>
      </c>
      <c r="N13" s="377">
        <f>SUM(N11:N12)</f>
        <v>52836805</v>
      </c>
    </row>
    <row r="14" spans="1:15" ht="50.1" customHeight="1" x14ac:dyDescent="0.3">
      <c r="A14" s="243" t="s">
        <v>315</v>
      </c>
      <c r="B14" s="244">
        <v>463570</v>
      </c>
      <c r="C14" s="244">
        <v>463570</v>
      </c>
      <c r="D14" s="244">
        <v>463570</v>
      </c>
      <c r="E14" s="244">
        <v>766240</v>
      </c>
      <c r="F14" s="244">
        <v>463570</v>
      </c>
      <c r="G14" s="244">
        <v>563570</v>
      </c>
      <c r="H14" s="244">
        <v>633570</v>
      </c>
      <c r="I14" s="244">
        <v>463570</v>
      </c>
      <c r="J14" s="244">
        <v>567040</v>
      </c>
      <c r="K14" s="244">
        <v>567040</v>
      </c>
      <c r="L14" s="244">
        <v>567040</v>
      </c>
      <c r="M14" s="244">
        <v>484390</v>
      </c>
      <c r="N14" s="305">
        <f>SUM(B14:M14)</f>
        <v>6466740</v>
      </c>
      <c r="O14" s="163"/>
    </row>
    <row r="15" spans="1:15" ht="50.1" customHeight="1" x14ac:dyDescent="0.3">
      <c r="A15" s="243" t="s">
        <v>316</v>
      </c>
      <c r="B15" s="244">
        <v>63675</v>
      </c>
      <c r="C15" s="244">
        <v>63675</v>
      </c>
      <c r="D15" s="244">
        <v>63675</v>
      </c>
      <c r="E15" s="244">
        <v>110318</v>
      </c>
      <c r="F15" s="244">
        <v>63944</v>
      </c>
      <c r="G15" s="244">
        <v>77894</v>
      </c>
      <c r="H15" s="244">
        <v>87659</v>
      </c>
      <c r="I15" s="244">
        <v>63944</v>
      </c>
      <c r="J15" s="244">
        <v>77894</v>
      </c>
      <c r="K15" s="244">
        <v>77894</v>
      </c>
      <c r="L15" s="244">
        <v>77894</v>
      </c>
      <c r="M15" s="244">
        <v>63944</v>
      </c>
      <c r="N15" s="305">
        <f>SUM(B15:M15)</f>
        <v>892410</v>
      </c>
      <c r="O15" s="163"/>
    </row>
    <row r="16" spans="1:15" ht="50.1" customHeight="1" x14ac:dyDescent="0.3">
      <c r="A16" s="243" t="s">
        <v>22</v>
      </c>
      <c r="B16" s="244">
        <v>425000</v>
      </c>
      <c r="C16" s="244">
        <v>425000</v>
      </c>
      <c r="D16" s="244">
        <v>425000</v>
      </c>
      <c r="E16" s="244">
        <v>425000</v>
      </c>
      <c r="F16" s="244">
        <v>425000</v>
      </c>
      <c r="G16" s="244">
        <v>425000</v>
      </c>
      <c r="H16" s="244">
        <v>425000</v>
      </c>
      <c r="I16" s="244">
        <v>425000</v>
      </c>
      <c r="J16" s="244">
        <v>425000</v>
      </c>
      <c r="K16" s="244">
        <v>425000</v>
      </c>
      <c r="L16" s="244">
        <v>425000</v>
      </c>
      <c r="M16" s="244">
        <v>425000</v>
      </c>
      <c r="N16" s="237">
        <f>SUM(B16:M16)</f>
        <v>5100000</v>
      </c>
      <c r="O16" s="163"/>
    </row>
    <row r="17" spans="1:15" ht="50.1" customHeight="1" x14ac:dyDescent="0.3">
      <c r="A17" s="243" t="s">
        <v>23</v>
      </c>
      <c r="B17" s="244">
        <v>30000</v>
      </c>
      <c r="C17" s="244"/>
      <c r="D17" s="244">
        <v>30000</v>
      </c>
      <c r="E17" s="244">
        <v>30000</v>
      </c>
      <c r="F17" s="244">
        <v>30000</v>
      </c>
      <c r="G17" s="244">
        <v>30000</v>
      </c>
      <c r="H17" s="244">
        <v>300000</v>
      </c>
      <c r="I17" s="244">
        <v>30000</v>
      </c>
      <c r="J17" s="244">
        <v>40000</v>
      </c>
      <c r="K17" s="244">
        <v>341000</v>
      </c>
      <c r="L17" s="244">
        <v>1900000</v>
      </c>
      <c r="M17" s="244">
        <v>100000</v>
      </c>
      <c r="N17" s="237">
        <f>SUM(B17:M17)</f>
        <v>2861000</v>
      </c>
      <c r="O17" s="306"/>
    </row>
    <row r="18" spans="1:15" ht="50.1" customHeight="1" x14ac:dyDescent="0.3">
      <c r="A18" s="243" t="s">
        <v>24</v>
      </c>
      <c r="B18" s="244"/>
      <c r="C18" s="244">
        <v>40000</v>
      </c>
      <c r="D18" s="244"/>
      <c r="E18" s="244">
        <v>40000</v>
      </c>
      <c r="F18" s="244"/>
      <c r="G18" s="244"/>
      <c r="H18" s="244">
        <v>50000</v>
      </c>
      <c r="I18" s="244">
        <v>60000</v>
      </c>
      <c r="J18" s="244"/>
      <c r="K18" s="244">
        <v>54000</v>
      </c>
      <c r="L18" s="244"/>
      <c r="M18" s="244">
        <v>96000</v>
      </c>
      <c r="N18" s="305">
        <f>SUM(B18:M18)</f>
        <v>340000</v>
      </c>
    </row>
    <row r="19" spans="1:15" ht="50.1" customHeight="1" x14ac:dyDescent="0.3">
      <c r="A19" s="245" t="s">
        <v>317</v>
      </c>
      <c r="B19" s="246">
        <f t="shared" ref="B19:I19" si="1">SUM(B14:B18)</f>
        <v>982245</v>
      </c>
      <c r="C19" s="246">
        <f t="shared" si="1"/>
        <v>992245</v>
      </c>
      <c r="D19" s="246">
        <f t="shared" si="1"/>
        <v>982245</v>
      </c>
      <c r="E19" s="246">
        <f t="shared" si="1"/>
        <v>1371558</v>
      </c>
      <c r="F19" s="246">
        <f t="shared" si="1"/>
        <v>982514</v>
      </c>
      <c r="G19" s="246">
        <f t="shared" si="1"/>
        <v>1096464</v>
      </c>
      <c r="H19" s="246">
        <f t="shared" si="1"/>
        <v>1496229</v>
      </c>
      <c r="I19" s="246">
        <f t="shared" si="1"/>
        <v>1042514</v>
      </c>
      <c r="J19" s="246">
        <f>SUM(J14:J18)</f>
        <v>1109934</v>
      </c>
      <c r="K19" s="246">
        <f>SUM(K14:K18)</f>
        <v>1464934</v>
      </c>
      <c r="L19" s="246">
        <f>SUM(L14:L18)</f>
        <v>2969934</v>
      </c>
      <c r="M19" s="246">
        <f>SUM(M14:M18)</f>
        <v>1169334</v>
      </c>
      <c r="N19" s="247">
        <f>SUM(N14:N18)</f>
        <v>15660150</v>
      </c>
    </row>
    <row r="20" spans="1:15" ht="50.1" customHeight="1" x14ac:dyDescent="0.3">
      <c r="A20" s="243" t="s">
        <v>318</v>
      </c>
      <c r="B20" s="244">
        <v>32441325</v>
      </c>
      <c r="C20" s="244"/>
      <c r="D20" s="244"/>
      <c r="E20" s="244"/>
      <c r="F20" s="244"/>
      <c r="G20" s="244">
        <v>1000000</v>
      </c>
      <c r="H20" s="244"/>
      <c r="I20" s="244">
        <v>3194043</v>
      </c>
      <c r="J20" s="244"/>
      <c r="K20" s="244"/>
      <c r="L20" s="244"/>
      <c r="M20" s="244"/>
      <c r="N20" s="237">
        <f>SUM(B20:M20)</f>
        <v>36635368</v>
      </c>
      <c r="O20" s="306"/>
    </row>
    <row r="21" spans="1:15" ht="50.1" customHeight="1" x14ac:dyDescent="0.3">
      <c r="A21" s="245" t="s">
        <v>326</v>
      </c>
      <c r="B21" s="246">
        <f t="shared" ref="B21:N21" si="2">SUM(B19:B20)</f>
        <v>33423570</v>
      </c>
      <c r="C21" s="246">
        <f t="shared" si="2"/>
        <v>992245</v>
      </c>
      <c r="D21" s="246">
        <f t="shared" si="2"/>
        <v>982245</v>
      </c>
      <c r="E21" s="246">
        <f t="shared" si="2"/>
        <v>1371558</v>
      </c>
      <c r="F21" s="246">
        <f t="shared" si="2"/>
        <v>982514</v>
      </c>
      <c r="G21" s="246">
        <f t="shared" si="2"/>
        <v>2096464</v>
      </c>
      <c r="H21" s="246">
        <f t="shared" si="2"/>
        <v>1496229</v>
      </c>
      <c r="I21" s="246">
        <f t="shared" si="2"/>
        <v>4236557</v>
      </c>
      <c r="J21" s="246">
        <f t="shared" si="2"/>
        <v>1109934</v>
      </c>
      <c r="K21" s="246">
        <f t="shared" si="2"/>
        <v>1464934</v>
      </c>
      <c r="L21" s="246">
        <f t="shared" si="2"/>
        <v>2969934</v>
      </c>
      <c r="M21" s="246">
        <f t="shared" si="2"/>
        <v>1169334</v>
      </c>
      <c r="N21" s="247">
        <f t="shared" si="2"/>
        <v>52295518</v>
      </c>
    </row>
    <row r="22" spans="1:15" ht="50.1" customHeight="1" x14ac:dyDescent="0.3">
      <c r="A22" s="248" t="s">
        <v>264</v>
      </c>
      <c r="B22" s="249">
        <v>541287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1">
        <v>541287</v>
      </c>
    </row>
    <row r="23" spans="1:15" ht="50.1" customHeight="1" x14ac:dyDescent="0.3">
      <c r="A23" s="250" t="s">
        <v>319</v>
      </c>
      <c r="B23" s="251">
        <f>SUM(B21:B22)</f>
        <v>33964857</v>
      </c>
      <c r="C23" s="251">
        <f>SUM(C21)</f>
        <v>992245</v>
      </c>
      <c r="D23" s="251">
        <v>978891</v>
      </c>
      <c r="E23" s="251">
        <v>1371558</v>
      </c>
      <c r="F23" s="251">
        <v>982514</v>
      </c>
      <c r="G23" s="251">
        <v>2096464</v>
      </c>
      <c r="H23" s="251">
        <v>1496229</v>
      </c>
      <c r="I23" s="251">
        <v>4236557</v>
      </c>
      <c r="J23" s="251">
        <v>1109934</v>
      </c>
      <c r="K23" s="251">
        <v>1169934</v>
      </c>
      <c r="L23" s="251">
        <v>2969934</v>
      </c>
      <c r="M23" s="251">
        <v>1169934</v>
      </c>
      <c r="N23" s="251">
        <f>SUM(N21:N22)</f>
        <v>52836805</v>
      </c>
      <c r="O23" s="163"/>
    </row>
    <row r="24" spans="1:15" ht="50.1" customHeight="1" x14ac:dyDescent="0.25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8"/>
      <c r="N24" s="167"/>
    </row>
    <row r="25" spans="1:15" ht="69.95" customHeight="1" x14ac:dyDescent="0.25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</row>
    <row r="26" spans="1:15" ht="69.95" customHeight="1" x14ac:dyDescent="0.25">
      <c r="A26" s="167"/>
      <c r="B26" s="167"/>
      <c r="C26" s="167"/>
      <c r="D26" s="167"/>
      <c r="E26" s="167"/>
      <c r="F26" s="167"/>
      <c r="G26" s="167"/>
      <c r="H26" s="168"/>
      <c r="I26" s="167"/>
      <c r="J26" s="167"/>
      <c r="K26" s="167"/>
      <c r="L26" s="167"/>
      <c r="M26" s="167"/>
      <c r="N26" s="167"/>
    </row>
    <row r="27" spans="1:15" ht="69.95" customHeight="1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</row>
    <row r="28" spans="1:15" ht="69.95" customHeight="1" x14ac:dyDescent="0.25">
      <c r="A28" s="167"/>
      <c r="B28" s="167"/>
      <c r="C28" s="167"/>
      <c r="D28" s="167"/>
      <c r="E28" s="167"/>
      <c r="F28" s="167"/>
      <c r="G28" s="167"/>
      <c r="H28" s="167"/>
      <c r="I28" s="168"/>
      <c r="J28" s="167"/>
      <c r="K28" s="167"/>
      <c r="L28" s="167"/>
      <c r="M28" s="167"/>
      <c r="N28" s="167"/>
    </row>
    <row r="29" spans="1:15" ht="69.95" customHeight="1" x14ac:dyDescent="0.25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8"/>
      <c r="N29" s="167"/>
    </row>
    <row r="30" spans="1:15" ht="69.95" customHeight="1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</row>
    <row r="31" spans="1:15" ht="69.95" customHeight="1" x14ac:dyDescent="0.25">
      <c r="A31" s="167"/>
      <c r="B31" s="167"/>
      <c r="C31" s="167"/>
      <c r="D31" s="167"/>
      <c r="E31" s="167"/>
      <c r="F31" s="168"/>
      <c r="G31" s="167"/>
      <c r="H31" s="167"/>
      <c r="I31" s="167"/>
      <c r="J31" s="167"/>
      <c r="K31" s="167"/>
      <c r="L31" s="167"/>
      <c r="M31" s="167"/>
      <c r="N31" s="167"/>
    </row>
    <row r="32" spans="1:15" ht="69.95" customHeight="1" x14ac:dyDescent="0.25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</row>
    <row r="33" spans="1:14" ht="69.95" customHeight="1" x14ac:dyDescent="0.25">
      <c r="A33" s="167"/>
      <c r="B33" s="167"/>
      <c r="C33" s="167"/>
      <c r="D33" s="167"/>
      <c r="E33" s="167"/>
      <c r="F33" s="168"/>
      <c r="G33" s="167"/>
      <c r="H33" s="167"/>
      <c r="I33" s="167"/>
      <c r="J33" s="167"/>
      <c r="K33" s="167"/>
      <c r="L33" s="167"/>
      <c r="M33" s="167"/>
      <c r="N33" s="167"/>
    </row>
    <row r="34" spans="1:14" ht="69.95" customHeight="1" x14ac:dyDescent="0.25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</row>
    <row r="35" spans="1:14" ht="69.95" customHeight="1" x14ac:dyDescent="0.25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</row>
  </sheetData>
  <mergeCells count="1">
    <mergeCell ref="A2:K2"/>
  </mergeCells>
  <pageMargins left="0.7" right="0.7" top="0.75" bottom="0.75" header="0.3" footer="0.3"/>
  <pageSetup paperSize="9" scale="37" orientation="landscape" r:id="rId1"/>
  <rowBreaks count="1" manualBreakCount="1">
    <brk id="24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4"/>
  <sheetViews>
    <sheetView tabSelected="1" view="pageBreakPreview" zoomScale="60" zoomScaleNormal="100" workbookViewId="0">
      <selection activeCell="R26" sqref="R26"/>
    </sheetView>
  </sheetViews>
  <sheetFormatPr defaultRowHeight="12.75" x14ac:dyDescent="0.2"/>
  <cols>
    <col min="1" max="1" width="9.5703125" customWidth="1"/>
    <col min="2" max="2" width="34.5703125" customWidth="1"/>
    <col min="3" max="3" width="21.28515625" customWidth="1"/>
    <col min="4" max="4" width="20.28515625" customWidth="1"/>
    <col min="5" max="5" width="21.85546875" customWidth="1"/>
    <col min="6" max="6" width="21.42578125" customWidth="1"/>
  </cols>
  <sheetData>
    <row r="4" spans="1:7" x14ac:dyDescent="0.2">
      <c r="B4" s="564" t="s">
        <v>560</v>
      </c>
      <c r="C4" s="627"/>
      <c r="D4" s="627"/>
      <c r="E4" s="627"/>
      <c r="F4" s="627"/>
      <c r="G4" s="628"/>
    </row>
    <row r="5" spans="1:7" ht="15.75" x14ac:dyDescent="0.25">
      <c r="A5" s="311"/>
      <c r="B5" s="1"/>
      <c r="C5" s="550"/>
      <c r="D5" s="3"/>
      <c r="E5" s="551"/>
      <c r="F5" s="3"/>
      <c r="G5" s="38"/>
    </row>
    <row r="6" spans="1:7" ht="15.75" x14ac:dyDescent="0.25">
      <c r="A6" s="552"/>
      <c r="B6" s="1"/>
      <c r="C6" s="5"/>
      <c r="D6" s="6"/>
      <c r="E6" s="563" t="s">
        <v>561</v>
      </c>
      <c r="F6" s="553" t="s">
        <v>277</v>
      </c>
      <c r="G6" s="6"/>
    </row>
    <row r="7" spans="1:7" ht="30" customHeight="1" x14ac:dyDescent="0.2">
      <c r="A7" s="554" t="s">
        <v>0</v>
      </c>
      <c r="B7" s="8" t="s">
        <v>1</v>
      </c>
      <c r="C7" s="227" t="s">
        <v>520</v>
      </c>
      <c r="D7" s="361" t="s">
        <v>549</v>
      </c>
      <c r="E7" s="555" t="s">
        <v>550</v>
      </c>
      <c r="F7" s="556" t="s">
        <v>551</v>
      </c>
    </row>
    <row r="8" spans="1:7" ht="30" customHeight="1" x14ac:dyDescent="0.25">
      <c r="A8" s="280" t="s">
        <v>2</v>
      </c>
      <c r="B8" s="261" t="s">
        <v>3</v>
      </c>
      <c r="C8" s="502"/>
      <c r="D8" s="502"/>
      <c r="E8" s="502"/>
      <c r="F8" s="502"/>
    </row>
    <row r="9" spans="1:7" ht="30" customHeight="1" x14ac:dyDescent="0.25">
      <c r="A9" s="279" t="s">
        <v>4</v>
      </c>
      <c r="B9" s="258" t="s">
        <v>5</v>
      </c>
      <c r="C9" s="502">
        <v>13531174</v>
      </c>
      <c r="D9" s="502">
        <v>13550000</v>
      </c>
      <c r="E9" s="502">
        <v>14000000</v>
      </c>
      <c r="F9" s="502">
        <v>14000000</v>
      </c>
    </row>
    <row r="10" spans="1:7" ht="30" customHeight="1" x14ac:dyDescent="0.25">
      <c r="A10" s="279" t="s">
        <v>6</v>
      </c>
      <c r="B10" s="258" t="s">
        <v>7</v>
      </c>
      <c r="C10" s="502"/>
      <c r="D10" s="502"/>
      <c r="E10" s="502"/>
      <c r="F10" s="502"/>
    </row>
    <row r="11" spans="1:7" ht="30" customHeight="1" x14ac:dyDescent="0.25">
      <c r="A11" s="279" t="s">
        <v>8</v>
      </c>
      <c r="B11" s="258" t="s">
        <v>9</v>
      </c>
      <c r="C11" s="502">
        <v>2100000</v>
      </c>
      <c r="D11" s="502">
        <v>2100000</v>
      </c>
      <c r="E11" s="502">
        <v>2100000</v>
      </c>
      <c r="F11" s="502">
        <v>2100000</v>
      </c>
    </row>
    <row r="12" spans="1:7" ht="30" customHeight="1" x14ac:dyDescent="0.25">
      <c r="A12" s="279" t="s">
        <v>10</v>
      </c>
      <c r="B12" s="488" t="s">
        <v>11</v>
      </c>
      <c r="C12" s="502">
        <v>424399</v>
      </c>
      <c r="D12" s="502">
        <v>425000</v>
      </c>
      <c r="E12" s="502">
        <v>430000</v>
      </c>
      <c r="F12" s="502">
        <v>450000</v>
      </c>
    </row>
    <row r="13" spans="1:7" ht="30" customHeight="1" x14ac:dyDescent="0.25">
      <c r="A13" s="279" t="s">
        <v>12</v>
      </c>
      <c r="B13" s="258" t="s">
        <v>13</v>
      </c>
      <c r="C13" s="502"/>
      <c r="D13" s="502"/>
      <c r="E13" s="502"/>
      <c r="F13" s="502"/>
    </row>
    <row r="14" spans="1:7" ht="30" customHeight="1" x14ac:dyDescent="0.25">
      <c r="A14" s="279" t="s">
        <v>14</v>
      </c>
      <c r="B14" s="258" t="s">
        <v>552</v>
      </c>
      <c r="C14" s="502">
        <v>843000</v>
      </c>
      <c r="D14" s="502">
        <v>845000</v>
      </c>
      <c r="E14" s="502">
        <v>845000</v>
      </c>
      <c r="F14" s="502">
        <v>845000</v>
      </c>
    </row>
    <row r="15" spans="1:7" ht="30" customHeight="1" x14ac:dyDescent="0.25">
      <c r="A15" s="279" t="s">
        <v>15</v>
      </c>
      <c r="B15" s="258" t="s">
        <v>553</v>
      </c>
      <c r="C15" s="502"/>
      <c r="D15" s="502"/>
      <c r="E15" s="502"/>
      <c r="F15" s="502"/>
    </row>
    <row r="16" spans="1:7" ht="30" customHeight="1" x14ac:dyDescent="0.25">
      <c r="A16" s="366"/>
      <c r="B16" s="260" t="s">
        <v>16</v>
      </c>
      <c r="C16" s="559">
        <f>SUM(C8:C15)</f>
        <v>16898573</v>
      </c>
      <c r="D16" s="559">
        <f>SUM(D8:D15)</f>
        <v>16920000</v>
      </c>
      <c r="E16" s="559">
        <f>SUM(E8:E15)</f>
        <v>17375000</v>
      </c>
      <c r="F16" s="559">
        <f>SUM(F8:F15)</f>
        <v>17395000</v>
      </c>
    </row>
    <row r="17" spans="1:6" ht="30" customHeight="1" x14ac:dyDescent="0.25">
      <c r="A17" s="280" t="s">
        <v>17</v>
      </c>
      <c r="B17" s="261" t="s">
        <v>554</v>
      </c>
      <c r="C17" s="502">
        <v>35937232</v>
      </c>
      <c r="D17" s="502">
        <v>4000000</v>
      </c>
      <c r="E17" s="502">
        <v>2000000</v>
      </c>
      <c r="F17" s="502">
        <v>2000000</v>
      </c>
    </row>
    <row r="18" spans="1:6" ht="30" customHeight="1" x14ac:dyDescent="0.25">
      <c r="A18" s="354"/>
      <c r="B18" s="259" t="s">
        <v>18</v>
      </c>
      <c r="C18" s="560">
        <f>SUM(C16:C17)</f>
        <v>52835805</v>
      </c>
      <c r="D18" s="560">
        <f>SUM(D16:D17)</f>
        <v>20920000</v>
      </c>
      <c r="E18" s="560">
        <f>SUM(E16:E17)</f>
        <v>19375000</v>
      </c>
      <c r="F18" s="560">
        <f>SUM(F16:F17)</f>
        <v>19395000</v>
      </c>
    </row>
    <row r="19" spans="1:6" ht="30" customHeight="1" x14ac:dyDescent="0.25">
      <c r="A19" s="279"/>
      <c r="B19" s="261" t="s">
        <v>555</v>
      </c>
      <c r="C19" s="255"/>
      <c r="D19" s="255"/>
      <c r="E19" s="255"/>
      <c r="F19" s="255"/>
    </row>
    <row r="20" spans="1:6" ht="30" customHeight="1" x14ac:dyDescent="0.25">
      <c r="A20" s="280" t="s">
        <v>2</v>
      </c>
      <c r="B20" s="261" t="s">
        <v>19</v>
      </c>
      <c r="C20" s="255"/>
      <c r="D20" s="255"/>
      <c r="E20" s="255"/>
      <c r="F20" s="255"/>
    </row>
    <row r="21" spans="1:6" ht="30" customHeight="1" x14ac:dyDescent="0.25">
      <c r="A21" s="279" t="s">
        <v>4</v>
      </c>
      <c r="B21" s="258" t="s">
        <v>20</v>
      </c>
      <c r="C21" s="255">
        <v>6466740</v>
      </c>
      <c r="D21" s="255">
        <v>6700000</v>
      </c>
      <c r="E21" s="255">
        <v>6800000</v>
      </c>
      <c r="F21" s="255">
        <v>6900000</v>
      </c>
    </row>
    <row r="22" spans="1:6" ht="30" customHeight="1" x14ac:dyDescent="0.25">
      <c r="A22" s="279" t="s">
        <v>6</v>
      </c>
      <c r="B22" s="488" t="s">
        <v>21</v>
      </c>
      <c r="C22" s="255">
        <v>892410</v>
      </c>
      <c r="D22" s="255">
        <v>900000</v>
      </c>
      <c r="E22" s="255">
        <v>950000</v>
      </c>
      <c r="F22" s="255">
        <v>920000</v>
      </c>
    </row>
    <row r="23" spans="1:6" ht="30" customHeight="1" x14ac:dyDescent="0.25">
      <c r="A23" s="279" t="s">
        <v>8</v>
      </c>
      <c r="B23" s="258" t="s">
        <v>22</v>
      </c>
      <c r="C23" s="255">
        <v>5100000</v>
      </c>
      <c r="D23" s="255">
        <v>5200000</v>
      </c>
      <c r="E23" s="255">
        <v>5200000</v>
      </c>
      <c r="F23" s="255">
        <v>5200000</v>
      </c>
    </row>
    <row r="24" spans="1:6" ht="30" customHeight="1" x14ac:dyDescent="0.25">
      <c r="A24" s="279" t="s">
        <v>10</v>
      </c>
      <c r="B24" s="258" t="s">
        <v>23</v>
      </c>
      <c r="C24" s="255">
        <v>2861000</v>
      </c>
      <c r="D24" s="255">
        <v>2900000</v>
      </c>
      <c r="E24" s="255">
        <v>2950000</v>
      </c>
      <c r="F24" s="255">
        <v>2970000</v>
      </c>
    </row>
    <row r="25" spans="1:6" ht="30" customHeight="1" x14ac:dyDescent="0.25">
      <c r="A25" s="279" t="s">
        <v>12</v>
      </c>
      <c r="B25" s="258" t="s">
        <v>24</v>
      </c>
      <c r="C25" s="255">
        <v>340000</v>
      </c>
      <c r="D25" s="255">
        <v>360000</v>
      </c>
      <c r="E25" s="255">
        <v>380000</v>
      </c>
      <c r="F25" s="255">
        <v>380000</v>
      </c>
    </row>
    <row r="26" spans="1:6" ht="30" customHeight="1" x14ac:dyDescent="0.25">
      <c r="A26" s="279" t="s">
        <v>556</v>
      </c>
      <c r="B26" s="258" t="s">
        <v>557</v>
      </c>
      <c r="C26" s="255">
        <v>33441325</v>
      </c>
      <c r="D26" s="255"/>
      <c r="E26" s="255"/>
      <c r="F26" s="255">
        <v>800000</v>
      </c>
    </row>
    <row r="27" spans="1:6" ht="30" customHeight="1" x14ac:dyDescent="0.25">
      <c r="A27" s="279" t="s">
        <v>15</v>
      </c>
      <c r="B27" s="258" t="s">
        <v>558</v>
      </c>
      <c r="C27" s="255">
        <v>3194043</v>
      </c>
      <c r="D27" s="255">
        <v>4000000</v>
      </c>
      <c r="E27" s="255">
        <v>2400000</v>
      </c>
      <c r="F27" s="255">
        <v>1500000</v>
      </c>
    </row>
    <row r="28" spans="1:6" ht="30" customHeight="1" x14ac:dyDescent="0.25">
      <c r="A28" s="366" t="s">
        <v>25</v>
      </c>
      <c r="B28" s="344" t="s">
        <v>559</v>
      </c>
      <c r="C28" s="274"/>
      <c r="D28" s="274"/>
      <c r="E28" s="274"/>
      <c r="F28" s="274"/>
    </row>
    <row r="29" spans="1:6" ht="30" customHeight="1" x14ac:dyDescent="0.25">
      <c r="A29" s="416"/>
      <c r="B29" s="260" t="s">
        <v>26</v>
      </c>
      <c r="C29" s="559">
        <f>SUM(C19:C28)</f>
        <v>52295518</v>
      </c>
      <c r="D29" s="559">
        <f>SUM(D21:D28)</f>
        <v>20060000</v>
      </c>
      <c r="E29" s="559">
        <f>SUM(E21:E28)</f>
        <v>18680000</v>
      </c>
      <c r="F29" s="559">
        <f>SUM(F21:F28)</f>
        <v>18670000</v>
      </c>
    </row>
    <row r="30" spans="1:6" ht="30" customHeight="1" thickBot="1" x14ac:dyDescent="0.3">
      <c r="A30" s="557" t="s">
        <v>17</v>
      </c>
      <c r="B30" s="561" t="s">
        <v>264</v>
      </c>
      <c r="C30" s="503">
        <v>541287</v>
      </c>
      <c r="D30" s="503">
        <v>860000</v>
      </c>
      <c r="E30" s="503">
        <v>695000</v>
      </c>
      <c r="F30" s="503">
        <v>725000</v>
      </c>
    </row>
    <row r="31" spans="1:6" ht="30" customHeight="1" x14ac:dyDescent="0.25">
      <c r="A31" s="558"/>
      <c r="B31" s="259" t="s">
        <v>27</v>
      </c>
      <c r="C31" s="562">
        <f>SUM(C29:C30)</f>
        <v>52836805</v>
      </c>
      <c r="D31" s="562">
        <f>SUM(D29:D30)</f>
        <v>20920000</v>
      </c>
      <c r="E31" s="562">
        <f>SUM(E29:E30)</f>
        <v>19375000</v>
      </c>
      <c r="F31" s="562">
        <f>SUM(F29:F30)</f>
        <v>19395000</v>
      </c>
    </row>
    <row r="32" spans="1:6" ht="30" customHeight="1" x14ac:dyDescent="0.2"/>
    <row r="33" ht="30" customHeight="1" x14ac:dyDescent="0.2"/>
    <row r="34" ht="30" customHeight="1" x14ac:dyDescent="0.2"/>
  </sheetData>
  <mergeCells count="1">
    <mergeCell ref="B4:G4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51"/>
  <sheetViews>
    <sheetView topLeftCell="A31" zoomScaleNormal="100" workbookViewId="0">
      <selection activeCell="G49" sqref="G49"/>
    </sheetView>
  </sheetViews>
  <sheetFormatPr defaultColWidth="7.85546875" defaultRowHeight="15.75" x14ac:dyDescent="0.3"/>
  <cols>
    <col min="1" max="1" width="5" style="22" customWidth="1"/>
    <col min="2" max="2" width="6.5703125" style="22" customWidth="1"/>
    <col min="3" max="3" width="46.5703125" style="23" customWidth="1"/>
    <col min="4" max="4" width="23.140625" style="25" customWidth="1"/>
    <col min="5" max="5" width="22" style="25" customWidth="1"/>
    <col min="6" max="6" width="20.5703125" style="25" customWidth="1"/>
    <col min="7" max="7" width="20.85546875" style="25" customWidth="1"/>
    <col min="8" max="242" width="7.85546875" style="25"/>
  </cols>
  <sheetData>
    <row r="1" spans="1:249" ht="23.1" customHeight="1" x14ac:dyDescent="0.3">
      <c r="A1" s="565" t="s">
        <v>485</v>
      </c>
      <c r="B1" s="565"/>
      <c r="C1" s="565"/>
      <c r="D1" s="565"/>
      <c r="E1" s="565"/>
      <c r="F1" s="565"/>
      <c r="G1" s="308" t="s">
        <v>28</v>
      </c>
    </row>
    <row r="2" spans="1:249" s="27" customFormat="1" ht="50.1" customHeight="1" x14ac:dyDescent="0.25">
      <c r="A2" s="417" t="s">
        <v>0</v>
      </c>
      <c r="B2" s="417" t="s">
        <v>204</v>
      </c>
      <c r="C2" s="418" t="s">
        <v>1</v>
      </c>
      <c r="D2" s="420" t="s">
        <v>450</v>
      </c>
      <c r="E2" s="419" t="s">
        <v>487</v>
      </c>
      <c r="F2" s="419" t="s">
        <v>488</v>
      </c>
      <c r="G2" s="420" t="s">
        <v>486</v>
      </c>
      <c r="H2" s="40"/>
      <c r="II2" s="28"/>
      <c r="IJ2" s="28"/>
      <c r="IK2" s="28"/>
      <c r="IL2" s="28"/>
      <c r="IM2" s="28"/>
      <c r="IN2" s="28"/>
      <c r="IO2" s="28"/>
    </row>
    <row r="3" spans="1:249" ht="30" customHeight="1" x14ac:dyDescent="0.3">
      <c r="A3" s="421" t="s">
        <v>2</v>
      </c>
      <c r="B3" s="422"/>
      <c r="C3" s="423" t="s">
        <v>5</v>
      </c>
      <c r="D3" s="258"/>
      <c r="E3" s="255"/>
      <c r="F3" s="254"/>
      <c r="G3" s="258"/>
      <c r="H3" s="40"/>
    </row>
    <row r="4" spans="1:249" ht="30" customHeight="1" x14ac:dyDescent="0.3">
      <c r="A4" s="424"/>
      <c r="B4" s="425" t="s">
        <v>212</v>
      </c>
      <c r="C4" s="426" t="s">
        <v>30</v>
      </c>
      <c r="D4" s="355">
        <v>8352897</v>
      </c>
      <c r="E4" s="355">
        <v>8352897</v>
      </c>
      <c r="F4" s="355">
        <v>8352897</v>
      </c>
      <c r="G4" s="355">
        <v>8401174</v>
      </c>
      <c r="H4" s="40"/>
    </row>
    <row r="5" spans="1:249" ht="30" customHeight="1" x14ac:dyDescent="0.3">
      <c r="A5" s="424"/>
      <c r="B5" s="425" t="s">
        <v>213</v>
      </c>
      <c r="C5" s="427" t="s">
        <v>31</v>
      </c>
      <c r="D5" s="355"/>
      <c r="E5" s="355"/>
      <c r="F5" s="355"/>
      <c r="G5" s="355"/>
      <c r="H5" s="40"/>
    </row>
    <row r="6" spans="1:249" ht="30" customHeight="1" x14ac:dyDescent="0.3">
      <c r="A6" s="424"/>
      <c r="B6" s="425" t="s">
        <v>214</v>
      </c>
      <c r="C6" s="427" t="s">
        <v>32</v>
      </c>
      <c r="D6" s="355">
        <v>2513232</v>
      </c>
      <c r="E6" s="355">
        <v>2513232</v>
      </c>
      <c r="F6" s="355">
        <v>2513232</v>
      </c>
      <c r="G6" s="355">
        <v>2861000</v>
      </c>
      <c r="H6" s="40"/>
    </row>
    <row r="7" spans="1:249" ht="30" customHeight="1" x14ac:dyDescent="0.3">
      <c r="A7" s="424"/>
      <c r="B7" s="425" t="s">
        <v>215</v>
      </c>
      <c r="C7" s="426" t="s">
        <v>33</v>
      </c>
      <c r="D7" s="355">
        <v>1800000</v>
      </c>
      <c r="E7" s="355">
        <v>2000000</v>
      </c>
      <c r="F7" s="355">
        <v>2000000</v>
      </c>
      <c r="G7" s="355">
        <v>2270000</v>
      </c>
      <c r="H7" s="40"/>
    </row>
    <row r="8" spans="1:249" ht="30" customHeight="1" x14ac:dyDescent="0.3">
      <c r="A8" s="424"/>
      <c r="B8" s="425" t="s">
        <v>216</v>
      </c>
      <c r="C8" s="426" t="s">
        <v>34</v>
      </c>
      <c r="D8" s="355"/>
      <c r="E8" s="355">
        <v>304800</v>
      </c>
      <c r="F8" s="355">
        <v>304800</v>
      </c>
      <c r="G8" s="355"/>
      <c r="H8" s="40"/>
    </row>
    <row r="9" spans="1:249" ht="30" customHeight="1" x14ac:dyDescent="0.3">
      <c r="A9" s="424"/>
      <c r="B9" s="425" t="s">
        <v>217</v>
      </c>
      <c r="C9" s="426" t="s">
        <v>35</v>
      </c>
      <c r="D9" s="355"/>
      <c r="E9" s="355"/>
      <c r="F9" s="355"/>
      <c r="G9" s="355"/>
      <c r="H9" s="40"/>
    </row>
    <row r="10" spans="1:249" s="30" customFormat="1" ht="30" customHeight="1" x14ac:dyDescent="0.25">
      <c r="A10" s="421"/>
      <c r="B10" s="425"/>
      <c r="C10" s="428" t="s">
        <v>240</v>
      </c>
      <c r="D10" s="356">
        <f>SUM(D4:D8)</f>
        <v>12666129</v>
      </c>
      <c r="E10" s="479">
        <f>SUM(E4:E9)</f>
        <v>13170929</v>
      </c>
      <c r="F10" s="356">
        <f>SUM(F3:F8)</f>
        <v>13170929</v>
      </c>
      <c r="G10" s="356">
        <f>SUM(G4:G8)</f>
        <v>13532174</v>
      </c>
      <c r="H10" s="70"/>
      <c r="II10" s="31"/>
      <c r="IJ10" s="31"/>
      <c r="IK10" s="31"/>
      <c r="IL10" s="31"/>
      <c r="IM10" s="31"/>
      <c r="IN10" s="31"/>
      <c r="IO10" s="31"/>
    </row>
    <row r="11" spans="1:249" s="32" customFormat="1" ht="30" customHeight="1" x14ac:dyDescent="0.25">
      <c r="A11" s="421" t="s">
        <v>17</v>
      </c>
      <c r="B11" s="425"/>
      <c r="C11" s="423" t="s">
        <v>37</v>
      </c>
      <c r="D11" s="358"/>
      <c r="E11" s="358"/>
      <c r="F11" s="358"/>
      <c r="G11" s="358"/>
      <c r="H11" s="70"/>
      <c r="II11" s="16"/>
      <c r="IJ11" s="16"/>
      <c r="IK11" s="16"/>
      <c r="IL11" s="16"/>
      <c r="IM11" s="16"/>
      <c r="IN11" s="16"/>
      <c r="IO11" s="16"/>
    </row>
    <row r="12" spans="1:249" ht="30" customHeight="1" x14ac:dyDescent="0.3">
      <c r="A12" s="424" t="s">
        <v>4</v>
      </c>
      <c r="B12" s="425" t="s">
        <v>376</v>
      </c>
      <c r="C12" s="427" t="s">
        <v>453</v>
      </c>
      <c r="D12" s="355"/>
      <c r="E12" s="355">
        <v>29904</v>
      </c>
      <c r="F12" s="480">
        <v>29904</v>
      </c>
      <c r="G12" s="355"/>
      <c r="H12" s="40"/>
    </row>
    <row r="13" spans="1:249" ht="30" customHeight="1" x14ac:dyDescent="0.3">
      <c r="A13" s="424" t="s">
        <v>6</v>
      </c>
      <c r="B13" s="425" t="s">
        <v>376</v>
      </c>
      <c r="C13" s="426" t="s">
        <v>452</v>
      </c>
      <c r="D13" s="355"/>
      <c r="E13" s="355"/>
      <c r="F13" s="480"/>
      <c r="G13" s="355"/>
      <c r="H13" s="40"/>
    </row>
    <row r="14" spans="1:249" s="32" customFormat="1" ht="30" customHeight="1" x14ac:dyDescent="0.25">
      <c r="A14" s="421"/>
      <c r="B14" s="422" t="s">
        <v>451</v>
      </c>
      <c r="C14" s="428" t="s">
        <v>38</v>
      </c>
      <c r="D14" s="356"/>
      <c r="E14" s="479">
        <v>29904</v>
      </c>
      <c r="F14" s="481">
        <v>29904</v>
      </c>
      <c r="G14" s="356"/>
      <c r="H14" s="70"/>
      <c r="II14" s="16"/>
      <c r="IJ14" s="16"/>
      <c r="IK14" s="16"/>
      <c r="IL14" s="16"/>
      <c r="IM14" s="16"/>
      <c r="IN14" s="16"/>
      <c r="IO14" s="16"/>
    </row>
    <row r="15" spans="1:249" ht="30" customHeight="1" x14ac:dyDescent="0.3">
      <c r="A15" s="421" t="s">
        <v>39</v>
      </c>
      <c r="B15" s="422"/>
      <c r="C15" s="423" t="s">
        <v>9</v>
      </c>
      <c r="D15" s="355"/>
      <c r="E15" s="355"/>
      <c r="F15" s="355"/>
      <c r="G15" s="355"/>
      <c r="H15" s="40"/>
    </row>
    <row r="16" spans="1:249" ht="30" customHeight="1" x14ac:dyDescent="0.3">
      <c r="A16" s="424" t="s">
        <v>4</v>
      </c>
      <c r="B16" s="425"/>
      <c r="C16" s="426" t="s">
        <v>40</v>
      </c>
      <c r="D16" s="355"/>
      <c r="E16" s="355"/>
      <c r="F16" s="355"/>
      <c r="G16" s="355"/>
      <c r="H16" s="40"/>
    </row>
    <row r="17" spans="1:249" ht="30" customHeight="1" x14ac:dyDescent="0.3">
      <c r="A17" s="424" t="s">
        <v>6</v>
      </c>
      <c r="B17" s="425"/>
      <c r="C17" s="426" t="s">
        <v>41</v>
      </c>
      <c r="D17" s="355"/>
      <c r="E17" s="355"/>
      <c r="F17" s="482"/>
      <c r="G17" s="355"/>
      <c r="H17" s="40"/>
    </row>
    <row r="18" spans="1:249" ht="30" customHeight="1" x14ac:dyDescent="0.3">
      <c r="A18" s="424" t="s">
        <v>8</v>
      </c>
      <c r="B18" s="425"/>
      <c r="C18" s="426" t="s">
        <v>42</v>
      </c>
      <c r="D18" s="355"/>
      <c r="E18" s="355"/>
      <c r="F18" s="482"/>
      <c r="G18" s="355"/>
      <c r="H18" s="40"/>
    </row>
    <row r="19" spans="1:249" ht="30" customHeight="1" x14ac:dyDescent="0.3">
      <c r="A19" s="424" t="s">
        <v>10</v>
      </c>
      <c r="B19" s="425"/>
      <c r="C19" s="426" t="s">
        <v>43</v>
      </c>
      <c r="D19" s="355"/>
      <c r="E19" s="355"/>
      <c r="F19" s="355"/>
      <c r="G19" s="355"/>
      <c r="H19" s="40"/>
    </row>
    <row r="20" spans="1:249" ht="30" customHeight="1" x14ac:dyDescent="0.3">
      <c r="A20" s="424"/>
      <c r="B20" s="425" t="s">
        <v>224</v>
      </c>
      <c r="C20" s="426" t="s">
        <v>44</v>
      </c>
      <c r="D20" s="355">
        <v>2250000</v>
      </c>
      <c r="E20" s="355">
        <v>2250000</v>
      </c>
      <c r="F20" s="355">
        <v>2089193</v>
      </c>
      <c r="G20" s="355">
        <v>2090000</v>
      </c>
      <c r="H20" s="40"/>
    </row>
    <row r="21" spans="1:249" ht="30" customHeight="1" x14ac:dyDescent="0.3">
      <c r="A21" s="424"/>
      <c r="B21" s="425" t="s">
        <v>225</v>
      </c>
      <c r="C21" s="426" t="s">
        <v>241</v>
      </c>
      <c r="D21" s="355"/>
      <c r="E21" s="355"/>
      <c r="F21" s="355"/>
      <c r="G21" s="355"/>
      <c r="H21" s="40"/>
    </row>
    <row r="22" spans="1:249" ht="30" customHeight="1" x14ac:dyDescent="0.3">
      <c r="A22" s="424" t="s">
        <v>12</v>
      </c>
      <c r="B22" s="425" t="s">
        <v>198</v>
      </c>
      <c r="C22" s="429" t="s">
        <v>45</v>
      </c>
      <c r="D22" s="355"/>
      <c r="E22" s="355"/>
      <c r="F22" s="355"/>
      <c r="G22" s="355"/>
      <c r="H22" s="40"/>
    </row>
    <row r="23" spans="1:249" ht="30" customHeight="1" x14ac:dyDescent="0.3">
      <c r="A23" s="424"/>
      <c r="B23" s="425" t="s">
        <v>226</v>
      </c>
      <c r="C23" s="429" t="s">
        <v>46</v>
      </c>
      <c r="D23" s="355">
        <v>380000</v>
      </c>
      <c r="E23" s="355">
        <v>380000</v>
      </c>
      <c r="F23" s="355"/>
      <c r="G23" s="355"/>
      <c r="H23" s="40"/>
    </row>
    <row r="24" spans="1:249" ht="30" customHeight="1" x14ac:dyDescent="0.3">
      <c r="A24" s="424" t="s">
        <v>14</v>
      </c>
      <c r="B24" s="425"/>
      <c r="C24" s="429" t="s">
        <v>123</v>
      </c>
      <c r="D24" s="355"/>
      <c r="E24" s="355"/>
      <c r="F24" s="355"/>
      <c r="G24" s="355"/>
      <c r="H24" s="40"/>
    </row>
    <row r="25" spans="1:249" ht="30" customHeight="1" x14ac:dyDescent="0.3">
      <c r="A25" s="424" t="s">
        <v>15</v>
      </c>
      <c r="B25" s="425" t="s">
        <v>227</v>
      </c>
      <c r="C25" s="429" t="s">
        <v>47</v>
      </c>
      <c r="D25" s="355">
        <v>20000</v>
      </c>
      <c r="E25" s="355">
        <v>20000</v>
      </c>
      <c r="F25" s="355">
        <v>7754</v>
      </c>
      <c r="G25" s="355">
        <v>10000</v>
      </c>
      <c r="H25" s="40"/>
    </row>
    <row r="26" spans="1:249" s="30" customFormat="1" ht="30" customHeight="1" x14ac:dyDescent="0.25">
      <c r="A26" s="430"/>
      <c r="B26" s="431" t="s">
        <v>257</v>
      </c>
      <c r="C26" s="432" t="s">
        <v>48</v>
      </c>
      <c r="D26" s="356">
        <f>SUM(D20:D25)</f>
        <v>2650000</v>
      </c>
      <c r="E26" s="479">
        <f>SUM(E20:E25)</f>
        <v>2650000</v>
      </c>
      <c r="F26" s="479">
        <v>2096947</v>
      </c>
      <c r="G26" s="356">
        <f>SUM(G20:G25)</f>
        <v>2100000</v>
      </c>
      <c r="H26" s="70"/>
      <c r="II26" s="31"/>
      <c r="IJ26" s="31"/>
      <c r="IK26" s="31"/>
      <c r="IL26" s="31"/>
      <c r="IM26" s="31"/>
      <c r="IN26" s="31"/>
      <c r="IO26" s="31"/>
    </row>
    <row r="27" spans="1:249" s="30" customFormat="1" ht="30" customHeight="1" x14ac:dyDescent="0.25">
      <c r="A27" s="421" t="s">
        <v>49</v>
      </c>
      <c r="B27" s="422"/>
      <c r="C27" s="433" t="s">
        <v>11</v>
      </c>
      <c r="D27" s="358"/>
      <c r="E27" s="358"/>
      <c r="F27" s="358"/>
      <c r="G27" s="358"/>
      <c r="H27" s="70"/>
      <c r="II27" s="31"/>
      <c r="IJ27" s="31"/>
      <c r="IK27" s="31"/>
      <c r="IL27" s="31"/>
      <c r="IM27" s="31"/>
      <c r="IN27" s="31"/>
      <c r="IO27" s="31"/>
    </row>
    <row r="28" spans="1:249" ht="30" customHeight="1" x14ac:dyDescent="0.3">
      <c r="A28" s="424" t="s">
        <v>118</v>
      </c>
      <c r="B28" s="425" t="s">
        <v>228</v>
      </c>
      <c r="C28" s="426" t="s">
        <v>51</v>
      </c>
      <c r="D28" s="355">
        <v>380000</v>
      </c>
      <c r="E28" s="355">
        <v>380000</v>
      </c>
      <c r="F28" s="355">
        <v>423000</v>
      </c>
      <c r="G28" s="355">
        <v>420000</v>
      </c>
      <c r="H28" s="40"/>
      <c r="II28" s="13"/>
      <c r="IJ28" s="13"/>
      <c r="IK28" s="13"/>
      <c r="IL28" s="13"/>
      <c r="IM28" s="13"/>
      <c r="IN28" s="13"/>
      <c r="IO28" s="13"/>
    </row>
    <row r="29" spans="1:249" ht="30" customHeight="1" x14ac:dyDescent="0.3">
      <c r="A29" s="424" t="s">
        <v>126</v>
      </c>
      <c r="B29" s="425" t="s">
        <v>232</v>
      </c>
      <c r="C29" s="426" t="s">
        <v>52</v>
      </c>
      <c r="D29" s="355"/>
      <c r="E29" s="355"/>
      <c r="F29" s="355"/>
      <c r="G29" s="355"/>
      <c r="H29" s="40"/>
      <c r="II29" s="13"/>
      <c r="IJ29" s="13"/>
      <c r="IK29" s="13"/>
      <c r="IL29" s="13"/>
      <c r="IM29" s="13"/>
      <c r="IN29" s="13"/>
      <c r="IO29" s="13"/>
    </row>
    <row r="30" spans="1:249" s="25" customFormat="1" ht="30" customHeight="1" x14ac:dyDescent="0.3">
      <c r="A30" s="424" t="s">
        <v>119</v>
      </c>
      <c r="B30" s="425" t="s">
        <v>229</v>
      </c>
      <c r="C30" s="426" t="s">
        <v>53</v>
      </c>
      <c r="D30" s="355"/>
      <c r="E30" s="355"/>
      <c r="F30" s="355">
        <v>180806</v>
      </c>
      <c r="G30" s="355"/>
      <c r="H30" s="40"/>
    </row>
    <row r="31" spans="1:249" s="25" customFormat="1" ht="30" customHeight="1" x14ac:dyDescent="0.3">
      <c r="A31" s="424" t="s">
        <v>124</v>
      </c>
      <c r="B31" s="425" t="s">
        <v>230</v>
      </c>
      <c r="C31" s="427" t="s">
        <v>54</v>
      </c>
      <c r="D31" s="355"/>
      <c r="E31" s="355"/>
      <c r="F31" s="355"/>
      <c r="G31" s="355"/>
      <c r="H31" s="40"/>
    </row>
    <row r="32" spans="1:249" s="25" customFormat="1" ht="30" customHeight="1" x14ac:dyDescent="0.3">
      <c r="A32" s="424" t="s">
        <v>120</v>
      </c>
      <c r="B32" s="425" t="s">
        <v>231</v>
      </c>
      <c r="C32" s="427" t="s">
        <v>274</v>
      </c>
      <c r="D32" s="355"/>
      <c r="E32" s="355"/>
      <c r="F32" s="355"/>
      <c r="G32" s="355"/>
      <c r="H32" s="40"/>
    </row>
    <row r="33" spans="1:249" ht="30" customHeight="1" x14ac:dyDescent="0.3">
      <c r="A33" s="424" t="s">
        <v>121</v>
      </c>
      <c r="B33" s="425" t="s">
        <v>373</v>
      </c>
      <c r="C33" s="426" t="s">
        <v>55</v>
      </c>
      <c r="D33" s="355">
        <v>5311</v>
      </c>
      <c r="E33" s="355">
        <v>5311</v>
      </c>
      <c r="F33" s="355">
        <v>402</v>
      </c>
      <c r="G33" s="355">
        <v>1399</v>
      </c>
      <c r="H33" s="40"/>
      <c r="II33" s="13"/>
      <c r="IJ33" s="13"/>
      <c r="IK33" s="13"/>
      <c r="IL33" s="13"/>
      <c r="IM33" s="13"/>
      <c r="IN33" s="13"/>
      <c r="IO33" s="13"/>
    </row>
    <row r="34" spans="1:249" ht="30" customHeight="1" x14ac:dyDescent="0.3">
      <c r="A34" s="424" t="s">
        <v>115</v>
      </c>
      <c r="B34" s="425" t="s">
        <v>322</v>
      </c>
      <c r="C34" s="426" t="s">
        <v>56</v>
      </c>
      <c r="D34" s="355"/>
      <c r="E34" s="355"/>
      <c r="F34" s="355">
        <v>683</v>
      </c>
      <c r="G34" s="355">
        <v>3000</v>
      </c>
      <c r="H34" s="40"/>
      <c r="II34" s="13"/>
      <c r="IJ34" s="13"/>
      <c r="IK34" s="13"/>
      <c r="IL34" s="13"/>
      <c r="IM34" s="13"/>
      <c r="IN34" s="13"/>
      <c r="IO34" s="13"/>
    </row>
    <row r="35" spans="1:249" s="30" customFormat="1" ht="30" customHeight="1" x14ac:dyDescent="0.25">
      <c r="A35" s="430"/>
      <c r="B35" s="431"/>
      <c r="C35" s="428" t="s">
        <v>56</v>
      </c>
      <c r="D35" s="479">
        <f>SUM(D27:D33)</f>
        <v>385311</v>
      </c>
      <c r="E35" s="479">
        <f>SUM(E28:E34)</f>
        <v>385311</v>
      </c>
      <c r="F35" s="479">
        <f>SUM(F28:F34)</f>
        <v>604891</v>
      </c>
      <c r="G35" s="479">
        <f>SUM(G28:G34)</f>
        <v>424399</v>
      </c>
      <c r="H35" s="70"/>
      <c r="II35" s="31"/>
      <c r="IJ35" s="31"/>
      <c r="IK35" s="31"/>
      <c r="IL35" s="31"/>
      <c r="IM35" s="31"/>
      <c r="IN35" s="31"/>
      <c r="IO35" s="31"/>
    </row>
    <row r="36" spans="1:249" s="30" customFormat="1" ht="30" customHeight="1" x14ac:dyDescent="0.25">
      <c r="A36" s="421" t="s">
        <v>57</v>
      </c>
      <c r="B36" s="422"/>
      <c r="C36" s="423" t="s">
        <v>13</v>
      </c>
      <c r="D36" s="356"/>
      <c r="E36" s="356"/>
      <c r="F36" s="356"/>
      <c r="G36" s="356"/>
      <c r="H36" s="70"/>
      <c r="II36" s="31"/>
      <c r="IJ36" s="31"/>
      <c r="IK36" s="31"/>
      <c r="IL36" s="31"/>
      <c r="IM36" s="31"/>
      <c r="IN36" s="31"/>
      <c r="IO36" s="31"/>
    </row>
    <row r="37" spans="1:249" s="30" customFormat="1" ht="30" customHeight="1" x14ac:dyDescent="0.25">
      <c r="A37" s="421" t="s">
        <v>58</v>
      </c>
      <c r="B37" s="431" t="s">
        <v>389</v>
      </c>
      <c r="C37" s="428" t="s">
        <v>388</v>
      </c>
      <c r="D37" s="479"/>
      <c r="E37" s="479"/>
      <c r="F37" s="479"/>
      <c r="G37" s="479"/>
      <c r="H37" s="70"/>
      <c r="II37" s="31"/>
      <c r="IJ37" s="31"/>
      <c r="IK37" s="31"/>
      <c r="IL37" s="31"/>
      <c r="IM37" s="31"/>
      <c r="IN37" s="31"/>
      <c r="IO37" s="31"/>
    </row>
    <row r="38" spans="1:249" s="25" customFormat="1" ht="30" customHeight="1" x14ac:dyDescent="0.3">
      <c r="A38" s="434" t="s">
        <v>4</v>
      </c>
      <c r="B38" s="435" t="s">
        <v>192</v>
      </c>
      <c r="C38" s="436" t="s">
        <v>60</v>
      </c>
      <c r="D38" s="355">
        <v>851000</v>
      </c>
      <c r="E38" s="355">
        <v>851000</v>
      </c>
      <c r="F38" s="355">
        <v>736848</v>
      </c>
      <c r="G38" s="355">
        <v>843000</v>
      </c>
      <c r="H38" s="40"/>
      <c r="II38" s="13"/>
      <c r="IJ38" s="13"/>
      <c r="IK38" s="13"/>
      <c r="IL38" s="13"/>
      <c r="IM38" s="13"/>
    </row>
    <row r="39" spans="1:249" s="30" customFormat="1" ht="30" customHeight="1" x14ac:dyDescent="0.25">
      <c r="A39" s="437"/>
      <c r="B39" s="437" t="s">
        <v>127</v>
      </c>
      <c r="C39" s="438" t="s">
        <v>61</v>
      </c>
      <c r="D39" s="479">
        <v>851000</v>
      </c>
      <c r="E39" s="479">
        <v>851000</v>
      </c>
      <c r="F39" s="479">
        <v>736848</v>
      </c>
      <c r="G39" s="479">
        <v>843000</v>
      </c>
      <c r="H39" s="70"/>
      <c r="II39" s="31"/>
      <c r="IJ39" s="31"/>
      <c r="IK39" s="31"/>
      <c r="IL39" s="31"/>
      <c r="IM39" s="31"/>
      <c r="IN39" s="31"/>
      <c r="IO39" s="31"/>
    </row>
    <row r="40" spans="1:249" ht="30" customHeight="1" x14ac:dyDescent="0.3">
      <c r="A40" s="439"/>
      <c r="B40" s="439"/>
      <c r="C40" s="440" t="s">
        <v>275</v>
      </c>
      <c r="D40" s="473">
        <f>SUM(D39+D35+D26+D10)</f>
        <v>16552440</v>
      </c>
      <c r="E40" s="473">
        <v>17086444</v>
      </c>
      <c r="F40" s="473">
        <v>16638819</v>
      </c>
      <c r="G40" s="473">
        <f>SUM(G39+G35+G26+G10)</f>
        <v>16899573</v>
      </c>
      <c r="H40" s="40"/>
    </row>
    <row r="41" spans="1:249" s="30" customFormat="1" ht="30" customHeight="1" x14ac:dyDescent="0.25">
      <c r="A41" s="421" t="s">
        <v>63</v>
      </c>
      <c r="B41" s="421"/>
      <c r="C41" s="441" t="s">
        <v>64</v>
      </c>
      <c r="D41" s="358"/>
      <c r="E41" s="358"/>
      <c r="F41" s="358"/>
      <c r="G41" s="358"/>
      <c r="H41" s="70"/>
      <c r="II41" s="31"/>
      <c r="IJ41" s="31"/>
      <c r="IK41" s="31"/>
      <c r="IL41" s="31"/>
      <c r="IM41" s="31"/>
      <c r="IN41" s="31"/>
      <c r="IO41" s="31"/>
    </row>
    <row r="42" spans="1:249" ht="30" customHeight="1" x14ac:dyDescent="0.3">
      <c r="A42" s="424"/>
      <c r="B42" s="424"/>
      <c r="C42" s="442" t="s">
        <v>395</v>
      </c>
      <c r="D42" s="355">
        <v>2738250</v>
      </c>
      <c r="E42" s="355">
        <v>2697153</v>
      </c>
      <c r="F42" s="355">
        <v>2697153</v>
      </c>
      <c r="G42" s="355">
        <v>3495907</v>
      </c>
      <c r="H42" s="40"/>
    </row>
    <row r="43" spans="1:249" ht="30" customHeight="1" x14ac:dyDescent="0.3">
      <c r="A43" s="424"/>
      <c r="B43" s="424"/>
      <c r="C43" s="442" t="s">
        <v>396</v>
      </c>
      <c r="D43" s="355"/>
      <c r="E43" s="355"/>
      <c r="F43" s="355"/>
      <c r="G43" s="355"/>
      <c r="H43" s="40"/>
    </row>
    <row r="44" spans="1:249" ht="30" customHeight="1" x14ac:dyDescent="0.3">
      <c r="A44" s="424"/>
      <c r="B44" s="424"/>
      <c r="C44" s="443" t="s">
        <v>375</v>
      </c>
      <c r="D44" s="355">
        <v>32441325</v>
      </c>
      <c r="E44" s="355">
        <v>32441325</v>
      </c>
      <c r="F44" s="355">
        <v>32441325</v>
      </c>
      <c r="G44" s="355">
        <v>32441325</v>
      </c>
      <c r="H44" s="40"/>
    </row>
    <row r="45" spans="1:249" ht="30" customHeight="1" x14ac:dyDescent="0.3">
      <c r="A45" s="434"/>
      <c r="B45" s="434"/>
      <c r="C45" s="483" t="s">
        <v>375</v>
      </c>
      <c r="D45" s="484">
        <v>6237340</v>
      </c>
      <c r="E45" s="484">
        <v>6237340</v>
      </c>
      <c r="F45" s="484">
        <v>6237340</v>
      </c>
      <c r="G45" s="484"/>
      <c r="H45" s="40"/>
    </row>
    <row r="46" spans="1:249" ht="30" customHeight="1" x14ac:dyDescent="0.3">
      <c r="A46" s="279"/>
      <c r="B46" s="279"/>
      <c r="C46" s="488" t="s">
        <v>397</v>
      </c>
      <c r="D46" s="355">
        <v>506645</v>
      </c>
      <c r="E46" s="355">
        <v>506645</v>
      </c>
      <c r="F46" s="355">
        <v>541287</v>
      </c>
      <c r="G46" s="355"/>
      <c r="H46" s="40"/>
    </row>
    <row r="47" spans="1:249" ht="30" customHeight="1" x14ac:dyDescent="0.3">
      <c r="A47" s="420"/>
      <c r="B47" s="420"/>
      <c r="C47" s="489" t="s">
        <v>489</v>
      </c>
      <c r="D47" s="490">
        <f>SUM(D42:D46)</f>
        <v>41923560</v>
      </c>
      <c r="E47" s="490">
        <f>SUM(E42:E46)</f>
        <v>41882463</v>
      </c>
      <c r="F47" s="490">
        <v>42423750</v>
      </c>
      <c r="G47" s="490">
        <f>SUM(G41:G46)</f>
        <v>35937232</v>
      </c>
      <c r="H47" s="40"/>
    </row>
    <row r="48" spans="1:249" s="30" customFormat="1" ht="30" customHeight="1" x14ac:dyDescent="0.25">
      <c r="A48" s="485"/>
      <c r="B48" s="485"/>
      <c r="C48" s="486" t="s">
        <v>276</v>
      </c>
      <c r="D48" s="487">
        <f>SUM(D40:D46)</f>
        <v>58476000</v>
      </c>
      <c r="E48" s="487">
        <v>58968907</v>
      </c>
      <c r="F48" s="487">
        <f>SUM(F47+F40)</f>
        <v>59062569</v>
      </c>
      <c r="G48" s="487">
        <f>SUM(G47+G40)</f>
        <v>52836805</v>
      </c>
      <c r="H48" s="70"/>
      <c r="II48" s="31"/>
      <c r="IJ48" s="31"/>
      <c r="IK48" s="31"/>
      <c r="IL48" s="31"/>
      <c r="IM48" s="31"/>
      <c r="IN48" s="31"/>
      <c r="IO48" s="31"/>
    </row>
    <row r="49" spans="1:3" ht="30" customHeight="1" x14ac:dyDescent="0.3">
      <c r="A49" s="36"/>
      <c r="B49" s="36"/>
      <c r="C49" s="26"/>
    </row>
    <row r="50" spans="1:3" ht="30" customHeight="1" x14ac:dyDescent="0.3">
      <c r="A50" s="36"/>
      <c r="B50" s="36"/>
      <c r="C50" s="26"/>
    </row>
    <row r="51" spans="1:3" ht="30" customHeight="1" x14ac:dyDescent="0.3">
      <c r="A51" s="36"/>
      <c r="B51" s="36"/>
      <c r="C51" s="26"/>
    </row>
  </sheetData>
  <sheetProtection selectLockedCells="1" selectUnlockedCells="1"/>
  <mergeCells count="1">
    <mergeCell ref="A1:F1"/>
  </mergeCells>
  <phoneticPr fontId="0" type="noConversion"/>
  <pageMargins left="0.35433070866141736" right="0.43307086614173229" top="0.74803149606299213" bottom="0.74803149606299213" header="0.51181102362204722" footer="0.51181102362204722"/>
  <pageSetup paperSize="9" scale="67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O50"/>
  <sheetViews>
    <sheetView view="pageBreakPreview" topLeftCell="A26" zoomScaleNormal="100" zoomScaleSheetLayoutView="100" workbookViewId="0">
      <selection activeCell="G50" sqref="G50"/>
    </sheetView>
  </sheetViews>
  <sheetFormatPr defaultColWidth="7.85546875" defaultRowHeight="15.75" x14ac:dyDescent="0.3"/>
  <cols>
    <col min="1" max="1" width="5" style="24" customWidth="1"/>
    <col min="2" max="2" width="7.7109375" style="24" customWidth="1"/>
    <col min="3" max="3" width="51" style="39" customWidth="1"/>
    <col min="4" max="4" width="14.5703125" style="25" customWidth="1"/>
    <col min="5" max="5" width="16.140625" style="25" customWidth="1"/>
    <col min="6" max="6" width="15.5703125" style="25" customWidth="1"/>
    <col min="7" max="7" width="18" style="25" customWidth="1"/>
    <col min="8" max="242" width="7.85546875" style="25"/>
  </cols>
  <sheetData>
    <row r="2" spans="1:7" x14ac:dyDescent="0.3">
      <c r="A2" s="37"/>
      <c r="B2" s="37"/>
      <c r="C2" s="42"/>
    </row>
    <row r="3" spans="1:7" ht="31.35" customHeight="1" x14ac:dyDescent="0.3">
      <c r="A3" s="570" t="s">
        <v>490</v>
      </c>
      <c r="B3" s="570"/>
      <c r="C3" s="570"/>
      <c r="D3" s="570"/>
      <c r="E3" s="252" t="s">
        <v>387</v>
      </c>
    </row>
    <row r="4" spans="1:7" ht="15.6" customHeight="1" x14ac:dyDescent="0.3">
      <c r="A4" s="37"/>
      <c r="B4" s="37"/>
      <c r="C4" s="42"/>
    </row>
    <row r="5" spans="1:7" ht="48.75" customHeight="1" x14ac:dyDescent="0.3">
      <c r="A5" s="7" t="s">
        <v>0</v>
      </c>
      <c r="B5" s="7" t="s">
        <v>132</v>
      </c>
      <c r="C5" s="8" t="s">
        <v>1</v>
      </c>
      <c r="D5" s="354" t="s">
        <v>424</v>
      </c>
      <c r="E5" s="269" t="s">
        <v>491</v>
      </c>
      <c r="F5" s="270" t="s">
        <v>458</v>
      </c>
      <c r="G5" s="354" t="s">
        <v>479</v>
      </c>
    </row>
    <row r="6" spans="1:7" s="43" customFormat="1" ht="20.25" customHeight="1" x14ac:dyDescent="0.2">
      <c r="A6" s="175" t="s">
        <v>2</v>
      </c>
      <c r="B6" s="175"/>
      <c r="C6" s="176" t="s">
        <v>20</v>
      </c>
      <c r="D6" s="358"/>
      <c r="E6" s="358"/>
      <c r="F6" s="357"/>
      <c r="G6" s="358"/>
    </row>
    <row r="7" spans="1:7" s="44" customFormat="1" ht="20.25" customHeight="1" x14ac:dyDescent="0.2">
      <c r="A7" s="177" t="s">
        <v>4</v>
      </c>
      <c r="B7" s="175" t="s">
        <v>134</v>
      </c>
      <c r="C7" s="178" t="s">
        <v>133</v>
      </c>
      <c r="D7" s="355">
        <v>978360</v>
      </c>
      <c r="E7" s="355">
        <v>825759</v>
      </c>
      <c r="F7" s="254">
        <v>780870</v>
      </c>
      <c r="G7" s="355">
        <v>1013060</v>
      </c>
    </row>
    <row r="8" spans="1:7" s="44" customFormat="1" ht="20.25" customHeight="1" x14ac:dyDescent="0.2">
      <c r="A8" s="177" t="s">
        <v>126</v>
      </c>
      <c r="B8" s="175" t="s">
        <v>399</v>
      </c>
      <c r="C8" s="178" t="s">
        <v>408</v>
      </c>
      <c r="D8" s="355"/>
      <c r="E8" s="355"/>
      <c r="F8" s="254"/>
      <c r="G8" s="355"/>
    </row>
    <row r="9" spans="1:7" s="44" customFormat="1" ht="20.25" customHeight="1" x14ac:dyDescent="0.2">
      <c r="A9" s="177" t="s">
        <v>119</v>
      </c>
      <c r="B9" s="175" t="s">
        <v>135</v>
      </c>
      <c r="C9" s="178" t="s">
        <v>137</v>
      </c>
      <c r="D9" s="355">
        <v>21640</v>
      </c>
      <c r="E9" s="355">
        <v>84024</v>
      </c>
      <c r="F9" s="254">
        <v>84024</v>
      </c>
      <c r="G9" s="355"/>
    </row>
    <row r="10" spans="1:7" s="44" customFormat="1" ht="20.25" customHeight="1" x14ac:dyDescent="0.2">
      <c r="A10" s="566" t="s">
        <v>136</v>
      </c>
      <c r="B10" s="567"/>
      <c r="C10" s="191" t="s">
        <v>138</v>
      </c>
      <c r="D10" s="474">
        <f>SUM(D7:D9)</f>
        <v>1000000</v>
      </c>
      <c r="E10" s="474">
        <f>SUM(E7:E9)</f>
        <v>909783</v>
      </c>
      <c r="F10" s="447">
        <v>864894</v>
      </c>
      <c r="G10" s="392">
        <v>1013060</v>
      </c>
    </row>
    <row r="11" spans="1:7" s="44" customFormat="1" ht="20.25" customHeight="1" x14ac:dyDescent="0.2">
      <c r="A11" s="179" t="s">
        <v>124</v>
      </c>
      <c r="B11" s="180" t="s">
        <v>139</v>
      </c>
      <c r="C11" s="181" t="s">
        <v>140</v>
      </c>
      <c r="D11" s="355">
        <v>3144480</v>
      </c>
      <c r="E11" s="355">
        <v>3151171</v>
      </c>
      <c r="F11" s="254">
        <v>3151174</v>
      </c>
      <c r="G11" s="355">
        <v>3443680</v>
      </c>
    </row>
    <row r="12" spans="1:7" s="45" customFormat="1" ht="20.25" customHeight="1" x14ac:dyDescent="0.2">
      <c r="A12" s="182" t="s">
        <v>120</v>
      </c>
      <c r="B12" s="183" t="s">
        <v>374</v>
      </c>
      <c r="C12" s="178" t="s">
        <v>66</v>
      </c>
      <c r="D12" s="355">
        <v>1780000</v>
      </c>
      <c r="E12" s="355">
        <v>1912431</v>
      </c>
      <c r="F12" s="254">
        <v>1912431</v>
      </c>
      <c r="G12" s="355">
        <v>2010000</v>
      </c>
    </row>
    <row r="13" spans="1:7" s="45" customFormat="1" ht="20.25" customHeight="1" x14ac:dyDescent="0.2">
      <c r="A13" s="445" t="s">
        <v>121</v>
      </c>
      <c r="B13" s="446" t="s">
        <v>426</v>
      </c>
      <c r="C13" s="178" t="s">
        <v>427</v>
      </c>
      <c r="D13" s="355"/>
      <c r="E13" s="355"/>
      <c r="F13" s="254"/>
      <c r="G13" s="355"/>
    </row>
    <row r="14" spans="1:7" s="45" customFormat="1" ht="20.25" customHeight="1" x14ac:dyDescent="0.2">
      <c r="A14" s="568" t="s">
        <v>141</v>
      </c>
      <c r="B14" s="569"/>
      <c r="C14" s="184" t="s">
        <v>142</v>
      </c>
      <c r="D14" s="356">
        <f>SUM(D11:D13)</f>
        <v>4924480</v>
      </c>
      <c r="E14" s="356">
        <f>SUM(E11:E13)</f>
        <v>5063602</v>
      </c>
      <c r="F14" s="323">
        <v>5063605</v>
      </c>
      <c r="G14" s="356">
        <f>SUM(G11:G13)</f>
        <v>5453680</v>
      </c>
    </row>
    <row r="15" spans="1:7" s="43" customFormat="1" ht="20.25" customHeight="1" x14ac:dyDescent="0.2">
      <c r="A15" s="568" t="s">
        <v>143</v>
      </c>
      <c r="B15" s="569"/>
      <c r="C15" s="184" t="s">
        <v>144</v>
      </c>
      <c r="D15" s="356">
        <v>5924480</v>
      </c>
      <c r="E15" s="356">
        <v>5973388</v>
      </c>
      <c r="F15" s="323">
        <v>5928499</v>
      </c>
      <c r="G15" s="356">
        <f>SUM(G14+G10)</f>
        <v>6466740</v>
      </c>
    </row>
    <row r="16" spans="1:7" s="43" customFormat="1" ht="29.1" customHeight="1" x14ac:dyDescent="0.2">
      <c r="A16" s="185" t="s">
        <v>17</v>
      </c>
      <c r="B16" s="185" t="s">
        <v>145</v>
      </c>
      <c r="C16" s="186" t="s">
        <v>21</v>
      </c>
      <c r="D16" s="356">
        <v>916300</v>
      </c>
      <c r="E16" s="356">
        <v>867392</v>
      </c>
      <c r="F16" s="323">
        <v>639087</v>
      </c>
      <c r="G16" s="356">
        <v>892410</v>
      </c>
    </row>
    <row r="17" spans="1:7" s="43" customFormat="1" ht="20.25" customHeight="1" x14ac:dyDescent="0.2">
      <c r="A17" s="175" t="s">
        <v>39</v>
      </c>
      <c r="B17" s="175"/>
      <c r="C17" s="176" t="s">
        <v>22</v>
      </c>
      <c r="D17" s="358"/>
      <c r="E17" s="358"/>
      <c r="F17" s="265"/>
      <c r="G17" s="358"/>
    </row>
    <row r="18" spans="1:7" s="45" customFormat="1" ht="20.25" customHeight="1" x14ac:dyDescent="0.2">
      <c r="A18" s="177" t="s">
        <v>65</v>
      </c>
      <c r="B18" s="175" t="s">
        <v>146</v>
      </c>
      <c r="C18" s="178" t="s">
        <v>398</v>
      </c>
      <c r="D18" s="355">
        <v>850000</v>
      </c>
      <c r="E18" s="355">
        <v>1348903</v>
      </c>
      <c r="F18" s="254">
        <v>1087636</v>
      </c>
      <c r="G18" s="355">
        <v>850000</v>
      </c>
    </row>
    <row r="19" spans="1:7" s="45" customFormat="1" ht="20.25" customHeight="1" x14ac:dyDescent="0.2">
      <c r="A19" s="177" t="s">
        <v>50</v>
      </c>
      <c r="B19" s="187" t="s">
        <v>147</v>
      </c>
      <c r="C19" s="188" t="s">
        <v>67</v>
      </c>
      <c r="D19" s="355">
        <v>145000</v>
      </c>
      <c r="E19" s="355">
        <v>146600</v>
      </c>
      <c r="F19" s="254">
        <v>123690</v>
      </c>
      <c r="G19" s="355">
        <v>145000</v>
      </c>
    </row>
    <row r="20" spans="1:7" s="45" customFormat="1" ht="20.25" customHeight="1" x14ac:dyDescent="0.2">
      <c r="A20" s="189" t="s">
        <v>8</v>
      </c>
      <c r="B20" s="189" t="s">
        <v>177</v>
      </c>
      <c r="C20" s="178" t="s">
        <v>68</v>
      </c>
      <c r="D20" s="355">
        <v>3020000</v>
      </c>
      <c r="E20" s="355">
        <v>3071509</v>
      </c>
      <c r="F20" s="254">
        <v>2737483</v>
      </c>
      <c r="G20" s="355">
        <v>3020000</v>
      </c>
    </row>
    <row r="21" spans="1:7" s="45" customFormat="1" ht="20.25" customHeight="1" x14ac:dyDescent="0.2">
      <c r="A21" s="189" t="s">
        <v>10</v>
      </c>
      <c r="B21" s="189" t="s">
        <v>182</v>
      </c>
      <c r="C21" s="178" t="s">
        <v>114</v>
      </c>
      <c r="D21" s="254"/>
      <c r="E21" s="254"/>
      <c r="F21" s="254"/>
      <c r="G21" s="355"/>
    </row>
    <row r="22" spans="1:7" s="45" customFormat="1" ht="20.25" customHeight="1" x14ac:dyDescent="0.2">
      <c r="A22" s="189" t="s">
        <v>120</v>
      </c>
      <c r="B22" s="189" t="s">
        <v>184</v>
      </c>
      <c r="C22" s="178" t="s">
        <v>237</v>
      </c>
      <c r="D22" s="254"/>
      <c r="E22" s="254"/>
      <c r="F22" s="254"/>
      <c r="G22" s="355"/>
    </row>
    <row r="23" spans="1:7" s="45" customFormat="1" ht="20.25" customHeight="1" x14ac:dyDescent="0.2">
      <c r="A23" s="189" t="s">
        <v>121</v>
      </c>
      <c r="B23" s="189" t="s">
        <v>186</v>
      </c>
      <c r="C23" s="178" t="s">
        <v>235</v>
      </c>
      <c r="D23" s="254">
        <v>1000</v>
      </c>
      <c r="E23" s="254">
        <v>21762</v>
      </c>
      <c r="F23" s="254">
        <v>21762</v>
      </c>
      <c r="G23" s="355">
        <v>1000</v>
      </c>
    </row>
    <row r="24" spans="1:7" s="45" customFormat="1" ht="20.25" customHeight="1" x14ac:dyDescent="0.2">
      <c r="A24" s="189" t="s">
        <v>115</v>
      </c>
      <c r="B24" s="189" t="s">
        <v>183</v>
      </c>
      <c r="C24" s="178" t="s">
        <v>236</v>
      </c>
      <c r="D24" s="254">
        <v>1084000</v>
      </c>
      <c r="E24" s="254">
        <v>898161</v>
      </c>
      <c r="F24" s="254">
        <v>766004</v>
      </c>
      <c r="G24" s="355">
        <v>1084000</v>
      </c>
    </row>
    <row r="25" spans="1:7" s="43" customFormat="1" ht="20.25" customHeight="1" x14ac:dyDescent="0.2">
      <c r="A25" s="448"/>
      <c r="B25" s="448" t="s">
        <v>238</v>
      </c>
      <c r="C25" s="449" t="s">
        <v>70</v>
      </c>
      <c r="D25" s="447">
        <f>SUM(D18:D24)</f>
        <v>5100000</v>
      </c>
      <c r="E25" s="447">
        <f>SUM(E18:E24)</f>
        <v>5486935</v>
      </c>
      <c r="F25" s="447">
        <f>SUM(F18:F24)</f>
        <v>4736575</v>
      </c>
      <c r="G25" s="474">
        <f>SUM(G18:G24)</f>
        <v>5100000</v>
      </c>
    </row>
    <row r="26" spans="1:7" s="46" customFormat="1" ht="20.25" customHeight="1" x14ac:dyDescent="0.2">
      <c r="A26" s="190" t="s">
        <v>71</v>
      </c>
      <c r="B26" s="448" t="s">
        <v>239</v>
      </c>
      <c r="C26" s="449" t="s">
        <v>23</v>
      </c>
      <c r="D26" s="447">
        <v>2513232</v>
      </c>
      <c r="E26" s="447">
        <v>2580000</v>
      </c>
      <c r="F26" s="447">
        <v>2580000</v>
      </c>
      <c r="G26" s="474">
        <v>2861000</v>
      </c>
    </row>
    <row r="27" spans="1:7" s="44" customFormat="1" ht="20.25" customHeight="1" x14ac:dyDescent="0.2">
      <c r="A27" s="193" t="s">
        <v>65</v>
      </c>
      <c r="B27" s="193" t="s">
        <v>323</v>
      </c>
      <c r="C27" s="194" t="s">
        <v>324</v>
      </c>
      <c r="D27" s="271"/>
      <c r="E27" s="271"/>
      <c r="F27" s="254"/>
      <c r="G27" s="271"/>
    </row>
    <row r="28" spans="1:7" s="44" customFormat="1" ht="20.25" customHeight="1" x14ac:dyDescent="0.2">
      <c r="A28" s="193" t="s">
        <v>6</v>
      </c>
      <c r="B28" s="193"/>
      <c r="C28" s="194" t="s">
        <v>72</v>
      </c>
      <c r="D28" s="271"/>
      <c r="E28" s="271"/>
      <c r="F28" s="271"/>
      <c r="G28" s="271"/>
    </row>
    <row r="29" spans="1:7" s="45" customFormat="1" ht="20.25" customHeight="1" x14ac:dyDescent="0.2">
      <c r="A29" s="189" t="s">
        <v>8</v>
      </c>
      <c r="B29" s="189" t="s">
        <v>201</v>
      </c>
      <c r="C29" s="178" t="s">
        <v>73</v>
      </c>
      <c r="D29" s="254">
        <v>220000</v>
      </c>
      <c r="E29" s="254">
        <v>220000</v>
      </c>
      <c r="F29" s="254">
        <v>109217</v>
      </c>
      <c r="G29" s="254">
        <v>220000</v>
      </c>
    </row>
    <row r="30" spans="1:7" ht="20.25" customHeight="1" x14ac:dyDescent="0.3">
      <c r="A30" s="12" t="s">
        <v>10</v>
      </c>
      <c r="B30" s="12"/>
      <c r="C30" s="194" t="s">
        <v>418</v>
      </c>
      <c r="D30" s="255"/>
      <c r="E30" s="255"/>
      <c r="F30" s="255"/>
      <c r="G30" s="255"/>
    </row>
    <row r="31" spans="1:7" ht="18.600000000000001" customHeight="1" x14ac:dyDescent="0.3">
      <c r="A31" s="195" t="s">
        <v>69</v>
      </c>
      <c r="B31" s="195" t="s">
        <v>390</v>
      </c>
      <c r="C31" s="196" t="s">
        <v>74</v>
      </c>
      <c r="D31" s="255">
        <v>120000</v>
      </c>
      <c r="E31" s="255">
        <v>431553</v>
      </c>
      <c r="F31" s="255">
        <v>428378</v>
      </c>
      <c r="G31" s="255">
        <v>120000</v>
      </c>
    </row>
    <row r="32" spans="1:7" s="46" customFormat="1" ht="20.25" customHeight="1" x14ac:dyDescent="0.2">
      <c r="A32" s="192"/>
      <c r="B32" s="192" t="s">
        <v>153</v>
      </c>
      <c r="C32" s="191" t="s">
        <v>75</v>
      </c>
      <c r="D32" s="262">
        <f>SUM(D29:D31)</f>
        <v>340000</v>
      </c>
      <c r="E32" s="262">
        <f>SUM(E29:E31)</f>
        <v>651553</v>
      </c>
      <c r="F32" s="262">
        <f>SUM(F29:F31)</f>
        <v>537595</v>
      </c>
      <c r="G32" s="262">
        <v>340000</v>
      </c>
    </row>
    <row r="33" spans="1:249" s="43" customFormat="1" ht="20.25" customHeight="1" x14ac:dyDescent="0.2">
      <c r="A33" s="192" t="s">
        <v>58</v>
      </c>
      <c r="B33" s="192" t="s">
        <v>208</v>
      </c>
      <c r="C33" s="176" t="s">
        <v>377</v>
      </c>
      <c r="D33" s="266">
        <v>32441325</v>
      </c>
      <c r="E33" s="266">
        <v>32441325</v>
      </c>
      <c r="F33" s="266"/>
      <c r="G33" s="266">
        <v>32441325</v>
      </c>
    </row>
    <row r="34" spans="1:249" s="43" customFormat="1" ht="20.25" customHeight="1" x14ac:dyDescent="0.2">
      <c r="A34" s="192"/>
      <c r="B34" s="192"/>
      <c r="C34" s="176" t="s">
        <v>455</v>
      </c>
      <c r="D34" s="266">
        <v>8237340</v>
      </c>
      <c r="E34" s="266">
        <v>8438663</v>
      </c>
      <c r="F34" s="266">
        <v>8016130</v>
      </c>
      <c r="G34" s="266">
        <v>1000000</v>
      </c>
    </row>
    <row r="35" spans="1:249" s="43" customFormat="1" ht="20.25" customHeight="1" x14ac:dyDescent="0.2">
      <c r="A35" s="192" t="s">
        <v>58</v>
      </c>
      <c r="B35" s="192" t="s">
        <v>211</v>
      </c>
      <c r="C35" s="272" t="s">
        <v>456</v>
      </c>
      <c r="D35" s="266">
        <v>2496678</v>
      </c>
      <c r="E35" s="266">
        <v>2023006</v>
      </c>
      <c r="F35" s="266">
        <v>180806</v>
      </c>
      <c r="G35" s="266">
        <v>3194043</v>
      </c>
    </row>
    <row r="36" spans="1:249" s="43" customFormat="1" ht="20.25" customHeight="1" x14ac:dyDescent="0.2">
      <c r="A36" s="192" t="s">
        <v>63</v>
      </c>
      <c r="B36" s="192" t="s">
        <v>202</v>
      </c>
      <c r="C36" s="176" t="s">
        <v>263</v>
      </c>
      <c r="D36" s="266"/>
      <c r="E36" s="266"/>
      <c r="F36" s="265"/>
      <c r="G36" s="266"/>
    </row>
    <row r="37" spans="1:249" ht="20.25" customHeight="1" x14ac:dyDescent="0.3">
      <c r="A37" s="12" t="s">
        <v>65</v>
      </c>
      <c r="B37" s="12" t="s">
        <v>202</v>
      </c>
      <c r="C37" s="444" t="s">
        <v>76</v>
      </c>
      <c r="D37" s="255"/>
      <c r="E37" s="255"/>
      <c r="F37" s="83"/>
      <c r="G37" s="255"/>
    </row>
    <row r="38" spans="1:249" ht="20.25" customHeight="1" x14ac:dyDescent="0.3">
      <c r="A38" s="17" t="s">
        <v>6</v>
      </c>
      <c r="B38" s="17" t="s">
        <v>202</v>
      </c>
      <c r="C38" s="188" t="s">
        <v>128</v>
      </c>
      <c r="D38" s="255"/>
      <c r="E38" s="255"/>
      <c r="F38" s="83"/>
      <c r="G38" s="255"/>
    </row>
    <row r="39" spans="1:249" ht="20.25" customHeight="1" x14ac:dyDescent="0.3">
      <c r="A39" s="18" t="s">
        <v>77</v>
      </c>
      <c r="B39" s="18" t="s">
        <v>202</v>
      </c>
      <c r="C39" s="444" t="s">
        <v>78</v>
      </c>
      <c r="D39" s="255"/>
      <c r="E39" s="255"/>
      <c r="F39" s="83"/>
      <c r="G39" s="255"/>
      <c r="II39" s="13"/>
      <c r="IJ39" s="13"/>
      <c r="IK39" s="13"/>
      <c r="IL39" s="13"/>
      <c r="IM39" s="13"/>
      <c r="IN39" s="13"/>
      <c r="IO39" s="13"/>
    </row>
    <row r="40" spans="1:249" s="32" customFormat="1" ht="20.85" customHeight="1" x14ac:dyDescent="0.25">
      <c r="A40" s="18" t="s">
        <v>10</v>
      </c>
      <c r="B40" s="18" t="s">
        <v>202</v>
      </c>
      <c r="C40" s="178" t="s">
        <v>79</v>
      </c>
      <c r="D40" s="359"/>
      <c r="E40" s="359"/>
      <c r="F40" s="84"/>
      <c r="G40" s="359"/>
    </row>
    <row r="41" spans="1:249" s="32" customFormat="1" ht="20.100000000000001" customHeight="1" x14ac:dyDescent="0.25">
      <c r="A41" s="197"/>
      <c r="B41" s="197"/>
      <c r="C41" s="450" t="s">
        <v>80</v>
      </c>
      <c r="D41" s="451">
        <f>SUM(D35+D34+D33+D32+D26+D25+D16+D15)</f>
        <v>57969355</v>
      </c>
      <c r="E41" s="451">
        <f>SUM(E35+E34+E33+E32+E26+E25+E16+E15)</f>
        <v>58462262</v>
      </c>
      <c r="F41" s="451">
        <f>SUM(F35+F34+F32+F26+F25+F16+F15)</f>
        <v>22618692</v>
      </c>
      <c r="G41" s="451">
        <f>SUM(G35+G34+G33+G32+G26+G25+G16+G15)</f>
        <v>52295518</v>
      </c>
      <c r="II41" s="16"/>
      <c r="IJ41" s="16"/>
      <c r="IK41" s="16"/>
      <c r="IL41" s="16"/>
      <c r="IM41" s="16"/>
      <c r="IN41" s="16"/>
      <c r="IO41" s="16"/>
    </row>
    <row r="42" spans="1:249" s="32" customFormat="1" ht="20.100000000000001" customHeight="1" x14ac:dyDescent="0.25">
      <c r="A42" s="197"/>
      <c r="B42" s="198"/>
      <c r="C42" s="199" t="s">
        <v>264</v>
      </c>
      <c r="D42" s="291">
        <v>506645</v>
      </c>
      <c r="E42" s="291">
        <v>506645</v>
      </c>
      <c r="F42" s="291">
        <v>506645</v>
      </c>
      <c r="G42" s="291">
        <v>541287</v>
      </c>
      <c r="II42" s="16"/>
      <c r="IJ42" s="16"/>
      <c r="IK42" s="16"/>
      <c r="IL42" s="16"/>
      <c r="IM42" s="16"/>
      <c r="IN42" s="16"/>
      <c r="IO42" s="16"/>
    </row>
    <row r="43" spans="1:249" s="32" customFormat="1" ht="20.100000000000001" customHeight="1" x14ac:dyDescent="0.25">
      <c r="A43" s="197"/>
      <c r="B43" s="198"/>
      <c r="C43" s="199" t="s">
        <v>265</v>
      </c>
      <c r="D43" s="291">
        <f>SUM(D41:D42)</f>
        <v>58476000</v>
      </c>
      <c r="E43" s="291">
        <f>SUM(E41:E42)</f>
        <v>58968907</v>
      </c>
      <c r="F43" s="291">
        <v>23125337</v>
      </c>
      <c r="G43" s="291">
        <f>SUM(G41:G42)</f>
        <v>52836805</v>
      </c>
      <c r="II43" s="16"/>
      <c r="IJ43" s="16"/>
      <c r="IK43" s="16"/>
      <c r="IL43" s="16"/>
      <c r="IM43" s="16"/>
      <c r="IN43" s="16"/>
      <c r="IO43" s="16"/>
    </row>
    <row r="44" spans="1:249" ht="16.5" x14ac:dyDescent="0.3">
      <c r="A44" s="18"/>
      <c r="B44" s="12"/>
      <c r="C44" s="200" t="s">
        <v>91</v>
      </c>
      <c r="D44" s="255"/>
      <c r="E44" s="255"/>
      <c r="F44" s="83"/>
      <c r="G44" s="255"/>
    </row>
    <row r="45" spans="1:249" ht="16.5" x14ac:dyDescent="0.3">
      <c r="A45" s="35"/>
      <c r="B45" s="17"/>
      <c r="C45" s="201" t="s">
        <v>92</v>
      </c>
      <c r="D45" s="255"/>
      <c r="E45" s="255"/>
      <c r="F45" s="83"/>
      <c r="G45" s="255"/>
    </row>
    <row r="46" spans="1:249" ht="16.5" x14ac:dyDescent="0.3">
      <c r="A46" s="202"/>
      <c r="B46" s="202"/>
      <c r="C46" s="203" t="s">
        <v>93</v>
      </c>
      <c r="D46" s="255">
        <v>1</v>
      </c>
      <c r="E46" s="255">
        <v>1</v>
      </c>
      <c r="F46" s="83">
        <v>1</v>
      </c>
      <c r="G46" s="255">
        <v>1</v>
      </c>
    </row>
    <row r="47" spans="1:249" ht="16.5" x14ac:dyDescent="0.3">
      <c r="A47" s="204"/>
      <c r="B47" s="204"/>
      <c r="C47" s="204" t="s">
        <v>94</v>
      </c>
      <c r="D47" s="255"/>
      <c r="E47" s="255"/>
      <c r="F47" s="83"/>
      <c r="G47" s="255"/>
    </row>
    <row r="48" spans="1:249" ht="16.5" x14ac:dyDescent="0.3">
      <c r="A48" s="145"/>
      <c r="B48" s="145"/>
      <c r="C48" s="145" t="s">
        <v>92</v>
      </c>
      <c r="D48" s="255"/>
      <c r="E48" s="255"/>
      <c r="F48" s="83"/>
      <c r="G48" s="255"/>
    </row>
    <row r="49" spans="1:7" ht="16.5" x14ac:dyDescent="0.3">
      <c r="A49" s="58"/>
      <c r="B49" s="58"/>
      <c r="C49" s="58" t="s">
        <v>95</v>
      </c>
      <c r="D49" s="255">
        <v>1</v>
      </c>
      <c r="E49" s="255">
        <v>1</v>
      </c>
      <c r="F49" s="83">
        <v>1</v>
      </c>
      <c r="G49" s="255">
        <v>1</v>
      </c>
    </row>
    <row r="50" spans="1:7" x14ac:dyDescent="0.3">
      <c r="D50" s="33"/>
      <c r="E50" s="33"/>
    </row>
  </sheetData>
  <sheetProtection selectLockedCells="1" selectUnlockedCells="1"/>
  <mergeCells count="4">
    <mergeCell ref="A10:B10"/>
    <mergeCell ref="A14:B14"/>
    <mergeCell ref="A15:B15"/>
    <mergeCell ref="A3:D3"/>
  </mergeCells>
  <phoneticPr fontId="0" type="noConversion"/>
  <printOptions horizontalCentered="1"/>
  <pageMargins left="0.32013888888888886" right="0.39027777777777778" top="0.42986111111111114" bottom="0.47222222222222221" header="0.51180555555555551" footer="0.51180555555555551"/>
  <pageSetup paperSize="9" scale="76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topLeftCell="A12" zoomScaleNormal="100" zoomScaleSheetLayoutView="100" workbookViewId="0">
      <selection activeCell="L21" sqref="L21"/>
    </sheetView>
  </sheetViews>
  <sheetFormatPr defaultColWidth="11.5703125" defaultRowHeight="15.75" x14ac:dyDescent="0.25"/>
  <cols>
    <col min="1" max="1" width="4" style="49" customWidth="1"/>
    <col min="2" max="2" width="40.7109375" style="50" customWidth="1"/>
    <col min="3" max="6" width="15.5703125" style="40" customWidth="1"/>
    <col min="7" max="7" width="7.28515625" style="49" customWidth="1"/>
    <col min="8" max="8" width="42.42578125" style="50" customWidth="1"/>
    <col min="9" max="10" width="15.85546875" style="3" customWidth="1"/>
    <col min="11" max="11" width="15" customWidth="1"/>
    <col min="12" max="12" width="15.7109375" customWidth="1"/>
  </cols>
  <sheetData>
    <row r="1" spans="1:12" ht="12" customHeight="1" x14ac:dyDescent="0.25">
      <c r="A1" s="51"/>
      <c r="B1" s="51"/>
      <c r="C1" s="51"/>
      <c r="D1" s="51"/>
      <c r="E1" s="51"/>
      <c r="F1" s="51"/>
      <c r="G1" s="51"/>
      <c r="H1" s="51"/>
      <c r="I1" s="307" t="s">
        <v>366</v>
      </c>
      <c r="J1" s="41"/>
      <c r="K1" s="307"/>
    </row>
    <row r="2" spans="1:12" ht="10.5" customHeight="1" x14ac:dyDescent="0.25">
      <c r="A2" s="51"/>
      <c r="B2" s="51"/>
      <c r="C2" s="51"/>
      <c r="D2" s="51"/>
      <c r="E2" s="51"/>
      <c r="F2" s="51"/>
      <c r="G2" s="51"/>
      <c r="H2" s="51"/>
      <c r="I2" s="307"/>
      <c r="J2" s="41"/>
    </row>
    <row r="3" spans="1:12" s="52" customFormat="1" ht="21" customHeight="1" x14ac:dyDescent="0.3">
      <c r="A3" s="571" t="s">
        <v>492</v>
      </c>
      <c r="B3" s="571"/>
      <c r="C3" s="571"/>
      <c r="D3" s="571"/>
      <c r="E3" s="571"/>
      <c r="F3" s="571"/>
      <c r="G3" s="571"/>
      <c r="H3" s="571"/>
      <c r="I3" s="571"/>
      <c r="J3" s="253"/>
    </row>
    <row r="4" spans="1:12" s="53" customFormat="1" ht="30" customHeight="1" x14ac:dyDescent="0.25">
      <c r="A4" s="225" t="s">
        <v>0</v>
      </c>
      <c r="B4" s="226" t="s">
        <v>1</v>
      </c>
      <c r="C4" s="227" t="s">
        <v>430</v>
      </c>
      <c r="D4" s="227" t="s">
        <v>494</v>
      </c>
      <c r="E4" s="227" t="s">
        <v>495</v>
      </c>
      <c r="F4" s="227" t="s">
        <v>493</v>
      </c>
      <c r="G4" s="228" t="s">
        <v>0</v>
      </c>
      <c r="H4" s="229" t="s">
        <v>1</v>
      </c>
      <c r="I4" s="366" t="s">
        <v>430</v>
      </c>
      <c r="J4" s="227" t="s">
        <v>491</v>
      </c>
      <c r="K4" s="361" t="s">
        <v>496</v>
      </c>
      <c r="L4" s="366" t="s">
        <v>493</v>
      </c>
    </row>
    <row r="5" spans="1:12" ht="30" customHeight="1" x14ac:dyDescent="0.25">
      <c r="A5" s="205"/>
      <c r="B5" s="173" t="s">
        <v>81</v>
      </c>
      <c r="C5" s="206"/>
      <c r="D5" s="206"/>
      <c r="E5" s="206"/>
      <c r="F5" s="206"/>
      <c r="G5" s="18"/>
      <c r="H5" s="207" t="s">
        <v>82</v>
      </c>
      <c r="I5" s="255"/>
      <c r="J5" s="117"/>
      <c r="K5" s="362"/>
      <c r="L5" s="255"/>
    </row>
    <row r="6" spans="1:12" ht="30" customHeight="1" x14ac:dyDescent="0.25">
      <c r="A6" s="205" t="s">
        <v>118</v>
      </c>
      <c r="B6" s="139" t="s">
        <v>83</v>
      </c>
      <c r="C6" s="206">
        <v>8352897</v>
      </c>
      <c r="D6" s="206">
        <v>8352897</v>
      </c>
      <c r="E6" s="206">
        <v>8352897</v>
      </c>
      <c r="F6" s="206">
        <v>8401174</v>
      </c>
      <c r="G6" s="18" t="s">
        <v>118</v>
      </c>
      <c r="H6" s="208" t="s">
        <v>84</v>
      </c>
      <c r="I6" s="255">
        <v>5924480</v>
      </c>
      <c r="J6" s="117">
        <v>5973388</v>
      </c>
      <c r="K6" s="363">
        <v>5928499</v>
      </c>
      <c r="L6" s="255">
        <v>6466740</v>
      </c>
    </row>
    <row r="7" spans="1:12" ht="30" customHeight="1" x14ac:dyDescent="0.25">
      <c r="A7" s="205"/>
      <c r="B7" s="139" t="s">
        <v>266</v>
      </c>
      <c r="C7" s="206">
        <v>2513232</v>
      </c>
      <c r="D7" s="206">
        <v>2513232</v>
      </c>
      <c r="E7" s="206">
        <v>2513232</v>
      </c>
      <c r="F7" s="206">
        <v>2861000</v>
      </c>
      <c r="G7" s="18" t="s">
        <v>126</v>
      </c>
      <c r="H7" s="208" t="s">
        <v>85</v>
      </c>
      <c r="I7" s="255">
        <v>916300</v>
      </c>
      <c r="J7" s="117">
        <v>867392</v>
      </c>
      <c r="K7" s="363">
        <v>639087</v>
      </c>
      <c r="L7" s="255">
        <v>892410</v>
      </c>
    </row>
    <row r="8" spans="1:12" ht="30" customHeight="1" x14ac:dyDescent="0.25">
      <c r="A8" s="205"/>
      <c r="B8" s="139" t="s">
        <v>243</v>
      </c>
      <c r="C8" s="206">
        <v>1800000</v>
      </c>
      <c r="D8" s="206">
        <v>2000000</v>
      </c>
      <c r="E8" s="206">
        <v>2000000</v>
      </c>
      <c r="F8" s="206">
        <v>2270000</v>
      </c>
      <c r="G8" s="18" t="s">
        <v>119</v>
      </c>
      <c r="H8" s="208" t="s">
        <v>86</v>
      </c>
      <c r="I8" s="255">
        <v>5100000</v>
      </c>
      <c r="J8" s="117">
        <v>5486935</v>
      </c>
      <c r="K8" s="363">
        <v>4736575</v>
      </c>
      <c r="L8" s="255">
        <v>5100000</v>
      </c>
    </row>
    <row r="9" spans="1:12" ht="30" customHeight="1" x14ac:dyDescent="0.25">
      <c r="A9" s="205"/>
      <c r="B9" s="209" t="s">
        <v>245</v>
      </c>
      <c r="C9" s="206"/>
      <c r="D9" s="206">
        <v>304800</v>
      </c>
      <c r="E9" s="206">
        <v>304800</v>
      </c>
      <c r="F9" s="206"/>
      <c r="G9" s="18" t="s">
        <v>124</v>
      </c>
      <c r="H9" s="208" t="s">
        <v>23</v>
      </c>
      <c r="I9" s="255">
        <v>2513232</v>
      </c>
      <c r="J9" s="125">
        <v>2580000</v>
      </c>
      <c r="K9" s="363">
        <v>2580000</v>
      </c>
      <c r="L9" s="255">
        <v>2861000</v>
      </c>
    </row>
    <row r="10" spans="1:12" ht="30" customHeight="1" x14ac:dyDescent="0.25">
      <c r="A10" s="205"/>
      <c r="B10" s="139" t="s">
        <v>244</v>
      </c>
      <c r="C10" s="206"/>
      <c r="D10" s="206"/>
      <c r="E10" s="206"/>
      <c r="F10" s="206"/>
      <c r="G10" s="18"/>
      <c r="H10" s="208"/>
      <c r="I10" s="255"/>
      <c r="J10" s="117"/>
      <c r="K10" s="364"/>
      <c r="L10" s="255"/>
    </row>
    <row r="11" spans="1:12" ht="30" customHeight="1" x14ac:dyDescent="0.25">
      <c r="A11" s="205"/>
      <c r="B11" s="210" t="s">
        <v>36</v>
      </c>
      <c r="C11" s="151">
        <f>SUM(C6:C10)</f>
        <v>12666129</v>
      </c>
      <c r="D11" s="151">
        <v>13170929</v>
      </c>
      <c r="E11" s="151">
        <v>13170929</v>
      </c>
      <c r="F11" s="151">
        <f>SUM(F6:F10)</f>
        <v>13532174</v>
      </c>
      <c r="G11" s="18" t="s">
        <v>120</v>
      </c>
      <c r="H11" s="208" t="s">
        <v>24</v>
      </c>
      <c r="I11" s="255">
        <v>340000</v>
      </c>
      <c r="J11" s="117">
        <v>651553</v>
      </c>
      <c r="K11" s="363">
        <v>537595</v>
      </c>
      <c r="L11" s="255">
        <v>340000</v>
      </c>
    </row>
    <row r="12" spans="1:12" ht="30" customHeight="1" x14ac:dyDescent="0.25">
      <c r="A12" s="205" t="s">
        <v>50</v>
      </c>
      <c r="B12" s="139" t="s">
        <v>9</v>
      </c>
      <c r="C12" s="206"/>
      <c r="D12" s="206"/>
      <c r="E12" s="206"/>
      <c r="F12" s="206"/>
      <c r="G12" s="18"/>
      <c r="H12" s="208"/>
      <c r="I12" s="255"/>
      <c r="J12" s="117"/>
      <c r="K12" s="363"/>
      <c r="L12" s="255"/>
    </row>
    <row r="13" spans="1:12" ht="30" customHeight="1" x14ac:dyDescent="0.25">
      <c r="A13" s="205"/>
      <c r="B13" s="171" t="s">
        <v>409</v>
      </c>
      <c r="C13" s="212">
        <v>2250000</v>
      </c>
      <c r="D13" s="212">
        <v>2250000</v>
      </c>
      <c r="E13" s="212">
        <v>2089193</v>
      </c>
      <c r="F13" s="212">
        <v>2090000</v>
      </c>
      <c r="G13" s="18"/>
      <c r="H13" s="208"/>
      <c r="I13" s="255"/>
      <c r="J13" s="117"/>
      <c r="K13" s="362"/>
      <c r="L13" s="255"/>
    </row>
    <row r="14" spans="1:12" ht="30" customHeight="1" x14ac:dyDescent="0.25">
      <c r="A14" s="205"/>
      <c r="B14" s="171" t="s">
        <v>410</v>
      </c>
      <c r="C14" s="212"/>
      <c r="D14" s="212"/>
      <c r="E14" s="212"/>
      <c r="F14" s="212"/>
      <c r="G14" s="18"/>
      <c r="H14" s="208"/>
      <c r="I14" s="255"/>
      <c r="J14" s="117"/>
      <c r="K14" s="362"/>
      <c r="L14" s="255"/>
    </row>
    <row r="15" spans="1:12" ht="30" customHeight="1" x14ac:dyDescent="0.25">
      <c r="A15" s="205"/>
      <c r="B15" s="139" t="s">
        <v>411</v>
      </c>
      <c r="C15" s="206">
        <v>380000</v>
      </c>
      <c r="D15" s="206">
        <v>380000</v>
      </c>
      <c r="E15" s="206"/>
      <c r="F15" s="206"/>
      <c r="G15" s="18"/>
      <c r="H15" s="208"/>
      <c r="I15" s="255"/>
      <c r="J15" s="117"/>
      <c r="K15" s="362"/>
      <c r="L15" s="255"/>
    </row>
    <row r="16" spans="1:12" ht="30" customHeight="1" x14ac:dyDescent="0.25">
      <c r="A16" s="205"/>
      <c r="B16" s="139" t="s">
        <v>412</v>
      </c>
      <c r="C16" s="206"/>
      <c r="D16" s="206"/>
      <c r="E16" s="206"/>
      <c r="F16" s="206"/>
      <c r="G16" s="18"/>
      <c r="H16" s="208"/>
      <c r="I16" s="255"/>
      <c r="J16" s="117"/>
      <c r="K16" s="362"/>
      <c r="L16" s="255"/>
    </row>
    <row r="17" spans="1:14" ht="30" customHeight="1" x14ac:dyDescent="0.25">
      <c r="A17" s="205"/>
      <c r="B17" s="139" t="s">
        <v>413</v>
      </c>
      <c r="C17" s="206">
        <v>20000</v>
      </c>
      <c r="D17" s="206">
        <v>20000</v>
      </c>
      <c r="E17" s="206">
        <v>7754</v>
      </c>
      <c r="F17" s="206">
        <v>10000</v>
      </c>
      <c r="G17" s="18"/>
      <c r="H17" s="208"/>
      <c r="I17" s="255"/>
      <c r="J17" s="125"/>
      <c r="K17" s="362"/>
      <c r="L17" s="255"/>
    </row>
    <row r="18" spans="1:14" ht="30" customHeight="1" x14ac:dyDescent="0.25">
      <c r="A18" s="205"/>
      <c r="B18" s="210" t="s">
        <v>48</v>
      </c>
      <c r="C18" s="211">
        <f>SUM(C13:C17)</f>
        <v>2650000</v>
      </c>
      <c r="D18" s="211">
        <v>2650000</v>
      </c>
      <c r="E18" s="211">
        <f>SUM(E13:E17)</f>
        <v>2096947</v>
      </c>
      <c r="F18" s="211">
        <v>2100000</v>
      </c>
      <c r="G18" s="18"/>
      <c r="H18" s="208"/>
      <c r="I18" s="255"/>
      <c r="J18" s="125"/>
      <c r="K18" s="362"/>
      <c r="L18" s="255"/>
    </row>
    <row r="19" spans="1:14" ht="30" customHeight="1" x14ac:dyDescent="0.25">
      <c r="A19" s="205" t="s">
        <v>119</v>
      </c>
      <c r="B19" s="139" t="s">
        <v>59</v>
      </c>
      <c r="C19" s="206">
        <v>851000</v>
      </c>
      <c r="D19" s="206">
        <v>851000</v>
      </c>
      <c r="E19" s="206">
        <v>736848</v>
      </c>
      <c r="F19" s="206">
        <v>843000</v>
      </c>
      <c r="G19" s="18"/>
      <c r="H19" s="208"/>
      <c r="I19" s="255"/>
      <c r="J19" s="117"/>
      <c r="K19" s="362"/>
      <c r="L19" s="255"/>
    </row>
    <row r="20" spans="1:14" s="16" customFormat="1" ht="30" customHeight="1" x14ac:dyDescent="0.25">
      <c r="A20" s="213" t="s">
        <v>124</v>
      </c>
      <c r="B20" s="173" t="s">
        <v>267</v>
      </c>
      <c r="C20" s="214">
        <v>385311</v>
      </c>
      <c r="D20" s="214">
        <v>385311</v>
      </c>
      <c r="E20" s="214">
        <v>604891</v>
      </c>
      <c r="F20" s="214">
        <v>424399</v>
      </c>
      <c r="G20" s="18"/>
      <c r="H20" s="215"/>
      <c r="I20" s="359"/>
      <c r="J20" s="117"/>
      <c r="K20" s="365"/>
      <c r="L20" s="359"/>
    </row>
    <row r="21" spans="1:14" s="16" customFormat="1" ht="30" customHeight="1" x14ac:dyDescent="0.25">
      <c r="A21" s="213"/>
      <c r="B21" s="210" t="s">
        <v>414</v>
      </c>
      <c r="C21" s="120">
        <f>SUM(C20+C19+C18+C11)</f>
        <v>16552440</v>
      </c>
      <c r="D21" s="211">
        <f>SUM(D20+D19+D18+D11)</f>
        <v>17057240</v>
      </c>
      <c r="E21" s="211">
        <f>SUM(E20+E19+E18+E11)</f>
        <v>16609615</v>
      </c>
      <c r="F21" s="120">
        <f>SUM(F20+F19+F18+F11)</f>
        <v>16899573</v>
      </c>
      <c r="G21" s="353"/>
      <c r="H21" s="460" t="s">
        <v>419</v>
      </c>
      <c r="I21" s="330">
        <f>SUM(I5:I20)</f>
        <v>14794012</v>
      </c>
      <c r="J21" s="372">
        <f>SUM(J5:J20)</f>
        <v>15559268</v>
      </c>
      <c r="K21" s="373">
        <f>SUM(K5:K20)</f>
        <v>14421756</v>
      </c>
      <c r="L21" s="330">
        <f>SUM(L6:L20)</f>
        <v>15660150</v>
      </c>
    </row>
    <row r="22" spans="1:14" s="16" customFormat="1" ht="30" customHeight="1" x14ac:dyDescent="0.25">
      <c r="A22" s="213"/>
      <c r="B22" s="173"/>
      <c r="C22" s="214"/>
      <c r="D22" s="214"/>
      <c r="E22" s="214"/>
      <c r="F22" s="214"/>
      <c r="G22" s="18" t="s">
        <v>120</v>
      </c>
      <c r="H22" s="215" t="s">
        <v>497</v>
      </c>
      <c r="I22" s="255">
        <v>8237340</v>
      </c>
      <c r="J22" s="117">
        <v>8438663</v>
      </c>
      <c r="K22" s="365">
        <v>8016130</v>
      </c>
      <c r="L22" s="255">
        <v>1000000</v>
      </c>
    </row>
    <row r="23" spans="1:14" ht="30" customHeight="1" x14ac:dyDescent="0.25">
      <c r="A23" s="205" t="s">
        <v>120</v>
      </c>
      <c r="B23" s="139" t="s">
        <v>88</v>
      </c>
      <c r="C23" s="206"/>
      <c r="D23" s="206"/>
      <c r="E23" s="206"/>
      <c r="F23" s="206"/>
      <c r="G23" s="18" t="s">
        <v>121</v>
      </c>
      <c r="H23" s="215" t="s">
        <v>378</v>
      </c>
      <c r="I23" s="255">
        <v>32441325</v>
      </c>
      <c r="J23" s="117">
        <v>32441325</v>
      </c>
      <c r="K23" s="365"/>
      <c r="L23" s="255">
        <v>32441325</v>
      </c>
    </row>
    <row r="24" spans="1:14" ht="30" customHeight="1" x14ac:dyDescent="0.25">
      <c r="A24" s="205" t="s">
        <v>121</v>
      </c>
      <c r="B24" s="139" t="s">
        <v>13</v>
      </c>
      <c r="C24" s="206"/>
      <c r="D24" s="206">
        <v>29904</v>
      </c>
      <c r="E24" s="206">
        <v>29904</v>
      </c>
      <c r="F24" s="206"/>
      <c r="G24" s="205"/>
      <c r="H24" s="208"/>
      <c r="I24" s="255"/>
      <c r="J24" s="125"/>
      <c r="K24" s="459"/>
      <c r="L24" s="255"/>
      <c r="N24" t="s">
        <v>127</v>
      </c>
    </row>
    <row r="25" spans="1:14" ht="30" customHeight="1" x14ac:dyDescent="0.25">
      <c r="A25" s="205" t="s">
        <v>115</v>
      </c>
      <c r="B25" s="139" t="s">
        <v>62</v>
      </c>
      <c r="C25" s="206"/>
      <c r="D25" s="206"/>
      <c r="E25" s="206"/>
      <c r="F25" s="206"/>
      <c r="G25" s="205" t="s">
        <v>115</v>
      </c>
      <c r="H25" s="208" t="s">
        <v>459</v>
      </c>
      <c r="I25" s="335">
        <v>2496678</v>
      </c>
      <c r="J25" s="125">
        <v>2023006</v>
      </c>
      <c r="K25" s="459">
        <v>180806</v>
      </c>
      <c r="L25" s="335">
        <v>3194043</v>
      </c>
    </row>
    <row r="26" spans="1:14" ht="30" customHeight="1" x14ac:dyDescent="0.25">
      <c r="A26" s="18"/>
      <c r="B26" s="172" t="s">
        <v>89</v>
      </c>
      <c r="C26" s="94"/>
      <c r="D26" s="94">
        <v>29904</v>
      </c>
      <c r="E26" s="94">
        <v>29904</v>
      </c>
      <c r="F26" s="94"/>
      <c r="G26" s="454"/>
      <c r="H26" s="456" t="s">
        <v>268</v>
      </c>
      <c r="I26" s="350">
        <f>SUM(I22:I25)</f>
        <v>43175343</v>
      </c>
      <c r="J26" s="457">
        <f>SUM(J22:J25)</f>
        <v>42902994</v>
      </c>
      <c r="K26" s="455">
        <f>SUM(K22:K25)</f>
        <v>8196936</v>
      </c>
      <c r="L26" s="350">
        <f>SUM(L22:L25)</f>
        <v>36635368</v>
      </c>
    </row>
    <row r="27" spans="1:14" ht="30" customHeight="1" x14ac:dyDescent="0.25">
      <c r="A27" s="18" t="s">
        <v>129</v>
      </c>
      <c r="B27" s="173" t="s">
        <v>90</v>
      </c>
      <c r="C27" s="214">
        <v>41923560</v>
      </c>
      <c r="D27" s="214">
        <v>41882463</v>
      </c>
      <c r="E27" s="214">
        <v>42423750</v>
      </c>
      <c r="F27" s="214">
        <v>35937232</v>
      </c>
      <c r="G27" s="491" t="s">
        <v>129</v>
      </c>
      <c r="H27" s="492" t="s">
        <v>457</v>
      </c>
      <c r="I27" s="403">
        <f>SUM(I26+I21)</f>
        <v>57969355</v>
      </c>
      <c r="J27" s="493">
        <f>SUM(J26+J21)</f>
        <v>58462262</v>
      </c>
      <c r="K27" s="494">
        <f>SUM(K26+K21)</f>
        <v>22618692</v>
      </c>
      <c r="L27" s="255">
        <f>SUM(L26+L21)</f>
        <v>52295518</v>
      </c>
    </row>
    <row r="28" spans="1:14" ht="30" customHeight="1" x14ac:dyDescent="0.25">
      <c r="A28" s="18" t="s">
        <v>369</v>
      </c>
      <c r="B28" s="173" t="s">
        <v>321</v>
      </c>
      <c r="C28" s="214"/>
      <c r="D28" s="214"/>
      <c r="E28" s="214"/>
      <c r="F28" s="214"/>
      <c r="G28" s="18" t="s">
        <v>369</v>
      </c>
      <c r="H28" s="216" t="s">
        <v>391</v>
      </c>
      <c r="I28" s="359">
        <v>506645</v>
      </c>
      <c r="J28" s="360">
        <v>506645</v>
      </c>
      <c r="K28" s="458">
        <v>506645</v>
      </c>
      <c r="L28" s="359">
        <v>541287</v>
      </c>
    </row>
    <row r="29" spans="1:14" s="13" customFormat="1" ht="30" customHeight="1" x14ac:dyDescent="0.25">
      <c r="A29" s="93"/>
      <c r="B29" s="172" t="s">
        <v>18</v>
      </c>
      <c r="C29" s="370">
        <f>SUM(C21:C28)</f>
        <v>58476000</v>
      </c>
      <c r="D29" s="371">
        <v>58968907</v>
      </c>
      <c r="E29" s="371">
        <v>59062569</v>
      </c>
      <c r="F29" s="370">
        <v>52836805</v>
      </c>
      <c r="G29" s="93"/>
      <c r="H29" s="367" t="s">
        <v>27</v>
      </c>
      <c r="I29" s="291">
        <f>SUM(I27:I28)</f>
        <v>58476000</v>
      </c>
      <c r="J29" s="368">
        <f>SUM(J27:J28)</f>
        <v>58968907</v>
      </c>
      <c r="K29" s="369">
        <f>SUM(K27:K28)</f>
        <v>23125337</v>
      </c>
      <c r="L29" s="291">
        <f>SUM(L27:L28)</f>
        <v>52836805</v>
      </c>
    </row>
    <row r="30" spans="1:14" x14ac:dyDescent="0.25">
      <c r="G30" s="54"/>
      <c r="H30" s="55"/>
      <c r="I30" s="38"/>
      <c r="J30" s="38"/>
      <c r="K30" s="273"/>
    </row>
    <row r="31" spans="1:14" x14ac:dyDescent="0.25">
      <c r="H31" s="55"/>
      <c r="I31" s="38"/>
      <c r="J31" s="38"/>
    </row>
    <row r="32" spans="1:14" x14ac:dyDescent="0.25">
      <c r="H32" s="55"/>
      <c r="I32" s="38"/>
      <c r="J32" s="38"/>
    </row>
    <row r="33" spans="8:10" x14ac:dyDescent="0.25">
      <c r="H33" s="55"/>
      <c r="I33" s="38"/>
      <c r="J33" s="38"/>
    </row>
    <row r="34" spans="8:10" x14ac:dyDescent="0.25">
      <c r="H34" s="55"/>
      <c r="I34" s="40"/>
      <c r="J34" s="40"/>
    </row>
    <row r="35" spans="8:10" x14ac:dyDescent="0.25">
      <c r="H35" s="55"/>
      <c r="I35" s="40"/>
      <c r="J35" s="40"/>
    </row>
    <row r="36" spans="8:10" x14ac:dyDescent="0.25">
      <c r="H36" s="55"/>
      <c r="I36" s="40"/>
      <c r="J36" s="40"/>
    </row>
    <row r="37" spans="8:10" x14ac:dyDescent="0.25">
      <c r="H37" s="55"/>
      <c r="I37" s="40"/>
      <c r="J37" s="40"/>
    </row>
    <row r="38" spans="8:10" x14ac:dyDescent="0.25">
      <c r="H38" s="55"/>
    </row>
  </sheetData>
  <sheetProtection selectLockedCells="1" selectUnlockedCells="1"/>
  <mergeCells count="1">
    <mergeCell ref="A3:I3"/>
  </mergeCells>
  <phoneticPr fontId="0" type="noConversion"/>
  <pageMargins left="0.4597222222222222" right="0.22152777777777777" top="0.19027777777777777" bottom="0.25" header="0.19" footer="0.51180555555555551"/>
  <pageSetup paperSize="9" scale="65" firstPageNumber="0" orientation="landscape" r:id="rId1"/>
  <headerFooter alignWithMargins="0"/>
  <colBreaks count="1" manualBreakCount="1">
    <brk id="12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5"/>
  <sheetViews>
    <sheetView zoomScaleNormal="100" zoomScaleSheetLayoutView="100" workbookViewId="0">
      <selection activeCell="G23" sqref="G23"/>
    </sheetView>
  </sheetViews>
  <sheetFormatPr defaultColWidth="7.85546875" defaultRowHeight="16.5" x14ac:dyDescent="0.3"/>
  <cols>
    <col min="1" max="1" width="5.7109375" style="60" customWidth="1"/>
    <col min="2" max="2" width="8.7109375" style="60" customWidth="1"/>
    <col min="3" max="3" width="36.7109375" style="27" customWidth="1"/>
    <col min="4" max="4" width="16" style="3" customWidth="1"/>
    <col min="5" max="5" width="17.140625" style="3" customWidth="1"/>
    <col min="6" max="6" width="16.7109375" style="25" customWidth="1"/>
    <col min="7" max="7" width="21.140625" style="25" customWidth="1"/>
    <col min="8" max="243" width="7.85546875" style="25"/>
  </cols>
  <sheetData>
    <row r="1" spans="1:7" ht="23.25" customHeight="1" x14ac:dyDescent="0.3">
      <c r="C1" s="61"/>
      <c r="E1" s="62"/>
      <c r="F1" s="309" t="s">
        <v>392</v>
      </c>
    </row>
    <row r="2" spans="1:7" ht="18.399999999999999" customHeight="1" x14ac:dyDescent="0.3">
      <c r="A2" s="276" t="s">
        <v>246</v>
      </c>
      <c r="B2" s="276"/>
      <c r="C2" s="276"/>
      <c r="D2" s="577" t="s">
        <v>498</v>
      </c>
      <c r="E2" s="577"/>
      <c r="F2" s="577"/>
    </row>
    <row r="3" spans="1:7" s="32" customFormat="1" ht="12.75" hidden="1" customHeight="1" x14ac:dyDescent="0.25">
      <c r="A3" s="49"/>
      <c r="B3" s="49"/>
      <c r="C3" s="63"/>
      <c r="D3" s="65"/>
      <c r="E3" s="65"/>
    </row>
    <row r="4" spans="1:7" s="32" customFormat="1" ht="17.850000000000001" customHeight="1" x14ac:dyDescent="0.25">
      <c r="A4" s="49"/>
      <c r="B4" s="49"/>
      <c r="C4" s="56"/>
      <c r="E4" s="62"/>
      <c r="F4" s="62" t="s">
        <v>273</v>
      </c>
    </row>
    <row r="5" spans="1:7" s="45" customFormat="1" ht="50.1" customHeight="1" x14ac:dyDescent="0.2">
      <c r="A5" s="277" t="s">
        <v>0</v>
      </c>
      <c r="B5" s="277" t="s">
        <v>132</v>
      </c>
      <c r="C5" s="277" t="s">
        <v>1</v>
      </c>
      <c r="D5" s="278" t="s">
        <v>424</v>
      </c>
      <c r="E5" s="278" t="s">
        <v>424</v>
      </c>
      <c r="F5" s="278" t="s">
        <v>458</v>
      </c>
      <c r="G5" s="278" t="s">
        <v>479</v>
      </c>
    </row>
    <row r="6" spans="1:7" s="45" customFormat="1" ht="50.1" customHeight="1" x14ac:dyDescent="0.25">
      <c r="A6" s="279" t="s">
        <v>118</v>
      </c>
      <c r="B6" s="280" t="s">
        <v>134</v>
      </c>
      <c r="C6" s="281" t="s">
        <v>379</v>
      </c>
      <c r="D6" s="267">
        <v>978360</v>
      </c>
      <c r="E6" s="267">
        <v>825759</v>
      </c>
      <c r="F6" s="267">
        <v>780870</v>
      </c>
      <c r="G6" s="267">
        <v>1013060</v>
      </c>
    </row>
    <row r="7" spans="1:7" s="45" customFormat="1" ht="50.1" customHeight="1" x14ac:dyDescent="0.25">
      <c r="A7" s="279"/>
      <c r="B7" s="280" t="s">
        <v>399</v>
      </c>
      <c r="C7" s="281" t="s">
        <v>408</v>
      </c>
      <c r="D7" s="393"/>
      <c r="E7" s="393"/>
      <c r="F7" s="267"/>
      <c r="G7" s="393"/>
    </row>
    <row r="8" spans="1:7" s="45" customFormat="1" ht="50.1" customHeight="1" x14ac:dyDescent="0.2">
      <c r="A8" s="574" t="s">
        <v>328</v>
      </c>
      <c r="B8" s="574"/>
      <c r="C8" s="574"/>
      <c r="D8" s="283">
        <f>SUM(D6:D7)</f>
        <v>978360</v>
      </c>
      <c r="E8" s="283">
        <f>SUM(E6:E7)</f>
        <v>825759</v>
      </c>
      <c r="F8" s="283">
        <v>780870</v>
      </c>
      <c r="G8" s="283">
        <f>SUM(G6:G7)</f>
        <v>1013060</v>
      </c>
    </row>
    <row r="9" spans="1:7" s="45" customFormat="1" ht="50.1" customHeight="1" x14ac:dyDescent="0.25">
      <c r="A9" s="279" t="s">
        <v>126</v>
      </c>
      <c r="B9" s="279" t="s">
        <v>148</v>
      </c>
      <c r="C9" s="281" t="s">
        <v>112</v>
      </c>
      <c r="D9" s="394"/>
      <c r="E9" s="394"/>
      <c r="F9" s="267"/>
      <c r="G9" s="394"/>
    </row>
    <row r="10" spans="1:7" s="45" customFormat="1" ht="50.1" customHeight="1" x14ac:dyDescent="0.25">
      <c r="A10" s="279" t="s">
        <v>119</v>
      </c>
      <c r="B10" s="279" t="s">
        <v>149</v>
      </c>
      <c r="C10" s="281" t="s">
        <v>247</v>
      </c>
      <c r="D10" s="394"/>
      <c r="E10" s="394"/>
      <c r="F10" s="267"/>
      <c r="G10" s="394"/>
    </row>
    <row r="11" spans="1:7" s="45" customFormat="1" ht="50.1" customHeight="1" x14ac:dyDescent="0.25">
      <c r="A11" s="279" t="s">
        <v>124</v>
      </c>
      <c r="B11" s="279" t="s">
        <v>150</v>
      </c>
      <c r="C11" s="281" t="s">
        <v>151</v>
      </c>
      <c r="D11" s="394"/>
      <c r="E11" s="394"/>
      <c r="F11" s="267"/>
      <c r="G11" s="394"/>
    </row>
    <row r="12" spans="1:7" s="66" customFormat="1" ht="50.1" customHeight="1" x14ac:dyDescent="0.25">
      <c r="A12" s="279" t="s">
        <v>120</v>
      </c>
      <c r="B12" s="279" t="s">
        <v>135</v>
      </c>
      <c r="C12" s="281" t="s">
        <v>152</v>
      </c>
      <c r="D12" s="267">
        <v>21640</v>
      </c>
      <c r="E12" s="267">
        <v>84024</v>
      </c>
      <c r="F12" s="267">
        <v>84024</v>
      </c>
      <c r="G12" s="267"/>
    </row>
    <row r="13" spans="1:7" s="45" customFormat="1" ht="50.1" customHeight="1" x14ac:dyDescent="0.2">
      <c r="A13" s="573" t="s">
        <v>258</v>
      </c>
      <c r="B13" s="573"/>
      <c r="C13" s="573"/>
      <c r="D13" s="394"/>
      <c r="E13" s="394"/>
      <c r="F13" s="267"/>
      <c r="G13" s="394"/>
    </row>
    <row r="14" spans="1:7" s="45" customFormat="1" ht="50.1" customHeight="1" x14ac:dyDescent="0.2">
      <c r="A14" s="324"/>
      <c r="B14" s="324" t="s">
        <v>136</v>
      </c>
      <c r="C14" s="282" t="s">
        <v>259</v>
      </c>
      <c r="D14" s="283">
        <v>1000000</v>
      </c>
      <c r="E14" s="283">
        <v>909783</v>
      </c>
      <c r="F14" s="283">
        <f>SUM(F12+F8)</f>
        <v>864894</v>
      </c>
      <c r="G14" s="283"/>
    </row>
    <row r="15" spans="1:7" ht="50.1" customHeight="1" x14ac:dyDescent="0.3">
      <c r="A15" s="279" t="s">
        <v>121</v>
      </c>
      <c r="B15" s="279" t="s">
        <v>139</v>
      </c>
      <c r="C15" s="284" t="s">
        <v>248</v>
      </c>
      <c r="D15" s="267">
        <v>3144480</v>
      </c>
      <c r="E15" s="267">
        <v>3151171</v>
      </c>
      <c r="F15" s="267">
        <v>3151174</v>
      </c>
      <c r="G15" s="267">
        <v>3443680</v>
      </c>
    </row>
    <row r="16" spans="1:7" ht="50.1" customHeight="1" x14ac:dyDescent="0.3">
      <c r="A16" s="279" t="s">
        <v>115</v>
      </c>
      <c r="B16" s="279" t="s">
        <v>374</v>
      </c>
      <c r="C16" s="327" t="s">
        <v>400</v>
      </c>
      <c r="D16" s="268">
        <v>1780000</v>
      </c>
      <c r="E16" s="268">
        <v>1912431</v>
      </c>
      <c r="F16" s="267">
        <v>1912431</v>
      </c>
      <c r="G16" s="268">
        <v>2010000</v>
      </c>
    </row>
    <row r="17" spans="1:251" ht="50.1" customHeight="1" x14ac:dyDescent="0.3">
      <c r="A17" s="258">
        <v>8</v>
      </c>
      <c r="B17" s="279" t="s">
        <v>426</v>
      </c>
      <c r="C17" s="327" t="s">
        <v>427</v>
      </c>
      <c r="D17" s="268"/>
      <c r="E17" s="268"/>
      <c r="F17" s="267"/>
      <c r="G17" s="268"/>
    </row>
    <row r="18" spans="1:251" s="45" customFormat="1" ht="50.1" customHeight="1" x14ac:dyDescent="0.2">
      <c r="A18" s="574" t="s">
        <v>329</v>
      </c>
      <c r="B18" s="574"/>
      <c r="C18" s="574"/>
      <c r="D18" s="283">
        <f>SUM(D15:D17)</f>
        <v>4924480</v>
      </c>
      <c r="E18" s="283">
        <f>SUM(E15:E17)</f>
        <v>5063602</v>
      </c>
      <c r="F18" s="283">
        <v>5063605</v>
      </c>
      <c r="G18" s="283">
        <f>SUM(G15:G17)</f>
        <v>5453680</v>
      </c>
    </row>
    <row r="19" spans="1:251" s="45" customFormat="1" ht="50.1" customHeight="1" x14ac:dyDescent="0.2">
      <c r="A19" s="575" t="s">
        <v>330</v>
      </c>
      <c r="B19" s="576"/>
      <c r="C19" s="576"/>
      <c r="D19" s="328">
        <v>5924480</v>
      </c>
      <c r="E19" s="328">
        <v>5973388</v>
      </c>
      <c r="F19" s="328">
        <v>5928499</v>
      </c>
      <c r="G19" s="328">
        <f>SUM(G18+G8)</f>
        <v>6466740</v>
      </c>
    </row>
    <row r="20" spans="1:251" s="45" customFormat="1" ht="50.1" customHeight="1" x14ac:dyDescent="0.25">
      <c r="A20" s="258">
        <v>9</v>
      </c>
      <c r="B20" s="279" t="s">
        <v>145</v>
      </c>
      <c r="C20" s="327" t="s">
        <v>425</v>
      </c>
      <c r="D20" s="254">
        <v>916300</v>
      </c>
      <c r="E20" s="254">
        <v>867392</v>
      </c>
      <c r="F20" s="267">
        <v>624212</v>
      </c>
      <c r="G20" s="254">
        <v>892410</v>
      </c>
    </row>
    <row r="21" spans="1:251" s="32" customFormat="1" ht="50.1" customHeight="1" x14ac:dyDescent="0.25">
      <c r="A21" s="285">
        <v>10</v>
      </c>
      <c r="B21" s="279" t="s">
        <v>145</v>
      </c>
      <c r="C21" s="286" t="s">
        <v>113</v>
      </c>
      <c r="D21" s="395"/>
      <c r="E21" s="395"/>
      <c r="F21" s="267">
        <v>14875</v>
      </c>
      <c r="G21" s="395"/>
    </row>
    <row r="22" spans="1:251" s="67" customFormat="1" ht="50.1" customHeight="1" x14ac:dyDescent="0.25">
      <c r="A22" s="572" t="s">
        <v>331</v>
      </c>
      <c r="B22" s="572"/>
      <c r="C22" s="572"/>
      <c r="D22" s="396">
        <v>916300</v>
      </c>
      <c r="E22" s="396">
        <v>867392</v>
      </c>
      <c r="F22" s="386">
        <v>639087</v>
      </c>
      <c r="G22" s="396">
        <v>892410</v>
      </c>
      <c r="IJ22" s="68"/>
      <c r="IK22" s="68"/>
      <c r="IL22" s="68"/>
      <c r="IM22" s="68"/>
      <c r="IN22" s="68"/>
      <c r="IO22" s="68"/>
      <c r="IP22" s="68"/>
      <c r="IQ22" s="68"/>
    </row>
    <row r="23" spans="1:251" ht="50.1" customHeight="1" x14ac:dyDescent="0.3">
      <c r="A23" s="329"/>
      <c r="B23" s="329"/>
      <c r="C23" s="330" t="s">
        <v>320</v>
      </c>
      <c r="D23" s="331">
        <v>6840780</v>
      </c>
      <c r="E23" s="331">
        <f>SUM(E22+E19)</f>
        <v>6840780</v>
      </c>
      <c r="F23" s="331">
        <v>6567586</v>
      </c>
      <c r="G23" s="331">
        <f>SUM(G22+G19)</f>
        <v>7359150</v>
      </c>
    </row>
    <row r="24" spans="1:251" x14ac:dyDescent="0.3">
      <c r="A24" s="49"/>
      <c r="B24" s="49"/>
      <c r="C24" s="28"/>
    </row>
    <row r="25" spans="1:251" x14ac:dyDescent="0.3">
      <c r="A25" s="49"/>
      <c r="B25" s="49"/>
      <c r="C25" s="28"/>
    </row>
    <row r="26" spans="1:251" x14ac:dyDescent="0.3">
      <c r="A26" s="49"/>
      <c r="B26" s="49"/>
      <c r="C26" s="28"/>
    </row>
    <row r="27" spans="1:251" x14ac:dyDescent="0.3">
      <c r="A27" s="49"/>
      <c r="B27" s="49"/>
      <c r="C27" s="28"/>
    </row>
    <row r="28" spans="1:251" x14ac:dyDescent="0.3">
      <c r="C28" s="28"/>
    </row>
    <row r="29" spans="1:251" x14ac:dyDescent="0.3">
      <c r="C29" s="28"/>
    </row>
    <row r="30" spans="1:251" x14ac:dyDescent="0.3">
      <c r="C30" s="28"/>
    </row>
    <row r="31" spans="1:251" x14ac:dyDescent="0.3">
      <c r="C31" s="28"/>
    </row>
    <row r="32" spans="1:251" x14ac:dyDescent="0.3">
      <c r="C32" s="28"/>
    </row>
    <row r="33" spans="3:3" x14ac:dyDescent="0.3">
      <c r="C33" s="28"/>
    </row>
    <row r="34" spans="3:3" x14ac:dyDescent="0.3">
      <c r="C34" s="28"/>
    </row>
    <row r="35" spans="3:3" x14ac:dyDescent="0.3">
      <c r="C35" s="28"/>
    </row>
    <row r="36" spans="3:3" x14ac:dyDescent="0.3">
      <c r="C36" s="28"/>
    </row>
    <row r="37" spans="3:3" x14ac:dyDescent="0.3">
      <c r="C37" s="28"/>
    </row>
    <row r="38" spans="3:3" x14ac:dyDescent="0.3">
      <c r="C38" s="28"/>
    </row>
    <row r="39" spans="3:3" x14ac:dyDescent="0.3">
      <c r="C39" s="28"/>
    </row>
    <row r="40" spans="3:3" x14ac:dyDescent="0.3">
      <c r="C40" s="28"/>
    </row>
    <row r="41" spans="3:3" x14ac:dyDescent="0.3">
      <c r="C41" s="28"/>
    </row>
    <row r="42" spans="3:3" x14ac:dyDescent="0.3">
      <c r="C42" s="28"/>
    </row>
    <row r="43" spans="3:3" x14ac:dyDescent="0.3">
      <c r="C43" s="28"/>
    </row>
    <row r="44" spans="3:3" x14ac:dyDescent="0.3">
      <c r="C44" s="28"/>
    </row>
    <row r="45" spans="3:3" x14ac:dyDescent="0.3">
      <c r="C45" s="28"/>
    </row>
  </sheetData>
  <sheetProtection selectLockedCells="1" selectUnlockedCells="1"/>
  <mergeCells count="6">
    <mergeCell ref="A22:C22"/>
    <mergeCell ref="A13:C13"/>
    <mergeCell ref="A8:C8"/>
    <mergeCell ref="A18:C18"/>
    <mergeCell ref="A19:C19"/>
    <mergeCell ref="D2:F2"/>
  </mergeCells>
  <phoneticPr fontId="0" type="noConversion"/>
  <printOptions horizontalCentered="1"/>
  <pageMargins left="0.22013888888888888" right="0.4201388888888889" top="0.92013888888888884" bottom="2.3201388888888888" header="0.51180555555555551" footer="0.51180555555555551"/>
  <pageSetup paperSize="9" scale="5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zoomScaleSheetLayoutView="100" workbookViewId="0">
      <selection activeCell="F28" sqref="F28"/>
    </sheetView>
  </sheetViews>
  <sheetFormatPr defaultRowHeight="12.75" x14ac:dyDescent="0.2"/>
  <cols>
    <col min="1" max="2" width="7.28515625" customWidth="1"/>
    <col min="3" max="3" width="30.7109375" customWidth="1"/>
    <col min="4" max="4" width="17.42578125" customWidth="1"/>
    <col min="5" max="6" width="16.140625" customWidth="1"/>
    <col min="7" max="7" width="14.28515625" customWidth="1"/>
    <col min="8" max="8" width="11.5703125" customWidth="1"/>
  </cols>
  <sheetData>
    <row r="1" spans="1:7" ht="50.1" customHeight="1" x14ac:dyDescent="0.25">
      <c r="A1" s="578" t="s">
        <v>499</v>
      </c>
      <c r="B1" s="578"/>
      <c r="C1" s="578"/>
      <c r="D1" s="578"/>
      <c r="E1" s="578"/>
      <c r="F1" s="578"/>
      <c r="G1" s="399" t="s">
        <v>277</v>
      </c>
    </row>
    <row r="2" spans="1:7" ht="50.1" customHeight="1" x14ac:dyDescent="0.25">
      <c r="A2" s="97" t="s">
        <v>154</v>
      </c>
      <c r="B2" s="106" t="s">
        <v>132</v>
      </c>
      <c r="C2" s="97" t="s">
        <v>1</v>
      </c>
      <c r="D2" s="332" t="s">
        <v>428</v>
      </c>
      <c r="E2" s="157" t="s">
        <v>501</v>
      </c>
      <c r="F2" s="157" t="s">
        <v>502</v>
      </c>
      <c r="G2" s="332" t="s">
        <v>500</v>
      </c>
    </row>
    <row r="3" spans="1:7" ht="30" customHeight="1" x14ac:dyDescent="0.25">
      <c r="A3" s="83">
        <v>1</v>
      </c>
      <c r="B3" s="104" t="s">
        <v>155</v>
      </c>
      <c r="C3" s="287" t="s">
        <v>156</v>
      </c>
      <c r="D3" s="333"/>
      <c r="E3" s="268"/>
      <c r="F3" s="255"/>
      <c r="G3" s="333"/>
    </row>
    <row r="4" spans="1:7" ht="30" customHeight="1" x14ac:dyDescent="0.25">
      <c r="A4" s="83">
        <v>2</v>
      </c>
      <c r="B4" s="104" t="s">
        <v>157</v>
      </c>
      <c r="C4" s="287" t="s">
        <v>158</v>
      </c>
      <c r="D4" s="268">
        <v>850000</v>
      </c>
      <c r="E4" s="268">
        <v>1348903</v>
      </c>
      <c r="F4" s="255">
        <v>1087636</v>
      </c>
      <c r="G4" s="268">
        <v>850000</v>
      </c>
    </row>
    <row r="5" spans="1:7" ht="30" customHeight="1" x14ac:dyDescent="0.25">
      <c r="A5" s="83">
        <v>3</v>
      </c>
      <c r="B5" s="104" t="s">
        <v>160</v>
      </c>
      <c r="C5" s="83" t="s">
        <v>159</v>
      </c>
      <c r="D5" s="333"/>
      <c r="E5" s="268"/>
      <c r="F5" s="255"/>
      <c r="G5" s="333"/>
    </row>
    <row r="6" spans="1:7" s="13" customFormat="1" ht="30" customHeight="1" x14ac:dyDescent="0.25">
      <c r="A6" s="584" t="s">
        <v>161</v>
      </c>
      <c r="B6" s="584"/>
      <c r="C6" s="584"/>
      <c r="D6" s="275">
        <v>850000</v>
      </c>
      <c r="E6" s="275">
        <v>1348903</v>
      </c>
      <c r="F6" s="274">
        <v>1087636</v>
      </c>
      <c r="G6" s="275">
        <v>850000</v>
      </c>
    </row>
    <row r="7" spans="1:7" s="13" customFormat="1" ht="30" customHeight="1" x14ac:dyDescent="0.25">
      <c r="A7" s="83">
        <v>4</v>
      </c>
      <c r="B7" s="104" t="s">
        <v>162</v>
      </c>
      <c r="C7" s="287" t="s">
        <v>401</v>
      </c>
      <c r="D7" s="268">
        <v>98400</v>
      </c>
      <c r="E7" s="268">
        <v>100000</v>
      </c>
      <c r="F7" s="255">
        <v>92674</v>
      </c>
      <c r="G7" s="268">
        <v>98400</v>
      </c>
    </row>
    <row r="8" spans="1:7" s="13" customFormat="1" ht="30" customHeight="1" x14ac:dyDescent="0.25">
      <c r="A8" s="83">
        <v>5</v>
      </c>
      <c r="B8" s="104" t="s">
        <v>163</v>
      </c>
      <c r="C8" s="287" t="s">
        <v>402</v>
      </c>
      <c r="D8" s="268">
        <v>46600</v>
      </c>
      <c r="E8" s="268">
        <v>46600</v>
      </c>
      <c r="F8" s="255">
        <v>31016</v>
      </c>
      <c r="G8" s="268">
        <v>46600</v>
      </c>
    </row>
    <row r="9" spans="1:7" s="13" customFormat="1" ht="30" customHeight="1" x14ac:dyDescent="0.25">
      <c r="A9" s="585" t="s">
        <v>164</v>
      </c>
      <c r="B9" s="585"/>
      <c r="C9" s="585"/>
      <c r="D9" s="275">
        <f>SUM(D7:D8)</f>
        <v>145000</v>
      </c>
      <c r="E9" s="275">
        <v>146600</v>
      </c>
      <c r="F9" s="274">
        <v>123690</v>
      </c>
      <c r="G9" s="275">
        <f>SUM(G7:G8)</f>
        <v>145000</v>
      </c>
    </row>
    <row r="10" spans="1:7" s="13" customFormat="1" ht="30" customHeight="1" x14ac:dyDescent="0.25">
      <c r="A10" s="99">
        <v>6</v>
      </c>
      <c r="B10" s="107" t="s">
        <v>165</v>
      </c>
      <c r="C10" s="288" t="s">
        <v>166</v>
      </c>
      <c r="D10" s="268">
        <v>850000</v>
      </c>
      <c r="E10" s="397">
        <v>1246367</v>
      </c>
      <c r="F10" s="255">
        <v>1108317</v>
      </c>
      <c r="G10" s="268">
        <v>850000</v>
      </c>
    </row>
    <row r="11" spans="1:7" s="13" customFormat="1" ht="30" customHeight="1" x14ac:dyDescent="0.25">
      <c r="A11" s="99">
        <v>7</v>
      </c>
      <c r="B11" s="107" t="s">
        <v>167</v>
      </c>
      <c r="C11" s="288" t="s">
        <v>168</v>
      </c>
      <c r="D11" s="268">
        <v>370000</v>
      </c>
      <c r="E11" s="397">
        <v>120238</v>
      </c>
      <c r="F11" s="255">
        <v>0</v>
      </c>
      <c r="G11" s="268">
        <v>370000</v>
      </c>
    </row>
    <row r="12" spans="1:7" s="13" customFormat="1" ht="30" customHeight="1" x14ac:dyDescent="0.25">
      <c r="A12" s="88">
        <v>8</v>
      </c>
      <c r="B12" s="107" t="s">
        <v>169</v>
      </c>
      <c r="C12" s="83" t="s">
        <v>125</v>
      </c>
      <c r="D12" s="83"/>
      <c r="E12" s="268"/>
      <c r="F12" s="255"/>
      <c r="G12" s="83"/>
    </row>
    <row r="13" spans="1:7" s="13" customFormat="1" ht="30" customHeight="1" x14ac:dyDescent="0.25">
      <c r="A13" s="86">
        <v>9</v>
      </c>
      <c r="B13" s="107" t="s">
        <v>170</v>
      </c>
      <c r="C13" s="287" t="s">
        <v>171</v>
      </c>
      <c r="D13" s="255">
        <v>1000000</v>
      </c>
      <c r="E13" s="268">
        <v>415336</v>
      </c>
      <c r="F13" s="255">
        <v>413990</v>
      </c>
      <c r="G13" s="255">
        <v>1000000</v>
      </c>
    </row>
    <row r="14" spans="1:7" ht="30" customHeight="1" x14ac:dyDescent="0.25">
      <c r="A14" s="86">
        <v>10</v>
      </c>
      <c r="B14" s="107" t="s">
        <v>172</v>
      </c>
      <c r="C14" s="83" t="s">
        <v>173</v>
      </c>
      <c r="D14" s="83"/>
      <c r="E14" s="268"/>
      <c r="F14" s="255"/>
      <c r="G14" s="83"/>
    </row>
    <row r="15" spans="1:7" ht="30" customHeight="1" x14ac:dyDescent="0.25">
      <c r="A15" s="86">
        <v>11</v>
      </c>
      <c r="B15" s="107" t="s">
        <v>174</v>
      </c>
      <c r="C15" s="289" t="s">
        <v>393</v>
      </c>
      <c r="D15" s="83"/>
      <c r="E15" s="268"/>
      <c r="F15" s="255"/>
      <c r="G15" s="83"/>
    </row>
    <row r="16" spans="1:7" ht="30" customHeight="1" x14ac:dyDescent="0.25">
      <c r="A16" s="86">
        <v>12</v>
      </c>
      <c r="B16" s="107" t="s">
        <v>175</v>
      </c>
      <c r="C16" s="289" t="s">
        <v>176</v>
      </c>
      <c r="D16" s="268">
        <v>800000</v>
      </c>
      <c r="E16" s="268">
        <v>1289568</v>
      </c>
      <c r="F16" s="255">
        <v>1215176</v>
      </c>
      <c r="G16" s="268">
        <v>800000</v>
      </c>
    </row>
    <row r="17" spans="1:7" ht="30" customHeight="1" x14ac:dyDescent="0.25">
      <c r="A17" s="86"/>
      <c r="B17" s="107"/>
      <c r="C17" s="289" t="s">
        <v>403</v>
      </c>
      <c r="D17" s="83"/>
      <c r="E17" s="268"/>
      <c r="F17" s="255"/>
      <c r="G17" s="83"/>
    </row>
    <row r="18" spans="1:7" ht="30" customHeight="1" x14ac:dyDescent="0.25">
      <c r="A18" s="579" t="s">
        <v>177</v>
      </c>
      <c r="B18" s="580"/>
      <c r="C18" s="290" t="s">
        <v>68</v>
      </c>
      <c r="D18" s="274">
        <f>SUM(D10:D17)</f>
        <v>3020000</v>
      </c>
      <c r="E18" s="275">
        <f>SUM(E10:E16)</f>
        <v>3071509</v>
      </c>
      <c r="F18" s="274">
        <f>SUM(F10:F17)</f>
        <v>2737483</v>
      </c>
      <c r="G18" s="274">
        <f>SUM(G10:G17)</f>
        <v>3020000</v>
      </c>
    </row>
    <row r="19" spans="1:7" ht="30" customHeight="1" x14ac:dyDescent="0.25">
      <c r="A19" s="86">
        <v>13</v>
      </c>
      <c r="B19" s="87" t="s">
        <v>178</v>
      </c>
      <c r="C19" s="86" t="s">
        <v>179</v>
      </c>
      <c r="D19" s="83"/>
      <c r="E19" s="135"/>
      <c r="F19" s="83"/>
      <c r="G19" s="83"/>
    </row>
    <row r="20" spans="1:7" ht="30" customHeight="1" x14ac:dyDescent="0.25">
      <c r="A20" s="95">
        <v>14</v>
      </c>
      <c r="B20" s="96" t="s">
        <v>180</v>
      </c>
      <c r="C20" s="89" t="s">
        <v>181</v>
      </c>
      <c r="D20" s="83"/>
      <c r="E20" s="133"/>
      <c r="F20" s="83"/>
      <c r="G20" s="83"/>
    </row>
    <row r="21" spans="1:7" ht="30" customHeight="1" x14ac:dyDescent="0.25">
      <c r="A21" s="581" t="s">
        <v>182</v>
      </c>
      <c r="B21" s="582"/>
      <c r="C21" s="292" t="s">
        <v>190</v>
      </c>
      <c r="D21" s="83"/>
      <c r="E21" s="310"/>
      <c r="F21" s="116"/>
      <c r="G21" s="83"/>
    </row>
    <row r="22" spans="1:7" ht="30" customHeight="1" x14ac:dyDescent="0.25">
      <c r="A22" s="86">
        <v>15</v>
      </c>
      <c r="B22" s="87" t="s">
        <v>183</v>
      </c>
      <c r="C22" s="86" t="s">
        <v>236</v>
      </c>
      <c r="D22" s="255">
        <v>1084000</v>
      </c>
      <c r="E22" s="268">
        <v>898161</v>
      </c>
      <c r="F22" s="255">
        <v>766004</v>
      </c>
      <c r="G22" s="255">
        <v>1084000</v>
      </c>
    </row>
    <row r="23" spans="1:7" ht="30" customHeight="1" x14ac:dyDescent="0.25">
      <c r="A23" s="86">
        <v>16</v>
      </c>
      <c r="B23" s="87" t="s">
        <v>184</v>
      </c>
      <c r="C23" s="86" t="s">
        <v>185</v>
      </c>
      <c r="D23" s="83"/>
      <c r="E23" s="135"/>
      <c r="F23" s="83"/>
      <c r="G23" s="83"/>
    </row>
    <row r="24" spans="1:7" ht="30" customHeight="1" x14ac:dyDescent="0.25">
      <c r="A24" s="86">
        <v>17</v>
      </c>
      <c r="B24" s="87" t="s">
        <v>249</v>
      </c>
      <c r="C24" s="86" t="s">
        <v>250</v>
      </c>
      <c r="D24" s="83"/>
      <c r="E24" s="135"/>
      <c r="F24" s="83"/>
      <c r="G24" s="83"/>
    </row>
    <row r="25" spans="1:7" ht="30" customHeight="1" x14ac:dyDescent="0.25">
      <c r="A25" s="86">
        <v>18</v>
      </c>
      <c r="B25" s="87" t="s">
        <v>186</v>
      </c>
      <c r="C25" s="86" t="s">
        <v>187</v>
      </c>
      <c r="D25" s="255">
        <v>1000</v>
      </c>
      <c r="E25" s="398">
        <v>21672</v>
      </c>
      <c r="F25" s="83">
        <v>21762</v>
      </c>
      <c r="G25" s="255">
        <v>1000</v>
      </c>
    </row>
    <row r="26" spans="1:7" ht="30" customHeight="1" x14ac:dyDescent="0.25">
      <c r="A26" s="581" t="s">
        <v>188</v>
      </c>
      <c r="B26" s="582"/>
      <c r="C26" s="292" t="s">
        <v>189</v>
      </c>
      <c r="D26" s="83"/>
      <c r="E26" s="310"/>
      <c r="F26" s="116"/>
      <c r="G26" s="83"/>
    </row>
    <row r="27" spans="1:7" ht="30" customHeight="1" x14ac:dyDescent="0.25">
      <c r="A27" s="579" t="s">
        <v>191</v>
      </c>
      <c r="B27" s="583"/>
      <c r="C27" s="580"/>
      <c r="D27" s="291">
        <f>SUM(D25+D22+D18+D9+D6)</f>
        <v>5100000</v>
      </c>
      <c r="E27" s="334">
        <v>5486935</v>
      </c>
      <c r="F27" s="291">
        <v>4736575</v>
      </c>
      <c r="G27" s="291">
        <f>SUM(G25+G22+G18+G9+G6)</f>
        <v>5100000</v>
      </c>
    </row>
    <row r="28" spans="1:7" ht="24.95" customHeight="1" x14ac:dyDescent="0.2"/>
    <row r="29" spans="1:7" ht="18.600000000000001" customHeight="1" x14ac:dyDescent="0.2"/>
    <row r="30" spans="1:7" ht="18.600000000000001" customHeight="1" x14ac:dyDescent="0.2"/>
    <row r="31" spans="1:7" s="59" customFormat="1" ht="18.600000000000001" customHeight="1" x14ac:dyDescent="0.2"/>
    <row r="32" spans="1:7" ht="18.600000000000001" customHeight="1" x14ac:dyDescent="0.2"/>
    <row r="33" ht="18.600000000000001" customHeight="1" x14ac:dyDescent="0.2"/>
    <row r="34" s="52" customFormat="1" ht="18.600000000000001" customHeight="1" x14ac:dyDescent="0.2"/>
    <row r="35" s="52" customFormat="1" ht="16.5" customHeight="1" x14ac:dyDescent="0.2"/>
  </sheetData>
  <sheetProtection selectLockedCells="1" selectUnlockedCells="1"/>
  <mergeCells count="7">
    <mergeCell ref="A1:F1"/>
    <mergeCell ref="A18:B18"/>
    <mergeCell ref="A21:B21"/>
    <mergeCell ref="A26:B26"/>
    <mergeCell ref="A27:C27"/>
    <mergeCell ref="A6:C6"/>
    <mergeCell ref="A9:C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firstPageNumber="0" orientation="portrait" r:id="rId1"/>
  <headerFooter alignWithMargins="0"/>
  <colBreaks count="1" manualBreakCount="1">
    <brk id="7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3" zoomScaleNormal="100" workbookViewId="0">
      <selection activeCell="J39" sqref="J39"/>
    </sheetView>
  </sheetViews>
  <sheetFormatPr defaultRowHeight="12.75" x14ac:dyDescent="0.2"/>
  <cols>
    <col min="1" max="1" width="21.7109375" customWidth="1"/>
    <col min="2" max="2" width="22.140625" style="85" customWidth="1"/>
    <col min="3" max="3" width="24" style="85" customWidth="1"/>
    <col min="4" max="4" width="20.5703125" style="85" customWidth="1"/>
    <col min="5" max="5" width="18.5703125" style="85" customWidth="1"/>
    <col min="6" max="6" width="28.28515625" customWidth="1"/>
    <col min="7" max="7" width="17.42578125" style="85" customWidth="1"/>
    <col min="8" max="8" width="16.85546875" customWidth="1"/>
    <col min="9" max="9" width="17.5703125" customWidth="1"/>
    <col min="10" max="10" width="15.85546875" customWidth="1"/>
  </cols>
  <sheetData>
    <row r="1" spans="1:10" s="3" customFormat="1" ht="35.25" customHeight="1" x14ac:dyDescent="0.3">
      <c r="B1" s="565" t="s">
        <v>503</v>
      </c>
      <c r="C1" s="565"/>
      <c r="D1" s="565"/>
      <c r="E1" s="565"/>
      <c r="F1" s="565"/>
      <c r="G1" s="565"/>
      <c r="I1" s="495" t="s">
        <v>278</v>
      </c>
    </row>
    <row r="2" spans="1:10" s="3" customFormat="1" x14ac:dyDescent="0.2">
      <c r="G2" s="41" t="s">
        <v>273</v>
      </c>
    </row>
    <row r="3" spans="1:10" ht="39.950000000000003" customHeight="1" x14ac:dyDescent="0.25">
      <c r="A3" s="40" t="s">
        <v>204</v>
      </c>
      <c r="B3" s="160" t="s">
        <v>430</v>
      </c>
      <c r="C3" s="296" t="s">
        <v>504</v>
      </c>
      <c r="D3" s="296" t="s">
        <v>505</v>
      </c>
      <c r="E3" s="160" t="s">
        <v>493</v>
      </c>
      <c r="F3" s="586" t="s">
        <v>506</v>
      </c>
      <c r="G3" s="587"/>
      <c r="H3" s="296" t="s">
        <v>494</v>
      </c>
      <c r="I3" s="296" t="s">
        <v>505</v>
      </c>
      <c r="J3" s="326" t="s">
        <v>507</v>
      </c>
    </row>
    <row r="4" spans="1:10" ht="39.950000000000003" customHeight="1" x14ac:dyDescent="0.25">
      <c r="A4" s="83"/>
      <c r="B4" s="337"/>
      <c r="C4" s="297"/>
      <c r="D4" s="297"/>
      <c r="E4" s="337"/>
      <c r="F4" s="588" t="s">
        <v>96</v>
      </c>
      <c r="G4" s="589"/>
      <c r="H4" s="83"/>
      <c r="I4" s="83"/>
      <c r="J4" s="341"/>
    </row>
    <row r="5" spans="1:10" ht="15.75" x14ac:dyDescent="0.25">
      <c r="A5" s="105" t="s">
        <v>212</v>
      </c>
      <c r="B5" s="338">
        <v>8352897</v>
      </c>
      <c r="C5" s="125">
        <v>8352897</v>
      </c>
      <c r="D5" s="125">
        <v>8352897</v>
      </c>
      <c r="E5" s="338">
        <v>8401174</v>
      </c>
      <c r="F5" s="293" t="s">
        <v>269</v>
      </c>
      <c r="G5" s="258">
        <v>5924480</v>
      </c>
      <c r="H5" s="101">
        <v>5973388</v>
      </c>
      <c r="I5" s="101">
        <v>5928499</v>
      </c>
      <c r="J5" s="258">
        <v>6466740</v>
      </c>
    </row>
    <row r="6" spans="1:10" ht="15.75" x14ac:dyDescent="0.25">
      <c r="A6" s="105" t="s">
        <v>214</v>
      </c>
      <c r="B6" s="338">
        <v>2513232</v>
      </c>
      <c r="C6" s="125">
        <v>2513232</v>
      </c>
      <c r="D6" s="125">
        <v>2513232</v>
      </c>
      <c r="E6" s="338">
        <v>2861000</v>
      </c>
      <c r="F6" s="293" t="s">
        <v>271</v>
      </c>
      <c r="G6" s="258">
        <v>916300</v>
      </c>
      <c r="H6" s="101">
        <v>867392</v>
      </c>
      <c r="I6" s="101">
        <v>639087</v>
      </c>
      <c r="J6" s="258">
        <v>892410</v>
      </c>
    </row>
    <row r="7" spans="1:10" ht="15.75" x14ac:dyDescent="0.25">
      <c r="A7" s="105" t="s">
        <v>215</v>
      </c>
      <c r="B7" s="338">
        <v>1800000</v>
      </c>
      <c r="C7" s="125">
        <v>2000000</v>
      </c>
      <c r="D7" s="125">
        <v>2000000</v>
      </c>
      <c r="E7" s="338">
        <v>2270000</v>
      </c>
      <c r="F7" s="293" t="s">
        <v>270</v>
      </c>
      <c r="G7" s="258">
        <v>5100000</v>
      </c>
      <c r="H7" s="101">
        <v>5486935</v>
      </c>
      <c r="I7" s="101">
        <v>4736575</v>
      </c>
      <c r="J7" s="258">
        <v>5100000</v>
      </c>
    </row>
    <row r="8" spans="1:10" ht="15.75" x14ac:dyDescent="0.25">
      <c r="A8" s="105" t="s">
        <v>216</v>
      </c>
      <c r="B8" s="338"/>
      <c r="C8" s="125">
        <v>304800</v>
      </c>
      <c r="D8" s="125">
        <v>304800</v>
      </c>
      <c r="E8" s="338"/>
      <c r="F8" s="293"/>
      <c r="G8" s="258"/>
      <c r="H8" s="101"/>
      <c r="I8" s="101"/>
      <c r="J8" s="258"/>
    </row>
    <row r="9" spans="1:10" ht="15.75" x14ac:dyDescent="0.25">
      <c r="A9" s="105" t="s">
        <v>217</v>
      </c>
      <c r="B9" s="338"/>
      <c r="C9" s="125"/>
      <c r="D9" s="125"/>
      <c r="E9" s="338"/>
      <c r="F9" s="293" t="s">
        <v>272</v>
      </c>
      <c r="G9" s="258">
        <v>2513232</v>
      </c>
      <c r="H9" s="101">
        <v>2580000</v>
      </c>
      <c r="I9" s="101">
        <v>2580000</v>
      </c>
      <c r="J9" s="258">
        <v>2861000</v>
      </c>
    </row>
    <row r="10" spans="1:10" ht="15.75" x14ac:dyDescent="0.25">
      <c r="A10" s="149" t="s">
        <v>223</v>
      </c>
      <c r="B10" s="339">
        <f>SUM(B4:B8)</f>
        <v>12666129</v>
      </c>
      <c r="C10" s="148">
        <f>SUM(C5:C9)</f>
        <v>13170929</v>
      </c>
      <c r="D10" s="148">
        <f>SUM(D5:D9)</f>
        <v>13170929</v>
      </c>
      <c r="E10" s="339">
        <f>SUM(E4:E8)</f>
        <v>13532174</v>
      </c>
      <c r="F10" s="294"/>
      <c r="G10" s="342">
        <f>SUM(G5:G9)</f>
        <v>14454012</v>
      </c>
      <c r="H10" s="150">
        <f>SUM(H4:H9)</f>
        <v>14907715</v>
      </c>
      <c r="I10" s="150">
        <f>SUM(I5:I9)</f>
        <v>13884161</v>
      </c>
      <c r="J10" s="342">
        <f>SUM(J5:J9)</f>
        <v>15320150</v>
      </c>
    </row>
    <row r="11" spans="1:10" ht="15.75" x14ac:dyDescent="0.25">
      <c r="A11" s="116"/>
      <c r="B11" s="338"/>
      <c r="C11" s="125"/>
      <c r="D11" s="161"/>
      <c r="E11" s="338"/>
      <c r="F11" s="293" t="s">
        <v>130</v>
      </c>
      <c r="G11" s="258">
        <v>220000</v>
      </c>
      <c r="H11" s="101">
        <v>220000</v>
      </c>
      <c r="I11" s="101">
        <v>109217</v>
      </c>
      <c r="J11" s="258">
        <v>220000</v>
      </c>
    </row>
    <row r="12" spans="1:10" ht="15.75" x14ac:dyDescent="0.25">
      <c r="A12" s="149" t="s">
        <v>192</v>
      </c>
      <c r="B12" s="339">
        <v>851000</v>
      </c>
      <c r="C12" s="148">
        <v>851000</v>
      </c>
      <c r="D12" s="150">
        <v>736848</v>
      </c>
      <c r="E12" s="339">
        <v>843000</v>
      </c>
      <c r="F12" s="293"/>
      <c r="G12" s="258"/>
      <c r="H12" s="101"/>
      <c r="I12" s="101"/>
      <c r="J12" s="258"/>
    </row>
    <row r="13" spans="1:10" ht="15.75" x14ac:dyDescent="0.25">
      <c r="A13" s="137" t="s">
        <v>224</v>
      </c>
      <c r="B13" s="338">
        <v>2250000</v>
      </c>
      <c r="C13" s="338">
        <v>2250000</v>
      </c>
      <c r="D13" s="161">
        <v>2089193</v>
      </c>
      <c r="E13" s="338">
        <v>2090000</v>
      </c>
      <c r="F13" s="293" t="s">
        <v>131</v>
      </c>
      <c r="G13" s="258">
        <v>120000</v>
      </c>
      <c r="H13" s="101">
        <v>431553</v>
      </c>
      <c r="I13" s="101">
        <v>428378</v>
      </c>
      <c r="J13" s="258">
        <v>120000</v>
      </c>
    </row>
    <row r="14" spans="1:10" ht="15.75" x14ac:dyDescent="0.25">
      <c r="A14" s="137" t="s">
        <v>225</v>
      </c>
      <c r="B14" s="338"/>
      <c r="C14" s="338"/>
      <c r="D14" s="161"/>
      <c r="E14" s="338"/>
      <c r="F14" s="293"/>
      <c r="G14" s="341"/>
      <c r="H14" s="101"/>
      <c r="I14" s="101"/>
      <c r="J14" s="341"/>
    </row>
    <row r="15" spans="1:10" ht="15.75" x14ac:dyDescent="0.25">
      <c r="A15" s="137" t="s">
        <v>226</v>
      </c>
      <c r="B15" s="338">
        <v>380000</v>
      </c>
      <c r="C15" s="338">
        <v>380000</v>
      </c>
      <c r="D15" s="161"/>
      <c r="E15" s="338"/>
      <c r="F15" s="293" t="s">
        <v>417</v>
      </c>
      <c r="G15" s="268"/>
      <c r="H15" s="101"/>
      <c r="I15" s="101"/>
      <c r="J15" s="268"/>
    </row>
    <row r="16" spans="1:10" ht="15.75" x14ac:dyDescent="0.25">
      <c r="A16" s="137" t="s">
        <v>227</v>
      </c>
      <c r="B16" s="338">
        <v>20000</v>
      </c>
      <c r="C16" s="338">
        <v>20000</v>
      </c>
      <c r="D16" s="161">
        <v>77540</v>
      </c>
      <c r="E16" s="338">
        <v>10000</v>
      </c>
      <c r="F16" s="293"/>
      <c r="G16" s="341"/>
      <c r="H16" s="101"/>
      <c r="I16" s="161"/>
      <c r="J16" s="341"/>
    </row>
    <row r="17" spans="1:10" ht="15.75" x14ac:dyDescent="0.25">
      <c r="A17" s="149" t="s">
        <v>472</v>
      </c>
      <c r="B17" s="339">
        <f>SUM(B13:B16)</f>
        <v>2650000</v>
      </c>
      <c r="C17" s="339">
        <f>SUM(C13:C16)</f>
        <v>2650000</v>
      </c>
      <c r="D17" s="150">
        <v>2096947</v>
      </c>
      <c r="E17" s="339">
        <v>2100000</v>
      </c>
      <c r="F17" s="294" t="s">
        <v>254</v>
      </c>
      <c r="G17" s="342">
        <f>SUM(G11:G16)</f>
        <v>340000</v>
      </c>
      <c r="H17" s="150">
        <v>651553</v>
      </c>
      <c r="I17" s="150">
        <v>537595</v>
      </c>
      <c r="J17" s="342">
        <v>340000</v>
      </c>
    </row>
    <row r="18" spans="1:10" ht="15.75" x14ac:dyDescent="0.25">
      <c r="A18" s="137" t="s">
        <v>228</v>
      </c>
      <c r="B18" s="336">
        <v>380000</v>
      </c>
      <c r="C18" s="336">
        <v>380000</v>
      </c>
      <c r="D18" s="161">
        <v>423000</v>
      </c>
      <c r="E18" s="336">
        <v>420000</v>
      </c>
      <c r="F18" s="28"/>
      <c r="G18" s="258"/>
      <c r="H18" s="101"/>
      <c r="I18" s="101"/>
      <c r="J18" s="258"/>
    </row>
    <row r="19" spans="1:10" ht="15.75" x14ac:dyDescent="0.25">
      <c r="A19" s="137" t="s">
        <v>232</v>
      </c>
      <c r="B19" s="338"/>
      <c r="C19" s="338"/>
      <c r="D19" s="161"/>
      <c r="E19" s="338"/>
      <c r="F19" s="293" t="s">
        <v>463</v>
      </c>
      <c r="G19" s="258">
        <v>25544299</v>
      </c>
      <c r="H19" s="258">
        <v>25544299</v>
      </c>
      <c r="I19" s="101"/>
      <c r="J19" s="258">
        <v>25544299</v>
      </c>
    </row>
    <row r="20" spans="1:10" ht="15.75" x14ac:dyDescent="0.25">
      <c r="A20" s="137" t="s">
        <v>229</v>
      </c>
      <c r="B20" s="338"/>
      <c r="C20" s="338"/>
      <c r="D20" s="161">
        <v>180806</v>
      </c>
      <c r="E20" s="338"/>
      <c r="F20" s="293" t="s">
        <v>464</v>
      </c>
      <c r="G20" s="258">
        <v>6897026</v>
      </c>
      <c r="H20" s="258">
        <v>6897026</v>
      </c>
      <c r="I20" s="101"/>
      <c r="J20" s="258">
        <v>6897026</v>
      </c>
    </row>
    <row r="21" spans="1:10" ht="15.75" x14ac:dyDescent="0.25">
      <c r="A21" s="137" t="s">
        <v>380</v>
      </c>
      <c r="B21" s="338">
        <v>5311</v>
      </c>
      <c r="C21" s="338">
        <v>5311</v>
      </c>
      <c r="D21" s="161">
        <v>402</v>
      </c>
      <c r="E21" s="338">
        <v>1399</v>
      </c>
      <c r="F21" s="294" t="s">
        <v>460</v>
      </c>
      <c r="G21" s="342">
        <v>32441325</v>
      </c>
      <c r="H21" s="342">
        <v>32441325</v>
      </c>
      <c r="I21" s="150"/>
      <c r="J21" s="342">
        <v>32441325</v>
      </c>
    </row>
    <row r="22" spans="1:10" ht="15.75" x14ac:dyDescent="0.25">
      <c r="A22" s="137" t="s">
        <v>322</v>
      </c>
      <c r="B22" s="338"/>
      <c r="C22" s="125"/>
      <c r="D22" s="161">
        <v>683</v>
      </c>
      <c r="E22" s="338">
        <v>3000</v>
      </c>
      <c r="F22" s="83" t="s">
        <v>465</v>
      </c>
      <c r="G22" s="258">
        <v>4911291</v>
      </c>
      <c r="H22" s="258">
        <v>4698691</v>
      </c>
      <c r="I22" s="255">
        <v>6644426</v>
      </c>
      <c r="J22" s="258"/>
    </row>
    <row r="23" spans="1:10" ht="15.75" x14ac:dyDescent="0.25">
      <c r="A23" s="149" t="s">
        <v>473</v>
      </c>
      <c r="B23" s="339">
        <f>SUM(B18:B21)</f>
        <v>385311</v>
      </c>
      <c r="C23" s="339">
        <f>SUM(C18:C21)</f>
        <v>385311</v>
      </c>
      <c r="D23" s="150">
        <v>604891</v>
      </c>
      <c r="E23" s="339">
        <v>424399</v>
      </c>
      <c r="F23" s="116" t="s">
        <v>509</v>
      </c>
      <c r="G23" s="463"/>
      <c r="H23" s="510">
        <v>191323</v>
      </c>
      <c r="I23" s="255">
        <v>191323</v>
      </c>
      <c r="J23" s="115"/>
    </row>
    <row r="24" spans="1:10" ht="15.75" x14ac:dyDescent="0.25">
      <c r="A24" s="115"/>
      <c r="B24" s="463"/>
      <c r="C24" s="463"/>
      <c r="D24" s="463"/>
      <c r="E24" s="463"/>
      <c r="F24" s="116" t="s">
        <v>510</v>
      </c>
      <c r="G24" s="463"/>
      <c r="H24" s="510">
        <v>10000</v>
      </c>
      <c r="I24" s="255">
        <v>10000</v>
      </c>
      <c r="J24" s="115"/>
    </row>
    <row r="25" spans="1:10" ht="15.75" x14ac:dyDescent="0.25">
      <c r="A25" s="115"/>
      <c r="B25" s="463"/>
      <c r="C25" s="463"/>
      <c r="D25" s="463"/>
      <c r="E25" s="463"/>
      <c r="F25" s="83" t="s">
        <v>466</v>
      </c>
      <c r="G25" s="258">
        <v>1326049</v>
      </c>
      <c r="H25" s="258">
        <v>1538649</v>
      </c>
      <c r="I25" s="255">
        <v>270381</v>
      </c>
      <c r="J25" s="258"/>
    </row>
    <row r="26" spans="1:10" ht="15.75" x14ac:dyDescent="0.25">
      <c r="A26" s="115"/>
      <c r="B26" s="463"/>
      <c r="C26" s="463"/>
      <c r="D26" s="463"/>
      <c r="E26" s="463"/>
      <c r="F26" s="294" t="s">
        <v>461</v>
      </c>
      <c r="G26" s="342">
        <f>SUM(G22:G25)</f>
        <v>6237340</v>
      </c>
      <c r="H26" s="342">
        <f>SUM(H21:H25)</f>
        <v>38879988</v>
      </c>
      <c r="I26" s="476">
        <f>SUM(I22:I25)</f>
        <v>7116130</v>
      </c>
      <c r="J26" s="342"/>
    </row>
    <row r="27" spans="1:10" ht="15.75" x14ac:dyDescent="0.25">
      <c r="A27" s="496"/>
      <c r="B27" s="497"/>
      <c r="C27" s="498"/>
      <c r="D27" s="499"/>
      <c r="E27" s="497"/>
      <c r="F27" s="116" t="s">
        <v>467</v>
      </c>
      <c r="G27" s="255">
        <v>1000000</v>
      </c>
      <c r="H27" s="502">
        <v>1000000</v>
      </c>
      <c r="I27" s="502">
        <v>900000</v>
      </c>
      <c r="J27" s="505"/>
    </row>
    <row r="28" spans="1:10" ht="15.75" x14ac:dyDescent="0.25">
      <c r="A28" s="137"/>
      <c r="B28" s="338"/>
      <c r="C28" s="125"/>
      <c r="D28" s="161"/>
      <c r="E28" s="338"/>
      <c r="F28" s="116" t="s">
        <v>468</v>
      </c>
      <c r="G28" s="335">
        <v>1000000</v>
      </c>
      <c r="H28" s="503">
        <v>1000000</v>
      </c>
      <c r="I28" s="503"/>
      <c r="J28" s="506">
        <v>1000000</v>
      </c>
    </row>
    <row r="29" spans="1:10" ht="15.75" x14ac:dyDescent="0.25">
      <c r="A29" s="137" t="s">
        <v>195</v>
      </c>
      <c r="B29" s="338"/>
      <c r="C29" s="125"/>
      <c r="D29" s="161"/>
      <c r="E29" s="338"/>
      <c r="F29" s="465" t="s">
        <v>460</v>
      </c>
      <c r="G29" s="464">
        <f>SUM(G27:G28)</f>
        <v>2000000</v>
      </c>
      <c r="H29" s="504">
        <v>2000000</v>
      </c>
      <c r="I29" s="504">
        <v>900000</v>
      </c>
      <c r="J29" s="507">
        <v>1000000</v>
      </c>
    </row>
    <row r="30" spans="1:10" ht="15.75" x14ac:dyDescent="0.25">
      <c r="A30" s="137" t="s">
        <v>404</v>
      </c>
      <c r="B30" s="338"/>
      <c r="C30" s="125">
        <v>29904</v>
      </c>
      <c r="D30" s="161">
        <v>29904</v>
      </c>
      <c r="E30" s="338"/>
      <c r="F30" s="461" t="s">
        <v>462</v>
      </c>
      <c r="G30" s="462">
        <f>SUM(G29+G26+G21)</f>
        <v>40678665</v>
      </c>
      <c r="H30" s="509">
        <v>40879988</v>
      </c>
      <c r="I30" s="509">
        <f>SUM(I29+I26)</f>
        <v>8016130</v>
      </c>
      <c r="J30" s="508">
        <v>33441325</v>
      </c>
    </row>
    <row r="31" spans="1:10" ht="30" customHeight="1" x14ac:dyDescent="0.25">
      <c r="A31" s="137" t="s">
        <v>474</v>
      </c>
      <c r="B31" s="338"/>
      <c r="C31" s="125"/>
      <c r="D31" s="161"/>
      <c r="E31" s="338"/>
      <c r="F31" s="293" t="s">
        <v>469</v>
      </c>
      <c r="G31" s="258">
        <v>1965635</v>
      </c>
      <c r="H31" s="101">
        <v>1491963</v>
      </c>
      <c r="I31" s="101">
        <v>142367</v>
      </c>
      <c r="J31" s="258">
        <v>2514990</v>
      </c>
    </row>
    <row r="32" spans="1:10" ht="15.75" x14ac:dyDescent="0.25">
      <c r="A32" s="149"/>
      <c r="B32" s="339"/>
      <c r="C32" s="148">
        <v>29904</v>
      </c>
      <c r="D32" s="150">
        <v>29904</v>
      </c>
      <c r="E32" s="339"/>
      <c r="F32" s="293" t="s">
        <v>470</v>
      </c>
      <c r="G32" s="258">
        <v>531043</v>
      </c>
      <c r="H32" s="101">
        <v>531043</v>
      </c>
      <c r="I32" s="101">
        <v>38439</v>
      </c>
      <c r="J32" s="258">
        <v>679053</v>
      </c>
    </row>
    <row r="33" spans="1:11" ht="15.75" x14ac:dyDescent="0.25">
      <c r="A33" s="390" t="s">
        <v>508</v>
      </c>
      <c r="B33" s="500"/>
      <c r="C33" s="372"/>
      <c r="D33" s="389"/>
      <c r="E33" s="500"/>
      <c r="F33" s="294" t="s">
        <v>405</v>
      </c>
      <c r="G33" s="342">
        <f>SUM(G31:G32)</f>
        <v>2496678</v>
      </c>
      <c r="H33" s="150">
        <v>2023006</v>
      </c>
      <c r="I33" s="150">
        <f>SUM(I31:I32)</f>
        <v>180806</v>
      </c>
      <c r="J33" s="342">
        <f>SUM(J31:J32)</f>
        <v>3194043</v>
      </c>
    </row>
    <row r="34" spans="1:11" ht="15.75" x14ac:dyDescent="0.25">
      <c r="A34" s="501" t="s">
        <v>233</v>
      </c>
      <c r="B34" s="500">
        <f>SUM(B23+B17+B12+B10)</f>
        <v>16552440</v>
      </c>
      <c r="C34" s="372">
        <v>17086444</v>
      </c>
      <c r="D34" s="389">
        <v>16638819</v>
      </c>
      <c r="E34" s="500">
        <v>16899573</v>
      </c>
      <c r="F34" s="294" t="s">
        <v>19</v>
      </c>
      <c r="G34" s="342">
        <f>SUM(G33+G30+G17+G10)</f>
        <v>57969355</v>
      </c>
      <c r="H34" s="150">
        <v>58462262</v>
      </c>
      <c r="I34" s="150">
        <f>SUM(I33+I30+I17+I10)</f>
        <v>22618692</v>
      </c>
      <c r="J34" s="342">
        <f>SUM(J33+J30+J17+J10)</f>
        <v>52295518</v>
      </c>
    </row>
    <row r="35" spans="1:11" ht="15.75" x14ac:dyDescent="0.25">
      <c r="A35" s="138" t="s">
        <v>234</v>
      </c>
      <c r="B35" s="338">
        <v>41923560</v>
      </c>
      <c r="C35" s="298">
        <v>41882463</v>
      </c>
      <c r="D35" s="161">
        <v>42423750</v>
      </c>
      <c r="E35" s="338">
        <v>36937232</v>
      </c>
      <c r="F35" s="343" t="s">
        <v>471</v>
      </c>
      <c r="G35" s="344">
        <v>506645</v>
      </c>
      <c r="H35" s="162">
        <v>506645</v>
      </c>
      <c r="I35" s="136">
        <v>506645</v>
      </c>
      <c r="J35" s="344">
        <v>541287</v>
      </c>
    </row>
    <row r="36" spans="1:11" ht="24.95" customHeight="1" x14ac:dyDescent="0.25">
      <c r="A36" s="98"/>
      <c r="B36" s="340">
        <f>SUM(B34:B35)</f>
        <v>58476000</v>
      </c>
      <c r="C36" s="299">
        <v>58968907</v>
      </c>
      <c r="D36" s="111">
        <v>59062569</v>
      </c>
      <c r="E36" s="340">
        <v>52836805</v>
      </c>
      <c r="F36" s="295" t="s">
        <v>27</v>
      </c>
      <c r="G36" s="260">
        <f>SUM(G34:G35)</f>
        <v>58476000</v>
      </c>
      <c r="H36" s="111">
        <f>SUM(H34:H35)</f>
        <v>58968907</v>
      </c>
      <c r="I36" s="111">
        <v>23125337</v>
      </c>
      <c r="J36" s="260">
        <f>SUM(J34:J35)</f>
        <v>52836805</v>
      </c>
    </row>
    <row r="37" spans="1:11" ht="15.75" x14ac:dyDescent="0.25">
      <c r="A37" s="28"/>
      <c r="B37" s="38"/>
      <c r="C37" s="40"/>
      <c r="D37" s="40"/>
      <c r="E37" s="38"/>
      <c r="F37" s="40"/>
      <c r="G37" s="40"/>
      <c r="H37" s="28"/>
      <c r="I37" s="28"/>
    </row>
    <row r="38" spans="1:11" ht="15.75" x14ac:dyDescent="0.25">
      <c r="A38" s="28" t="s">
        <v>475</v>
      </c>
      <c r="B38" s="28"/>
      <c r="C38" s="28"/>
      <c r="D38" s="28"/>
      <c r="E38" s="28"/>
      <c r="F38" s="28"/>
      <c r="G38" s="119"/>
      <c r="H38" s="28"/>
      <c r="I38" s="28"/>
    </row>
    <row r="39" spans="1:11" ht="50.1" customHeight="1" x14ac:dyDescent="0.25">
      <c r="A39" s="127"/>
      <c r="B39" s="296" t="s">
        <v>458</v>
      </c>
      <c r="C39" s="296" t="s">
        <v>494</v>
      </c>
      <c r="D39" s="296" t="s">
        <v>511</v>
      </c>
      <c r="E39" s="296" t="s">
        <v>493</v>
      </c>
      <c r="F39" s="594" t="s">
        <v>512</v>
      </c>
      <c r="G39" s="595"/>
      <c r="H39" s="108" t="s">
        <v>513</v>
      </c>
      <c r="I39" s="108" t="s">
        <v>514</v>
      </c>
      <c r="J39" s="114" t="s">
        <v>479</v>
      </c>
    </row>
    <row r="40" spans="1:11" ht="15.75" x14ac:dyDescent="0.25">
      <c r="A40" s="127"/>
      <c r="B40" s="126"/>
      <c r="C40" s="124"/>
      <c r="D40" s="124"/>
      <c r="E40" s="126"/>
      <c r="F40" s="592" t="s">
        <v>98</v>
      </c>
      <c r="G40" s="593"/>
      <c r="H40" s="127"/>
      <c r="I40" s="127"/>
      <c r="J40" s="466"/>
    </row>
    <row r="41" spans="1:11" ht="15.75" x14ac:dyDescent="0.25">
      <c r="A41" s="129"/>
      <c r="B41" s="325"/>
      <c r="C41" s="103"/>
      <c r="D41" s="103"/>
      <c r="E41" s="325"/>
      <c r="F41" s="590" t="s">
        <v>99</v>
      </c>
      <c r="G41" s="591"/>
      <c r="H41" s="129"/>
      <c r="I41" s="129"/>
      <c r="J41" s="467"/>
      <c r="K41" s="16"/>
    </row>
    <row r="42" spans="1:11" ht="15.75" x14ac:dyDescent="0.25">
      <c r="A42" s="128"/>
      <c r="B42" s="29"/>
      <c r="C42" s="29"/>
      <c r="D42" s="29"/>
      <c r="E42" s="29"/>
      <c r="F42" s="29" t="s">
        <v>100</v>
      </c>
      <c r="G42" s="118" t="s">
        <v>100</v>
      </c>
      <c r="H42" s="128"/>
      <c r="I42" s="128"/>
      <c r="J42" s="466"/>
      <c r="K42" s="60"/>
    </row>
    <row r="43" spans="1:11" ht="15" x14ac:dyDescent="0.2">
      <c r="A43" s="28"/>
      <c r="B43" s="28"/>
      <c r="C43" s="28"/>
      <c r="D43" s="28"/>
      <c r="E43" s="28"/>
      <c r="F43" s="28"/>
      <c r="G43" s="28"/>
      <c r="H43" s="28"/>
      <c r="I43" s="28"/>
    </row>
    <row r="44" spans="1:11" ht="15" x14ac:dyDescent="0.2">
      <c r="A44" s="28"/>
      <c r="B44" s="28"/>
      <c r="C44" s="28"/>
      <c r="D44"/>
      <c r="E44"/>
      <c r="G44"/>
    </row>
  </sheetData>
  <sheetProtection selectLockedCells="1" selectUnlockedCells="1"/>
  <mergeCells count="6">
    <mergeCell ref="B1:G1"/>
    <mergeCell ref="F3:G3"/>
    <mergeCell ref="F4:G4"/>
    <mergeCell ref="F41:G41"/>
    <mergeCell ref="F40:G40"/>
    <mergeCell ref="F39:G39"/>
  </mergeCells>
  <phoneticPr fontId="0" type="noConversion"/>
  <pageMargins left="0.55000000000000004" right="0.7" top="0.17986111111111111" bottom="1.07" header="0.22" footer="1.1200000000000001"/>
  <pageSetup paperSize="9" scale="66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5" zoomScaleNormal="100" workbookViewId="0">
      <selection activeCell="C21" sqref="C21"/>
    </sheetView>
  </sheetViews>
  <sheetFormatPr defaultRowHeight="15.75" x14ac:dyDescent="0.25"/>
  <cols>
    <col min="2" max="2" width="60.85546875" style="40" customWidth="1"/>
    <col min="3" max="3" width="30.7109375" style="40" customWidth="1"/>
    <col min="4" max="4" width="29" style="40" customWidth="1"/>
    <col min="5" max="5" width="25.42578125" style="40" customWidth="1"/>
    <col min="6" max="6" width="25.5703125" customWidth="1"/>
  </cols>
  <sheetData>
    <row r="1" spans="1:6" ht="18.75" x14ac:dyDescent="0.3">
      <c r="E1" s="385" t="s">
        <v>102</v>
      </c>
    </row>
    <row r="2" spans="1:6" ht="38.85" customHeight="1" x14ac:dyDescent="0.3">
      <c r="B2" s="565" t="s">
        <v>515</v>
      </c>
      <c r="C2" s="565"/>
      <c r="D2" s="565"/>
      <c r="E2" s="565"/>
    </row>
    <row r="3" spans="1:6" ht="80.099999999999994" customHeight="1" x14ac:dyDescent="0.25">
      <c r="A3" s="110" t="s">
        <v>204</v>
      </c>
      <c r="B3" s="515" t="s">
        <v>103</v>
      </c>
      <c r="C3" s="516" t="s">
        <v>420</v>
      </c>
      <c r="D3" s="516" t="s">
        <v>516</v>
      </c>
      <c r="E3" s="516" t="s">
        <v>518</v>
      </c>
      <c r="F3" s="516" t="s">
        <v>517</v>
      </c>
    </row>
    <row r="4" spans="1:6" ht="80.099999999999994" customHeight="1" x14ac:dyDescent="0.25">
      <c r="A4" s="221" t="s">
        <v>212</v>
      </c>
      <c r="B4" s="220" t="s">
        <v>104</v>
      </c>
      <c r="C4" s="511">
        <v>2316797</v>
      </c>
      <c r="D4" s="511">
        <v>2316797</v>
      </c>
      <c r="E4" s="511">
        <v>2316797</v>
      </c>
      <c r="F4" s="511">
        <v>2316797</v>
      </c>
    </row>
    <row r="5" spans="1:6" ht="80.099999999999994" customHeight="1" x14ac:dyDescent="0.25">
      <c r="A5" s="104" t="s">
        <v>212</v>
      </c>
      <c r="B5" s="217" t="s">
        <v>218</v>
      </c>
      <c r="C5" s="511">
        <v>713160</v>
      </c>
      <c r="D5" s="511">
        <v>713160</v>
      </c>
      <c r="E5" s="511">
        <v>713160</v>
      </c>
      <c r="F5" s="511">
        <v>713160</v>
      </c>
    </row>
    <row r="6" spans="1:6" ht="80.099999999999994" customHeight="1" x14ac:dyDescent="0.25">
      <c r="A6" s="104" t="s">
        <v>212</v>
      </c>
      <c r="B6" s="218" t="s">
        <v>219</v>
      </c>
      <c r="C6" s="511">
        <v>928000</v>
      </c>
      <c r="D6" s="511">
        <v>928000</v>
      </c>
      <c r="E6" s="511">
        <v>928000</v>
      </c>
      <c r="F6" s="511">
        <v>928000</v>
      </c>
    </row>
    <row r="7" spans="1:6" ht="80.099999999999994" customHeight="1" x14ac:dyDescent="0.25">
      <c r="A7" s="104" t="s">
        <v>212</v>
      </c>
      <c r="B7" s="218" t="s">
        <v>220</v>
      </c>
      <c r="C7" s="511">
        <v>269307</v>
      </c>
      <c r="D7" s="511">
        <v>269307</v>
      </c>
      <c r="E7" s="511">
        <v>269307</v>
      </c>
      <c r="F7" s="511">
        <v>269307</v>
      </c>
    </row>
    <row r="8" spans="1:6" ht="80.099999999999994" customHeight="1" x14ac:dyDescent="0.25">
      <c r="A8" s="104" t="s">
        <v>212</v>
      </c>
      <c r="B8" s="218" t="s">
        <v>221</v>
      </c>
      <c r="C8" s="511">
        <v>406330</v>
      </c>
      <c r="D8" s="511">
        <v>406330</v>
      </c>
      <c r="E8" s="511">
        <v>406330</v>
      </c>
      <c r="F8" s="511">
        <v>406557</v>
      </c>
    </row>
    <row r="9" spans="1:6" ht="80.099999999999994" customHeight="1" x14ac:dyDescent="0.25">
      <c r="A9" s="104" t="s">
        <v>212</v>
      </c>
      <c r="B9" s="379" t="s">
        <v>255</v>
      </c>
      <c r="C9" s="511">
        <v>81600</v>
      </c>
      <c r="D9" s="511">
        <v>81600</v>
      </c>
      <c r="E9" s="511">
        <v>81600</v>
      </c>
      <c r="F9" s="511">
        <v>84150</v>
      </c>
    </row>
    <row r="10" spans="1:6" ht="80.099999999999994" customHeight="1" x14ac:dyDescent="0.25">
      <c r="A10" s="221" t="s">
        <v>212</v>
      </c>
      <c r="B10" s="380" t="s">
        <v>122</v>
      </c>
      <c r="C10" s="511">
        <v>5000000</v>
      </c>
      <c r="D10" s="511">
        <v>5000000</v>
      </c>
      <c r="E10" s="511">
        <v>5000000</v>
      </c>
      <c r="F10" s="511">
        <v>6000000</v>
      </c>
    </row>
    <row r="11" spans="1:6" ht="80.099999999999994" customHeight="1" x14ac:dyDescent="0.25">
      <c r="A11" s="221"/>
      <c r="B11" s="380" t="s">
        <v>381</v>
      </c>
      <c r="C11" s="511">
        <v>954500</v>
      </c>
      <c r="D11" s="511">
        <v>954500</v>
      </c>
      <c r="E11" s="511">
        <v>954500</v>
      </c>
      <c r="F11" s="511"/>
    </row>
    <row r="12" spans="1:6" ht="80.099999999999994" customHeight="1" x14ac:dyDescent="0.25">
      <c r="A12" s="105"/>
      <c r="B12" s="219" t="s">
        <v>105</v>
      </c>
      <c r="C12" s="511"/>
      <c r="D12" s="511"/>
      <c r="E12" s="511"/>
      <c r="F12" s="511"/>
    </row>
    <row r="13" spans="1:6" ht="80.099999999999994" customHeight="1" x14ac:dyDescent="0.25">
      <c r="A13" s="390" t="s">
        <v>212</v>
      </c>
      <c r="B13" s="391" t="s">
        <v>422</v>
      </c>
      <c r="C13" s="511">
        <f>SUM(C5:C11)</f>
        <v>8352897</v>
      </c>
      <c r="D13" s="511">
        <f>SUM(D5:D11)</f>
        <v>8352897</v>
      </c>
      <c r="E13" s="511">
        <f>SUM(E5:E11)</f>
        <v>8352897</v>
      </c>
      <c r="F13" s="511">
        <f>SUM(F5:F11)</f>
        <v>8401174</v>
      </c>
    </row>
    <row r="14" spans="1:6" ht="80.099999999999994" customHeight="1" x14ac:dyDescent="0.25">
      <c r="A14" s="221" t="s">
        <v>214</v>
      </c>
      <c r="B14" s="220" t="s">
        <v>332</v>
      </c>
      <c r="C14" s="512"/>
      <c r="D14" s="512"/>
      <c r="E14" s="512"/>
      <c r="F14" s="512"/>
    </row>
    <row r="15" spans="1:6" ht="80.099999999999994" customHeight="1" x14ac:dyDescent="0.25">
      <c r="A15" s="221" t="s">
        <v>214</v>
      </c>
      <c r="B15" s="388" t="s">
        <v>421</v>
      </c>
      <c r="C15" s="511">
        <v>2513232</v>
      </c>
      <c r="D15" s="511">
        <v>2513232</v>
      </c>
      <c r="E15" s="511">
        <v>2513232</v>
      </c>
      <c r="F15" s="511">
        <v>2861000</v>
      </c>
    </row>
    <row r="16" spans="1:6" ht="80.099999999999994" customHeight="1" x14ac:dyDescent="0.25">
      <c r="A16" s="221" t="s">
        <v>215</v>
      </c>
      <c r="B16" s="381" t="s">
        <v>423</v>
      </c>
      <c r="C16" s="511">
        <v>1800000</v>
      </c>
      <c r="D16" s="511">
        <v>2000000</v>
      </c>
      <c r="E16" s="511">
        <v>2000000</v>
      </c>
      <c r="F16" s="511">
        <v>2270000</v>
      </c>
    </row>
    <row r="17" spans="1:6" ht="80.099999999999994" customHeight="1" x14ac:dyDescent="0.3">
      <c r="A17" s="221" t="s">
        <v>216</v>
      </c>
      <c r="B17" s="382" t="s">
        <v>222</v>
      </c>
      <c r="C17" s="513"/>
      <c r="D17" s="513">
        <v>304800</v>
      </c>
      <c r="E17" s="513">
        <v>304800</v>
      </c>
      <c r="F17" s="513"/>
    </row>
    <row r="18" spans="1:6" ht="80.099999999999994" customHeight="1" x14ac:dyDescent="0.25">
      <c r="A18" s="155" t="s">
        <v>217</v>
      </c>
      <c r="B18" s="382" t="s">
        <v>251</v>
      </c>
      <c r="C18" s="511"/>
      <c r="D18" s="511"/>
      <c r="E18" s="511"/>
      <c r="F18" s="511"/>
    </row>
    <row r="19" spans="1:6" s="16" customFormat="1" ht="80.099999999999994" customHeight="1" x14ac:dyDescent="0.3">
      <c r="A19" s="383" t="s">
        <v>223</v>
      </c>
      <c r="B19" s="384" t="s">
        <v>111</v>
      </c>
      <c r="C19" s="514">
        <f>SUM(C13:C18)</f>
        <v>12666129</v>
      </c>
      <c r="D19" s="514">
        <f>SUM(D13:D18)</f>
        <v>13170929</v>
      </c>
      <c r="E19" s="514">
        <f>SUM(E13:E18)</f>
        <v>13170929</v>
      </c>
      <c r="F19" s="514">
        <f>SUM(F13:F18)</f>
        <v>13532174</v>
      </c>
    </row>
    <row r="20" spans="1:6" ht="80.099999999999994" customHeight="1" x14ac:dyDescent="0.25">
      <c r="A20" s="311"/>
      <c r="B20" s="3"/>
    </row>
    <row r="21" spans="1:6" ht="80.099999999999994" customHeight="1" x14ac:dyDescent="0.25"/>
    <row r="22" spans="1:6" ht="80.099999999999994" customHeight="1" x14ac:dyDescent="0.25"/>
    <row r="23" spans="1:6" ht="80.099999999999994" customHeight="1" x14ac:dyDescent="0.25"/>
    <row r="24" spans="1:6" ht="50.1" customHeight="1" x14ac:dyDescent="0.25"/>
  </sheetData>
  <sheetProtection selectLockedCells="1" selectUnlockedCells="1"/>
  <mergeCells count="1">
    <mergeCell ref="B2:E2"/>
  </mergeCells>
  <phoneticPr fontId="0" type="noConversion"/>
  <pageMargins left="0.6" right="0.7" top="0.35" bottom="0.3298611111111111" header="0.51180555555555551" footer="0.51180555555555551"/>
  <pageSetup paperSize="9" scale="50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5"/>
  <sheetViews>
    <sheetView view="pageBreakPreview" zoomScaleNormal="100" zoomScaleSheetLayoutView="100" workbookViewId="0">
      <selection activeCell="G1" sqref="G1"/>
    </sheetView>
  </sheetViews>
  <sheetFormatPr defaultColWidth="7.85546875" defaultRowHeight="15.75" x14ac:dyDescent="0.25"/>
  <cols>
    <col min="1" max="2" width="6.28515625" style="40" customWidth="1"/>
    <col min="3" max="3" width="35.85546875" style="40" customWidth="1"/>
    <col min="4" max="4" width="15.7109375" style="40" customWidth="1"/>
    <col min="5" max="5" width="16.85546875" style="64" customWidth="1"/>
    <col min="6" max="6" width="17" style="40" customWidth="1"/>
    <col min="7" max="7" width="17.140625" style="64" customWidth="1"/>
    <col min="8" max="8" width="7.85546875" style="64"/>
    <col min="9" max="9" width="8.7109375" style="64" customWidth="1"/>
    <col min="10" max="248" width="7.85546875" style="64"/>
  </cols>
  <sheetData>
    <row r="1" spans="1:254" ht="48.75" customHeight="1" x14ac:dyDescent="0.3">
      <c r="A1" s="596" t="s">
        <v>519</v>
      </c>
      <c r="B1" s="596"/>
      <c r="C1" s="596"/>
      <c r="D1" s="596"/>
      <c r="E1" s="596"/>
      <c r="F1" s="596"/>
      <c r="G1" s="538" t="s">
        <v>106</v>
      </c>
    </row>
    <row r="2" spans="1:254" ht="15.75" customHeight="1" x14ac:dyDescent="0.25">
      <c r="A2" s="48"/>
      <c r="B2" s="48"/>
      <c r="D2" s="41"/>
      <c r="G2" s="41" t="s">
        <v>29</v>
      </c>
    </row>
    <row r="3" spans="1:254" s="27" customFormat="1" ht="60" customHeight="1" x14ac:dyDescent="0.25">
      <c r="A3" s="452" t="s">
        <v>0</v>
      </c>
      <c r="B3" s="452" t="s">
        <v>204</v>
      </c>
      <c r="C3" s="453" t="s">
        <v>1</v>
      </c>
      <c r="D3" s="222" t="s">
        <v>431</v>
      </c>
      <c r="E3" s="222" t="s">
        <v>521</v>
      </c>
      <c r="F3" s="222" t="s">
        <v>522</v>
      </c>
      <c r="G3" s="222" t="s">
        <v>520</v>
      </c>
      <c r="IO3" s="28"/>
      <c r="IP3" s="28"/>
      <c r="IQ3" s="28"/>
      <c r="IR3" s="28"/>
      <c r="IS3" s="28"/>
      <c r="IT3" s="28"/>
    </row>
    <row r="4" spans="1:254" ht="60" customHeight="1" x14ac:dyDescent="0.25">
      <c r="A4" s="521">
        <v>1</v>
      </c>
      <c r="B4" s="522" t="s">
        <v>406</v>
      </c>
      <c r="C4" s="523" t="s">
        <v>445</v>
      </c>
      <c r="D4" s="529">
        <v>25544299</v>
      </c>
      <c r="E4" s="529">
        <v>25544299</v>
      </c>
      <c r="F4" s="529"/>
      <c r="G4" s="529">
        <v>25544299</v>
      </c>
    </row>
    <row r="5" spans="1:254" ht="60" customHeight="1" x14ac:dyDescent="0.25">
      <c r="A5" s="524">
        <v>2</v>
      </c>
      <c r="B5" s="522" t="s">
        <v>206</v>
      </c>
      <c r="C5" s="525" t="s">
        <v>407</v>
      </c>
      <c r="D5" s="529"/>
      <c r="E5" s="529"/>
      <c r="F5" s="355"/>
      <c r="G5" s="529"/>
    </row>
    <row r="6" spans="1:254" ht="60" customHeight="1" x14ac:dyDescent="0.25">
      <c r="A6" s="524">
        <v>3</v>
      </c>
      <c r="B6" s="526" t="s">
        <v>207</v>
      </c>
      <c r="C6" s="527" t="s">
        <v>205</v>
      </c>
      <c r="D6" s="355">
        <v>6897026</v>
      </c>
      <c r="E6" s="355">
        <v>6897026</v>
      </c>
      <c r="F6" s="355"/>
      <c r="G6" s="355">
        <v>6897026</v>
      </c>
    </row>
    <row r="7" spans="1:254" s="30" customFormat="1" ht="60" customHeight="1" x14ac:dyDescent="0.25">
      <c r="A7" s="158"/>
      <c r="B7" s="158" t="s">
        <v>208</v>
      </c>
      <c r="C7" s="528" t="s">
        <v>97</v>
      </c>
      <c r="D7" s="479">
        <f>SUM(D4:D6)</f>
        <v>32441325</v>
      </c>
      <c r="E7" s="479">
        <f>SUM(E4:E6)</f>
        <v>32441325</v>
      </c>
      <c r="F7" s="479">
        <v>0</v>
      </c>
      <c r="G7" s="479">
        <f>SUM(G4:G6)</f>
        <v>32441325</v>
      </c>
      <c r="IO7" s="16"/>
      <c r="IP7" s="16"/>
      <c r="IQ7" s="16"/>
      <c r="IR7" s="16"/>
      <c r="IS7" s="16"/>
      <c r="IT7" s="16"/>
    </row>
    <row r="8" spans="1:254" s="30" customFormat="1" ht="60" customHeight="1" x14ac:dyDescent="0.25">
      <c r="A8" s="179" t="s">
        <v>118</v>
      </c>
      <c r="B8" s="179" t="s">
        <v>406</v>
      </c>
      <c r="C8" s="517" t="s">
        <v>454</v>
      </c>
      <c r="D8" s="348">
        <v>4911291</v>
      </c>
      <c r="E8" s="348">
        <v>4911291</v>
      </c>
      <c r="F8" s="348">
        <v>6644426</v>
      </c>
      <c r="G8" s="348"/>
      <c r="IO8" s="16"/>
      <c r="IP8" s="16"/>
      <c r="IQ8" s="16"/>
      <c r="IR8" s="16"/>
      <c r="IS8" s="16"/>
      <c r="IT8" s="16"/>
    </row>
    <row r="9" spans="1:254" s="30" customFormat="1" ht="60" customHeight="1" x14ac:dyDescent="0.25">
      <c r="A9" s="179" t="s">
        <v>126</v>
      </c>
      <c r="B9" s="517" t="s">
        <v>406</v>
      </c>
      <c r="C9" s="517" t="s">
        <v>446</v>
      </c>
      <c r="D9" s="537">
        <v>1000000</v>
      </c>
      <c r="E9" s="348">
        <v>1000000</v>
      </c>
      <c r="F9" s="348">
        <v>900000</v>
      </c>
      <c r="G9" s="537"/>
      <c r="IO9" s="16"/>
      <c r="IP9" s="16"/>
      <c r="IQ9" s="16"/>
      <c r="IR9" s="16"/>
      <c r="IS9" s="16"/>
      <c r="IT9" s="16"/>
    </row>
    <row r="10" spans="1:254" s="30" customFormat="1" ht="60" customHeight="1" x14ac:dyDescent="0.25">
      <c r="A10" s="179" t="s">
        <v>119</v>
      </c>
      <c r="B10" s="517" t="s">
        <v>523</v>
      </c>
      <c r="C10" s="517" t="s">
        <v>448</v>
      </c>
      <c r="D10" s="537">
        <v>787400</v>
      </c>
      <c r="E10" s="537">
        <v>787400</v>
      </c>
      <c r="F10" s="348"/>
      <c r="G10" s="537">
        <v>787400</v>
      </c>
      <c r="IO10" s="16"/>
      <c r="IP10" s="16"/>
      <c r="IQ10" s="16"/>
      <c r="IR10" s="16"/>
      <c r="IS10" s="16"/>
      <c r="IT10" s="16"/>
    </row>
    <row r="11" spans="1:254" s="30" customFormat="1" ht="60" customHeight="1" x14ac:dyDescent="0.25">
      <c r="A11" s="179" t="s">
        <v>124</v>
      </c>
      <c r="B11" s="517" t="s">
        <v>207</v>
      </c>
      <c r="C11" s="517" t="s">
        <v>449</v>
      </c>
      <c r="D11" s="537">
        <v>212600</v>
      </c>
      <c r="E11" s="537">
        <v>212600</v>
      </c>
      <c r="F11" s="348"/>
      <c r="G11" s="518">
        <v>212600</v>
      </c>
      <c r="IO11" s="16"/>
      <c r="IP11" s="16"/>
      <c r="IQ11" s="16"/>
      <c r="IR11" s="16"/>
      <c r="IS11" s="16"/>
      <c r="IT11" s="16"/>
    </row>
    <row r="12" spans="1:254" s="30" customFormat="1" ht="60" customHeight="1" x14ac:dyDescent="0.25">
      <c r="A12" s="179" t="s">
        <v>120</v>
      </c>
      <c r="B12" s="179" t="s">
        <v>523</v>
      </c>
      <c r="C12" s="517" t="s">
        <v>524</v>
      </c>
      <c r="D12" s="348"/>
      <c r="E12" s="348">
        <v>191323</v>
      </c>
      <c r="F12" s="348">
        <v>191323</v>
      </c>
      <c r="G12" s="348"/>
      <c r="IO12" s="16"/>
      <c r="IP12" s="16"/>
      <c r="IQ12" s="16"/>
      <c r="IR12" s="16"/>
      <c r="IS12" s="16"/>
      <c r="IT12" s="16"/>
    </row>
    <row r="13" spans="1:254" s="30" customFormat="1" ht="60" customHeight="1" x14ac:dyDescent="0.25">
      <c r="A13" s="179" t="s">
        <v>121</v>
      </c>
      <c r="B13" s="179" t="s">
        <v>525</v>
      </c>
      <c r="C13" s="517" t="s">
        <v>526</v>
      </c>
      <c r="D13" s="348"/>
      <c r="E13" s="348">
        <v>10000</v>
      </c>
      <c r="F13" s="348">
        <v>10000</v>
      </c>
      <c r="G13" s="348"/>
      <c r="IO13" s="16"/>
      <c r="IP13" s="16"/>
      <c r="IQ13" s="16"/>
      <c r="IR13" s="16"/>
      <c r="IS13" s="16"/>
      <c r="IT13" s="16"/>
    </row>
    <row r="14" spans="1:254" s="30" customFormat="1" ht="60" customHeight="1" x14ac:dyDescent="0.25">
      <c r="A14" s="179" t="s">
        <v>115</v>
      </c>
      <c r="B14" s="179" t="s">
        <v>207</v>
      </c>
      <c r="C14" s="517" t="s">
        <v>527</v>
      </c>
      <c r="D14" s="348">
        <v>1326049</v>
      </c>
      <c r="E14" s="348">
        <v>1326049</v>
      </c>
      <c r="F14" s="348">
        <v>270381</v>
      </c>
      <c r="G14" s="348"/>
      <c r="IO14" s="16"/>
      <c r="IP14" s="16"/>
      <c r="IQ14" s="16"/>
      <c r="IR14" s="16"/>
      <c r="IS14" s="16"/>
      <c r="IT14" s="16"/>
    </row>
    <row r="15" spans="1:254" s="30" customFormat="1" ht="60" customHeight="1" x14ac:dyDescent="0.25">
      <c r="A15" s="179"/>
      <c r="B15" s="530"/>
      <c r="C15" s="531" t="s">
        <v>256</v>
      </c>
      <c r="D15" s="532">
        <f>SUM(D8:D14)</f>
        <v>8237340</v>
      </c>
      <c r="E15" s="532">
        <f>SUM(E8:E14)</f>
        <v>8438663</v>
      </c>
      <c r="F15" s="532">
        <f>SUM(F8:F14)</f>
        <v>8016130</v>
      </c>
      <c r="G15" s="532">
        <v>1000000</v>
      </c>
      <c r="IO15" s="16"/>
      <c r="IP15" s="16"/>
      <c r="IQ15" s="16"/>
      <c r="IR15" s="16"/>
      <c r="IS15" s="16"/>
      <c r="IT15" s="16"/>
    </row>
    <row r="16" spans="1:254" s="30" customFormat="1" ht="60" customHeight="1" x14ac:dyDescent="0.25">
      <c r="A16" s="534"/>
      <c r="B16" s="534"/>
      <c r="C16" s="535" t="s">
        <v>528</v>
      </c>
      <c r="D16" s="536">
        <f>SUM(D15+D7)</f>
        <v>40678665</v>
      </c>
      <c r="E16" s="536">
        <f>SUM(E15+E7)</f>
        <v>40879988</v>
      </c>
      <c r="F16" s="536">
        <f>SUM(F15+F7)</f>
        <v>8016130</v>
      </c>
      <c r="G16" s="536">
        <v>33441325</v>
      </c>
      <c r="IO16" s="16"/>
      <c r="IP16" s="16"/>
      <c r="IQ16" s="16"/>
      <c r="IR16" s="16"/>
      <c r="IS16" s="16"/>
      <c r="IT16" s="16"/>
    </row>
    <row r="17" spans="1:7" ht="60" customHeight="1" x14ac:dyDescent="0.25">
      <c r="A17" s="533"/>
      <c r="C17" s="40" t="s">
        <v>534</v>
      </c>
      <c r="D17" s="64"/>
      <c r="E17" s="40"/>
      <c r="F17" s="70" t="s">
        <v>116</v>
      </c>
    </row>
    <row r="18" spans="1:7" ht="60" customHeight="1" x14ac:dyDescent="0.25">
      <c r="B18" s="90"/>
      <c r="C18" s="519" t="s">
        <v>1</v>
      </c>
      <c r="D18" s="416" t="s">
        <v>424</v>
      </c>
      <c r="E18" s="520" t="s">
        <v>521</v>
      </c>
      <c r="F18" s="520" t="s">
        <v>535</v>
      </c>
      <c r="G18" s="416" t="s">
        <v>479</v>
      </c>
    </row>
    <row r="19" spans="1:7" ht="60" customHeight="1" x14ac:dyDescent="0.25">
      <c r="A19" s="90" t="s">
        <v>0</v>
      </c>
      <c r="B19" s="83" t="s">
        <v>209</v>
      </c>
      <c r="C19" s="287" t="s">
        <v>415</v>
      </c>
      <c r="D19" s="345">
        <v>1965635</v>
      </c>
      <c r="E19" s="101">
        <v>1491963</v>
      </c>
      <c r="F19" s="101">
        <v>142367</v>
      </c>
      <c r="G19" s="345">
        <v>2514990</v>
      </c>
    </row>
    <row r="20" spans="1:7" ht="60" customHeight="1" x14ac:dyDescent="0.25">
      <c r="A20" s="105">
        <v>1</v>
      </c>
      <c r="B20" s="83" t="s">
        <v>210</v>
      </c>
      <c r="C20" s="83" t="s">
        <v>416</v>
      </c>
      <c r="D20" s="345">
        <v>531043</v>
      </c>
      <c r="E20" s="101">
        <v>531043</v>
      </c>
      <c r="F20" s="101">
        <v>38439</v>
      </c>
      <c r="G20" s="345">
        <v>679053</v>
      </c>
    </row>
    <row r="21" spans="1:7" ht="60" customHeight="1" x14ac:dyDescent="0.25">
      <c r="A21" s="105">
        <v>2</v>
      </c>
      <c r="B21" s="98" t="s">
        <v>211</v>
      </c>
      <c r="C21" s="98" t="s">
        <v>117</v>
      </c>
      <c r="D21" s="346">
        <f>SUM(D19:D20)</f>
        <v>2496678</v>
      </c>
      <c r="E21" s="111">
        <v>2023005</v>
      </c>
      <c r="F21" s="111">
        <f>SUM(F19:F20)</f>
        <v>180806</v>
      </c>
      <c r="G21" s="346">
        <f>SUM(G19:G20)</f>
        <v>3194043</v>
      </c>
    </row>
    <row r="22" spans="1:7" ht="60" customHeight="1" x14ac:dyDescent="0.25">
      <c r="E22" s="40"/>
    </row>
    <row r="23" spans="1:7" ht="60" customHeight="1" x14ac:dyDescent="0.25">
      <c r="E23" s="40"/>
    </row>
    <row r="24" spans="1:7" ht="50.1" customHeight="1" x14ac:dyDescent="0.25">
      <c r="E24" s="40"/>
    </row>
    <row r="25" spans="1:7" ht="50.1" customHeight="1" x14ac:dyDescent="0.25">
      <c r="E25" s="40"/>
    </row>
    <row r="26" spans="1:7" ht="50.1" customHeight="1" x14ac:dyDescent="0.25">
      <c r="E26" s="40"/>
    </row>
    <row r="27" spans="1:7" ht="50.1" customHeight="1" x14ac:dyDescent="0.25">
      <c r="E27" s="40"/>
    </row>
    <row r="28" spans="1:7" ht="50.1" customHeight="1" x14ac:dyDescent="0.25">
      <c r="E28" s="40"/>
    </row>
    <row r="29" spans="1:7" ht="50.1" customHeight="1" x14ac:dyDescent="0.25">
      <c r="E29" s="40"/>
    </row>
    <row r="30" spans="1:7" ht="50.1" customHeight="1" x14ac:dyDescent="0.25">
      <c r="E30" s="40"/>
    </row>
    <row r="31" spans="1:7" ht="50.1" customHeight="1" x14ac:dyDescent="0.25">
      <c r="E31" s="40"/>
    </row>
    <row r="32" spans="1:7" ht="50.1" customHeight="1" x14ac:dyDescent="0.25">
      <c r="E32" s="40"/>
    </row>
    <row r="33" spans="5:5" ht="50.1" customHeight="1" x14ac:dyDescent="0.25">
      <c r="E33" s="40"/>
    </row>
    <row r="34" spans="5:5" ht="50.1" customHeight="1" x14ac:dyDescent="0.25">
      <c r="E34" s="40"/>
    </row>
    <row r="35" spans="5:5" x14ac:dyDescent="0.25">
      <c r="E35" s="40"/>
    </row>
  </sheetData>
  <sheetProtection selectLockedCells="1" selectUnlockedCells="1"/>
  <mergeCells count="1">
    <mergeCell ref="A1:F1"/>
  </mergeCells>
  <phoneticPr fontId="0" type="noConversion"/>
  <printOptions horizontalCentered="1"/>
  <pageMargins left="0.27569444444444446" right="0.36249999999999999" top="0.74791666666666667" bottom="0.39374999999999999" header="0.51180555555555551" footer="0.51180555555555551"/>
  <pageSetup paperSize="9" scale="5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19</vt:i4>
      </vt:variant>
    </vt:vector>
  </HeadingPairs>
  <TitlesOfParts>
    <vt:vector size="35" baseType="lpstr">
      <vt:lpstr>1.zalrMérleg</vt:lpstr>
      <vt:lpstr> 2a.zal.önk bevétel</vt:lpstr>
      <vt:lpstr>2b.zal..önk kiadás</vt:lpstr>
      <vt:lpstr>3)a. Zal.melléklet</vt:lpstr>
      <vt:lpstr>3b.zsarszeg.személyi </vt:lpstr>
      <vt:lpstr>3czsarsz.dologi </vt:lpstr>
      <vt:lpstr>4.zal Feladatok</vt:lpstr>
      <vt:lpstr>5.  zsarsz Támogatások</vt:lpstr>
      <vt:lpstr>6.-7-zal. ber.-fel. kiadás </vt:lpstr>
      <vt:lpstr>8-9 mell. </vt:lpstr>
      <vt:lpstr>10.  Átv. Műk.c. - 11 felhal c.</vt:lpstr>
      <vt:lpstr>12 . műk tám. és felh.átad</vt:lpstr>
      <vt:lpstr>13.Zsarsz. Ellátott jutt. </vt:lpstr>
      <vt:lpstr>14. stabilitás </vt:lpstr>
      <vt:lpstr>15. likv. terv</vt:lpstr>
      <vt:lpstr>16.3éves terv</vt:lpstr>
      <vt:lpstr>Excel_BuiltIn__FilterDatabase_2</vt:lpstr>
      <vt:lpstr>Excel_BuiltIn_Print_Area_15</vt:lpstr>
      <vt:lpstr>Excel_BuiltIn_Print_Area_17</vt:lpstr>
      <vt:lpstr>Excel_BuiltIn_Print_Area_4</vt:lpstr>
      <vt:lpstr>Excel_BuiltIn_Print_Titles_2_1</vt:lpstr>
      <vt:lpstr>Excel_BuiltIn_Print_Titles_3_1</vt:lpstr>
      <vt:lpstr>' 2a.zal.önk bevétel'!Nyomtatási_cím</vt:lpstr>
      <vt:lpstr>' 2a.zal.önk bevétel'!Nyomtatási_terület</vt:lpstr>
      <vt:lpstr>'1.zalrMérleg'!Nyomtatási_terület</vt:lpstr>
      <vt:lpstr>'12 . műk tám. és felh.átad'!Nyomtatási_terület</vt:lpstr>
      <vt:lpstr>'15. likv. terv'!Nyomtatási_terület</vt:lpstr>
      <vt:lpstr>'2b.zal..önk kiadás'!Nyomtatási_terület</vt:lpstr>
      <vt:lpstr>'3)a. Zal.melléklet'!Nyomtatási_terület</vt:lpstr>
      <vt:lpstr>'3b.zsarszeg.személyi '!Nyomtatási_terület</vt:lpstr>
      <vt:lpstr>'3czsarsz.dologi '!Nyomtatási_terület</vt:lpstr>
      <vt:lpstr>'4.zal Feladatok'!Nyomtatási_terület</vt:lpstr>
      <vt:lpstr>'5.  zsarsz Támogatások'!Nyomtatási_terület</vt:lpstr>
      <vt:lpstr>'6.-7-zal. ber.-fel. kiadás '!Nyomtatási_terület</vt:lpstr>
      <vt:lpstr>'8-9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Windows-felhasználó</cp:lastModifiedBy>
  <cp:revision>519</cp:revision>
  <cp:lastPrinted>2021-02-24T14:46:50Z</cp:lastPrinted>
  <dcterms:created xsi:type="dcterms:W3CDTF">2002-11-18T12:26:49Z</dcterms:created>
  <dcterms:modified xsi:type="dcterms:W3CDTF">2021-06-09T10:12:08Z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-1398869409</vt:r8>
  </property>
  <property fmtid="{D5CDD505-2E9C-101B-9397-08002B2CF9AE}" pid="3" name="_AuthorEmail">
    <vt:lpwstr>fodor.csaba1@chello.hu</vt:lpwstr>
  </property>
  <property fmtid="{D5CDD505-2E9C-101B-9397-08002B2CF9AE}" pid="4" name="_AuthorEmailDisplayName">
    <vt:lpwstr>Fodor Csaba</vt:lpwstr>
  </property>
</Properties>
</file>