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filterPrivacy="1" defaultThemeVersion="124226"/>
  <xr:revisionPtr revIDLastSave="0" documentId="8_{6C9B35AB-4A36-4159-805F-5540ED5B9AD6}" xr6:coauthVersionLast="47" xr6:coauthVersionMax="47" xr10:uidLastSave="{00000000-0000-0000-0000-000000000000}"/>
  <bookViews>
    <workbookView xWindow="-120" yWindow="-120" windowWidth="29040" windowHeight="15840" activeTab="5"/>
  </bookViews>
  <sheets>
    <sheet name="1" sheetId="33" r:id="rId1"/>
    <sheet name="2" sheetId="34" r:id="rId2"/>
    <sheet name="2.1" sheetId="27" r:id="rId3"/>
    <sheet name="3" sheetId="35" r:id="rId4"/>
    <sheet name="3.1" sheetId="26" r:id="rId5"/>
    <sheet name="4" sheetId="36" r:id="rId6"/>
    <sheet name="5" sheetId="25" r:id="rId7"/>
    <sheet name="6" sheetId="9" r:id="rId8"/>
    <sheet name="7" sheetId="37" r:id="rId9"/>
    <sheet name="8" sheetId="12" r:id="rId10"/>
    <sheet name="9" sheetId="13" r:id="rId11"/>
    <sheet name="10" sheetId="16" r:id="rId12"/>
    <sheet name="11" sheetId="32" r:id="rId13"/>
    <sheet name="12" sheetId="29" r:id="rId14"/>
    <sheet name="13" sheetId="31" r:id="rId15"/>
  </sheets>
  <definedNames>
    <definedName name="_xlnm.Print_Titles" localSheetId="0">'1'!$4:$5</definedName>
    <definedName name="_xlnm.Print_Titles" localSheetId="14">'13'!$5:$6</definedName>
    <definedName name="_xlnm.Print_Titles" localSheetId="1">'2'!$6:$6</definedName>
    <definedName name="_xlnm.Print_Titles" localSheetId="3">'3'!$7:$7</definedName>
    <definedName name="_xlnm.Print_Area" localSheetId="0">'1'!$A$1:$BV$28</definedName>
    <definedName name="_xlnm.Print_Area" localSheetId="11">'10'!$A$1:$O$25</definedName>
    <definedName name="_xlnm.Print_Area" localSheetId="14">'13'!$A$1:$BO$36</definedName>
    <definedName name="_xlnm.Print_Area" localSheetId="1">'2'!$A$2:$AR$96</definedName>
    <definedName name="_xlnm.Print_Area" localSheetId="3">'3'!$A$1:$AR$67</definedName>
    <definedName name="_xlnm.Print_Area" localSheetId="5">'4'!$A$2:$AL$31</definedName>
  </definedNames>
  <calcPr calcId="181029" fullCalcOnLoad="1"/>
</workbook>
</file>

<file path=xl/calcChain.xml><?xml version="1.0" encoding="utf-8"?>
<calcChain xmlns="http://schemas.openxmlformats.org/spreadsheetml/2006/main">
  <c r="B19" i="37" l="1"/>
  <c r="D18" i="37"/>
  <c r="D17" i="37"/>
  <c r="C17" i="37"/>
  <c r="C16" i="37"/>
  <c r="C19" i="37"/>
  <c r="B16" i="37"/>
  <c r="D14" i="37"/>
  <c r="D13" i="37"/>
  <c r="D12" i="37"/>
  <c r="D11" i="37"/>
  <c r="D16" i="37"/>
  <c r="D19" i="37"/>
  <c r="AL24" i="36"/>
  <c r="AL31" i="36"/>
  <c r="AK24" i="36"/>
  <c r="AK31" i="36"/>
  <c r="AG24" i="36"/>
  <c r="AG31" i="36"/>
  <c r="AL19" i="36"/>
  <c r="AO66" i="35"/>
  <c r="AK66" i="35"/>
  <c r="AG66" i="35"/>
  <c r="AO64" i="35"/>
  <c r="AO62" i="35"/>
  <c r="AK62" i="35"/>
  <c r="AG62" i="35"/>
  <c r="AO60" i="35"/>
  <c r="AO58" i="35"/>
  <c r="AK58" i="35"/>
  <c r="AG58" i="35"/>
  <c r="AO52" i="35"/>
  <c r="AK52" i="35"/>
  <c r="AG52" i="35"/>
  <c r="AG41" i="35"/>
  <c r="AK39" i="35"/>
  <c r="AG39" i="35"/>
  <c r="AO39" i="35"/>
  <c r="AO37" i="35"/>
  <c r="AO34" i="35"/>
  <c r="AO33" i="35"/>
  <c r="AO30" i="35"/>
  <c r="AO41" i="35"/>
  <c r="AK30" i="35"/>
  <c r="AK41" i="35"/>
  <c r="AG30" i="35"/>
  <c r="AO27" i="35"/>
  <c r="AK27" i="35"/>
  <c r="AG27" i="35"/>
  <c r="AO20" i="35"/>
  <c r="AK15" i="35"/>
  <c r="AK21" i="35"/>
  <c r="AK67" i="35"/>
  <c r="AG15" i="35"/>
  <c r="AG21" i="35"/>
  <c r="AG67" i="35"/>
  <c r="AO14" i="35"/>
  <c r="AO13" i="35"/>
  <c r="AO12" i="35"/>
  <c r="AO11" i="35"/>
  <c r="AO10" i="35"/>
  <c r="AO9" i="35"/>
  <c r="AO8" i="35"/>
  <c r="AO15" i="35"/>
  <c r="AO21" i="35"/>
  <c r="AO67" i="35"/>
  <c r="AO95" i="34"/>
  <c r="AK95" i="34"/>
  <c r="AG95" i="34"/>
  <c r="AK86" i="34"/>
  <c r="AG86" i="34"/>
  <c r="AO85" i="34"/>
  <c r="AO82" i="34"/>
  <c r="AO86" i="34"/>
  <c r="AK81" i="34"/>
  <c r="AG81" i="34"/>
  <c r="AO80" i="34"/>
  <c r="AO79" i="34"/>
  <c r="AO81" i="34"/>
  <c r="AO78" i="34"/>
  <c r="AO77" i="34"/>
  <c r="AK73" i="34"/>
  <c r="AG73" i="34"/>
  <c r="AO72" i="34"/>
  <c r="AO71" i="34"/>
  <c r="AO68" i="34"/>
  <c r="AO73" i="34"/>
  <c r="AO66" i="34"/>
  <c r="AO62" i="34"/>
  <c r="AO60" i="34"/>
  <c r="AK60" i="34"/>
  <c r="AG60" i="34"/>
  <c r="AO59" i="34"/>
  <c r="AK50" i="34"/>
  <c r="AG50" i="34"/>
  <c r="AO45" i="34"/>
  <c r="AO50" i="34"/>
  <c r="AO44" i="34"/>
  <c r="AK44" i="34"/>
  <c r="AG44" i="34"/>
  <c r="AK41" i="34"/>
  <c r="AG41" i="34"/>
  <c r="AO40" i="34"/>
  <c r="AO39" i="34"/>
  <c r="AO38" i="34"/>
  <c r="AO37" i="34"/>
  <c r="AO36" i="34"/>
  <c r="AO35" i="34"/>
  <c r="AO34" i="34"/>
  <c r="AO41" i="34"/>
  <c r="AK33" i="34"/>
  <c r="AK51" i="34"/>
  <c r="AG33" i="34"/>
  <c r="AO32" i="34"/>
  <c r="AO31" i="34"/>
  <c r="AO33" i="34"/>
  <c r="AK30" i="34"/>
  <c r="AG30" i="34"/>
  <c r="AG51" i="34"/>
  <c r="AO28" i="34"/>
  <c r="AO27" i="34"/>
  <c r="AO30" i="34"/>
  <c r="AO51" i="34"/>
  <c r="AO26" i="34"/>
  <c r="AK24" i="34"/>
  <c r="AG24" i="34"/>
  <c r="AO22" i="34"/>
  <c r="AO21" i="34"/>
  <c r="AO24" i="34"/>
  <c r="AO25" i="34"/>
  <c r="AO96" i="34"/>
  <c r="AK20" i="34"/>
  <c r="AK25" i="34"/>
  <c r="AG20" i="34"/>
  <c r="AG25" i="34"/>
  <c r="AG96" i="34"/>
  <c r="AO19" i="34"/>
  <c r="AO14" i="34"/>
  <c r="AO13" i="34"/>
  <c r="AO7" i="34"/>
  <c r="AO20" i="34"/>
  <c r="BR22" i="33"/>
  <c r="BN22" i="33"/>
  <c r="AG22" i="33"/>
  <c r="AC22" i="33"/>
  <c r="BV20" i="33"/>
  <c r="BV19" i="33"/>
  <c r="BV22" i="33"/>
  <c r="AK19" i="33"/>
  <c r="AK22" i="33"/>
  <c r="BR16" i="33"/>
  <c r="BR23" i="33"/>
  <c r="BN16" i="33"/>
  <c r="BN23" i="33"/>
  <c r="AK14" i="33"/>
  <c r="AK13" i="33"/>
  <c r="BV12" i="33"/>
  <c r="AK12" i="33"/>
  <c r="BV11" i="33"/>
  <c r="AK11" i="33"/>
  <c r="AK10" i="33"/>
  <c r="AK9" i="33"/>
  <c r="BV8" i="33"/>
  <c r="AG8" i="33"/>
  <c r="AG16" i="33"/>
  <c r="AG23" i="33"/>
  <c r="AC8" i="33"/>
  <c r="AC16" i="33"/>
  <c r="AC23" i="33"/>
  <c r="BV7" i="33"/>
  <c r="AK7" i="33"/>
  <c r="AK8" i="33"/>
  <c r="AK16" i="33"/>
  <c r="AK23" i="33"/>
  <c r="BV6" i="33"/>
  <c r="BV16" i="33"/>
  <c r="BV23" i="33"/>
  <c r="AK6" i="33"/>
  <c r="F24" i="16"/>
  <c r="C14" i="16"/>
  <c r="D14" i="16"/>
  <c r="E14" i="16"/>
  <c r="F14" i="16"/>
  <c r="G14" i="16"/>
  <c r="H14" i="16"/>
  <c r="I14" i="16"/>
  <c r="J14" i="16"/>
  <c r="K14" i="16"/>
  <c r="L14" i="16"/>
  <c r="M14" i="16"/>
  <c r="B14" i="16"/>
  <c r="AI7" i="31"/>
  <c r="C10" i="13"/>
  <c r="C34" i="13"/>
  <c r="AI8" i="31"/>
  <c r="B19" i="27"/>
  <c r="AA9" i="31"/>
  <c r="AA17" i="31"/>
  <c r="AA23" i="31"/>
  <c r="B12" i="27"/>
  <c r="N22" i="16"/>
  <c r="C26" i="13"/>
  <c r="BJ17" i="31"/>
  <c r="BN9" i="31"/>
  <c r="BO9" i="31"/>
  <c r="BN10" i="31"/>
  <c r="BO10" i="31"/>
  <c r="BN11" i="31"/>
  <c r="BO11" i="31"/>
  <c r="BN13" i="31"/>
  <c r="BO13" i="31"/>
  <c r="BN14" i="31"/>
  <c r="BO14" i="31"/>
  <c r="BN15" i="31"/>
  <c r="BO15" i="31"/>
  <c r="BN16" i="31"/>
  <c r="BO16" i="31"/>
  <c r="BN18" i="31"/>
  <c r="BN23" i="31"/>
  <c r="BO18" i="31"/>
  <c r="BN19" i="31"/>
  <c r="BO19" i="31"/>
  <c r="BO23" i="31"/>
  <c r="BN21" i="31"/>
  <c r="BO21" i="31"/>
  <c r="BN7" i="31"/>
  <c r="BO7" i="31"/>
  <c r="BJ23" i="31"/>
  <c r="AE10" i="31"/>
  <c r="AI10" i="31"/>
  <c r="AE11" i="31"/>
  <c r="AI11" i="31"/>
  <c r="AE12" i="31"/>
  <c r="AI12" i="31"/>
  <c r="AE13" i="31"/>
  <c r="AI13" i="31"/>
  <c r="AE14" i="31"/>
  <c r="AI14" i="31"/>
  <c r="AE15" i="31"/>
  <c r="AI15" i="31"/>
  <c r="AE16" i="31"/>
  <c r="AI16" i="31"/>
  <c r="AE18" i="31"/>
  <c r="AI18" i="31"/>
  <c r="AE19" i="31"/>
  <c r="AI19" i="31"/>
  <c r="AE20" i="31"/>
  <c r="AI20" i="31"/>
  <c r="AE21" i="31"/>
  <c r="AI21" i="31"/>
  <c r="C12" i="29"/>
  <c r="B18" i="26"/>
  <c r="B16" i="26"/>
  <c r="B21" i="26"/>
  <c r="D24" i="16"/>
  <c r="N19" i="16"/>
  <c r="E33" i="25"/>
  <c r="C27" i="25"/>
  <c r="E20" i="25"/>
  <c r="E35" i="25"/>
  <c r="C20" i="25"/>
  <c r="M24" i="16"/>
  <c r="L24" i="16"/>
  <c r="K24" i="16"/>
  <c r="J24" i="16"/>
  <c r="I24" i="16"/>
  <c r="H24" i="16"/>
  <c r="G24" i="16"/>
  <c r="E24" i="16"/>
  <c r="C24" i="16"/>
  <c r="B24" i="16"/>
  <c r="N23" i="16"/>
  <c r="N21" i="16"/>
  <c r="N20" i="16"/>
  <c r="N18" i="16"/>
  <c r="N17" i="16"/>
  <c r="N16" i="16"/>
  <c r="N13" i="16"/>
  <c r="N12" i="16"/>
  <c r="N11" i="16"/>
  <c r="N10" i="16"/>
  <c r="N9" i="16"/>
  <c r="N8" i="16"/>
  <c r="N7" i="16"/>
  <c r="I21" i="9"/>
  <c r="H21" i="9"/>
  <c r="G21" i="9"/>
  <c r="E21" i="9"/>
  <c r="D21" i="9"/>
  <c r="C21" i="9"/>
  <c r="B21" i="9"/>
  <c r="J18" i="9"/>
  <c r="F18" i="9"/>
  <c r="J17" i="9"/>
  <c r="F17" i="9"/>
  <c r="J16" i="9"/>
  <c r="F16" i="9"/>
  <c r="J15" i="9"/>
  <c r="F15" i="9"/>
  <c r="J14" i="9"/>
  <c r="F14" i="9"/>
  <c r="J13" i="9"/>
  <c r="F13" i="9"/>
  <c r="J12" i="9"/>
  <c r="F12" i="9"/>
  <c r="J11" i="9"/>
  <c r="F11" i="9"/>
  <c r="J10" i="9"/>
  <c r="F10" i="9"/>
  <c r="J9" i="9"/>
  <c r="F9" i="9"/>
  <c r="AE23" i="31"/>
  <c r="C34" i="25"/>
  <c r="C35" i="25"/>
  <c r="BJ24" i="31"/>
  <c r="BO17" i="31"/>
  <c r="BO24" i="31"/>
  <c r="BN17" i="31"/>
  <c r="BN24" i="31"/>
  <c r="AA24" i="31"/>
  <c r="AE17" i="31"/>
  <c r="AE9" i="31"/>
  <c r="AI9" i="31"/>
  <c r="AE24" i="31"/>
  <c r="AI17" i="31"/>
  <c r="AI24" i="31"/>
  <c r="N24" i="16"/>
  <c r="N14" i="16"/>
  <c r="J21" i="9"/>
  <c r="F21" i="9"/>
  <c r="E34" i="25"/>
  <c r="E36" i="25"/>
  <c r="B21" i="27"/>
  <c r="AK96" i="34"/>
</calcChain>
</file>

<file path=xl/sharedStrings.xml><?xml version="1.0" encoding="utf-8"?>
<sst xmlns="http://schemas.openxmlformats.org/spreadsheetml/2006/main" count="982" uniqueCount="772">
  <si>
    <t>K1-K8. Költségvetési kiadások</t>
  </si>
  <si>
    <t>Megnevezés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</si>
  <si>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</si>
  <si>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</si>
  <si>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</si>
  <si>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</si>
  <si>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</si>
  <si>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</si>
  <si>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</si>
  <si>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</si>
  <si>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</si>
  <si>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</si>
  <si>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</si>
  <si>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</si>
  <si>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</si>
  <si>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</si>
  <si>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</si>
  <si>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</si>
  <si>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</si>
  <si>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</si>
  <si>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</si>
  <si>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</si>
  <si>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</si>
  <si>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</si>
  <si>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</si>
  <si>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</si>
  <si>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</si>
  <si>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</si>
  <si>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</si>
  <si>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</si>
  <si>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</si>
  <si>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</si>
  <si>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</si>
  <si>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</si>
  <si>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</si>
  <si>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</si>
  <si>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</si>
  <si>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</si>
  <si>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</si>
  <si>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</si>
  <si>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</si>
  <si>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</si>
  <si>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</si>
  <si>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</si>
  <si>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</si>
  <si>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</si>
  <si>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</si>
  <si>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</si>
  <si>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</si>
  <si>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</si>
  <si>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</si>
  <si>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</si>
  <si>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</si>
  <si>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</si>
  <si>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</si>
  <si>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</si>
  <si>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</si>
  <si>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</si>
  <si>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</si>
  <si>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</si>
  <si>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</si>
  <si>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</si>
  <si>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</si>
  <si>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</si>
  <si>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</si>
  <si>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</si>
  <si>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</si>
  <si>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</si>
  <si>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</si>
  <si>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</si>
  <si>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</si>
  <si>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</si>
  <si>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</si>
  <si>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</si>
  <si>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</si>
  <si>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</si>
  <si>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</si>
  <si>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</si>
  <si>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</si>
  <si>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</si>
  <si>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</si>
  <si>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</si>
  <si>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</si>
  <si>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</si>
  <si>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</si>
  <si>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</si>
  <si>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</si>
  <si>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</si>
  <si>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</si>
  <si>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</si>
  <si>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</si>
  <si>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</si>
  <si>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</si>
  <si>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</si>
  <si>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</si>
  <si>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</si>
  <si>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</si>
  <si>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</si>
  <si>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</si>
  <si>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</si>
  <si>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</si>
  <si>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</si>
  <si>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</si>
  <si>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</si>
  <si>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</si>
  <si>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</si>
  <si>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</si>
  <si>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</si>
  <si>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</si>
  <si>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</si>
  <si>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</si>
  <si>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</si>
  <si>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</si>
  <si>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</si>
  <si>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</si>
  <si>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</si>
  <si>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</si>
  <si>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</si>
  <si>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</si>
  <si>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</si>
  <si>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</si>
  <si>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</si>
  <si>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</si>
  <si>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</si>
  <si>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</si>
  <si>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</si>
  <si>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</si>
  <si>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</si>
  <si>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</si>
  <si>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</si>
  <si>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</si>
  <si>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</si>
  <si>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</si>
  <si>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</si>
  <si>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</si>
  <si>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</si>
  <si>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</si>
  <si>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</si>
  <si>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</si>
  <si>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</si>
  <si>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</si>
  <si>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</si>
  <si>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</si>
  <si>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</si>
  <si>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</si>
  <si>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</si>
  <si>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</si>
  <si>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</si>
  <si>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</si>
  <si>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</si>
  <si>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</si>
  <si>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</si>
  <si>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</si>
  <si>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</si>
  <si>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</si>
  <si>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</si>
  <si>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</si>
  <si>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</si>
  <si>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</si>
  <si>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</si>
  <si>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</si>
  <si>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</si>
  <si>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</si>
  <si>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</si>
  <si>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</si>
  <si>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</si>
  <si>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</si>
  <si>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</si>
  <si>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</si>
  <si>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</si>
  <si>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</si>
  <si>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</si>
  <si>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</si>
  <si>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</si>
  <si>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</si>
  <si>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</si>
  <si>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</si>
  <si>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</si>
  <si>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</si>
  <si>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</si>
  <si>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</si>
  <si>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</si>
  <si>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</si>
  <si>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</si>
  <si>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</si>
  <si>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</si>
  <si>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</si>
  <si>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</si>
  <si>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</si>
  <si>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</si>
  <si>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</si>
  <si>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</si>
  <si>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</si>
  <si>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</si>
  <si>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</si>
  <si>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</si>
  <si>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</si>
  <si>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</si>
  <si>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</si>
  <si>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</si>
  <si>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</si>
  <si>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</si>
  <si>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</si>
  <si>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</si>
  <si>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</si>
  <si>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</si>
  <si>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</si>
  <si>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</si>
  <si>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</si>
  <si>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</si>
  <si>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</si>
  <si>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</si>
  <si>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</si>
  <si>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</si>
  <si>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</si>
  <si>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</si>
  <si>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</si>
  <si>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</si>
  <si>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</si>
  <si>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</si>
  <si>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</si>
  <si>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</si>
  <si>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</si>
  <si>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</si>
  <si>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</si>
  <si>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</si>
  <si>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</si>
  <si>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</si>
  <si>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</si>
  <si>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</si>
  <si>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</si>
  <si>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</si>
  <si>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</si>
  <si>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</si>
  <si>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</si>
  <si>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</si>
  <si>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</si>
  <si>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</si>
  <si>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</si>
  <si>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</si>
  <si>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</si>
  <si>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</si>
  <si>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</si>
  <si>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</si>
  <si>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</si>
  <si>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</si>
  <si>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</si>
  <si>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</si>
  <si>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</si>
  <si>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</si>
  <si>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</si>
  <si>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</si>
  <si>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</si>
  <si>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</si>
  <si>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</si>
  <si>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</si>
  <si>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</si>
  <si>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</si>
  <si>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</si>
  <si>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</si>
  <si>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</si>
  <si>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</si>
  <si>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</si>
  <si>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</si>
  <si>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</si>
  <si>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</si>
  <si>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</si>
  <si>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</si>
  <si>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</si>
  <si>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</si>
  <si>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</si>
  <si>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</si>
  <si>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</si>
  <si>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</si>
  <si>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</si>
  <si>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</si>
  <si>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</si>
  <si>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</si>
  <si>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</si>
  <si>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</si>
  <si>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</si>
  <si>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</si>
  <si>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</si>
  <si>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</si>
  <si>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</si>
  <si>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</si>
  <si>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</si>
  <si>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</si>
  <si>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</si>
  <si>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</si>
  <si>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</si>
  <si>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</si>
  <si>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</si>
  <si>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</si>
  <si>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</si>
  <si>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</si>
  <si>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</si>
  <si>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</si>
  <si>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</si>
  <si>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</si>
  <si>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</si>
  <si>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</si>
  <si>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</si>
  <si>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</si>
  <si>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</si>
  <si>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</si>
  <si>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</si>
  <si>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</si>
  <si>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</si>
  <si>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</si>
  <si>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</si>
  <si>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</si>
  <si>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</si>
  <si>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</si>
  <si>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</si>
  <si>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</si>
  <si>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</si>
  <si>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</si>
  <si>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</si>
  <si>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</si>
  <si>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</si>
  <si>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</si>
  <si>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</si>
  <si>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</si>
  <si>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</si>
  <si>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</si>
  <si>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</si>
  <si>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</si>
  <si>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</si>
  <si>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</si>
  <si>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</si>
  <si>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</si>
  <si>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</si>
  <si>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</si>
  <si>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</si>
  <si>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</si>
  <si>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</si>
  <si>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</si>
  <si>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</si>
  <si>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</si>
  <si>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</si>
  <si>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</si>
  <si>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</si>
  <si>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</si>
  <si>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</si>
  <si>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</si>
  <si>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</si>
  <si>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</si>
  <si>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</si>
  <si>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</si>
  <si>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</si>
  <si>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</si>
  <si>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</si>
  <si>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</si>
  <si>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</si>
  <si>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</si>
  <si>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</si>
  <si>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</si>
  <si>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</si>
  <si>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</si>
  <si>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</si>
  <si>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</si>
  <si>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</si>
  <si>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</si>
  <si>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</si>
  <si>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</si>
  <si>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</si>
  <si>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</si>
  <si>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</si>
  <si>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</si>
  <si>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</si>
  <si>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</si>
  <si>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</si>
  <si>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</si>
  <si>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</si>
  <si>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</si>
  <si>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</si>
  <si>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</si>
  <si>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</si>
  <si>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</si>
  <si>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</si>
  <si>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</si>
  <si>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</si>
  <si>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</si>
  <si>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</si>
  <si>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</si>
  <si>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</si>
  <si>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</si>
  <si>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</si>
  <si>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</si>
  <si>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</si>
  <si>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</si>
  <si>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</si>
  <si>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</si>
  <si>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 xml:space="preserve">Foglalkoztatottak személyi juttatásai </t>
  </si>
  <si>
    <t xml:space="preserve">Külső személyi juttatások </t>
  </si>
  <si>
    <t>Személyi juttatások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</si>
  <si>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</si>
  <si>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</si>
  <si>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</si>
  <si>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</si>
  <si>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</si>
  <si>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</si>
  <si>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</si>
  <si>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</si>
  <si>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</si>
  <si>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</si>
  <si>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</si>
  <si>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</si>
  <si>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>Pénzügyi lízing kiadásai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</si>
  <si>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</si>
  <si>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</si>
  <si>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</si>
  <si>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</si>
  <si>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Finanszírozási kiadások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</si>
  <si>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</si>
  <si>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</si>
  <si>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</si>
  <si>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</si>
  <si>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</si>
  <si>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Finanszírozási bevételek</t>
  </si>
  <si>
    <t>Személyi juttatások (=1+2)</t>
  </si>
  <si>
    <t>Költségvetési kiadások (=3+…+10)</t>
  </si>
  <si>
    <t>Finanszírozási kiadások (=12+…+15)</t>
  </si>
  <si>
    <t>Kiadások összesen (=11+16)</t>
  </si>
  <si>
    <t>Bevételek összesen (=8+14)</t>
  </si>
  <si>
    <t>Bevételek</t>
  </si>
  <si>
    <t>Kiadások</t>
  </si>
  <si>
    <t>5.</t>
  </si>
  <si>
    <t>6.</t>
  </si>
  <si>
    <t>7.</t>
  </si>
  <si>
    <t>8.</t>
  </si>
  <si>
    <t>9.</t>
  </si>
  <si>
    <t>10.</t>
  </si>
  <si>
    <t>11.</t>
  </si>
  <si>
    <t>12.</t>
  </si>
  <si>
    <t>Rövid lejáratú hitelek törlesztése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</si>
  <si>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</si>
  <si>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</si>
  <si>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</si>
  <si>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</si>
  <si>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</si>
  <si>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</si>
  <si>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</si>
  <si>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</si>
  <si>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</si>
  <si>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</si>
  <si>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</si>
  <si>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</si>
  <si>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Költségvetési hiány:</t>
  </si>
  <si>
    <t>Kiadás</t>
  </si>
  <si>
    <t>Bevétel</t>
  </si>
  <si>
    <t>Személyi juttatások és járulékok</t>
  </si>
  <si>
    <t>Felhalmozási/finanszírozási kiadások</t>
  </si>
  <si>
    <t>Összesen</t>
  </si>
  <si>
    <t>Költségvetési támogatás</t>
  </si>
  <si>
    <t>Átvett pénzeszközök/feladathoz kapcsolódó bevétel</t>
  </si>
  <si>
    <t>Kötelező önkormányzati feladatok</t>
  </si>
  <si>
    <t>Óvodai ellátás</t>
  </si>
  <si>
    <t>Pénzbeli ellátások</t>
  </si>
  <si>
    <t>Házi segítségnyújtás</t>
  </si>
  <si>
    <t>Helyi közfoglalkoztatás</t>
  </si>
  <si>
    <t>Önként vállalt feladatok</t>
  </si>
  <si>
    <t>Összesen:</t>
  </si>
  <si>
    <t>Felhalmozási kiadás  megnevezése</t>
  </si>
  <si>
    <t>Felújítási kiadások célonként</t>
  </si>
  <si>
    <t>ÖSSZESEN: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</si>
  <si>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</si>
  <si>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</si>
  <si>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</si>
  <si>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</si>
  <si>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</si>
  <si>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</si>
  <si>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</si>
  <si>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</si>
  <si>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</si>
  <si>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</si>
  <si>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</si>
  <si>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</si>
  <si>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</si>
  <si>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</si>
  <si>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</si>
  <si>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</si>
  <si>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</si>
  <si>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</si>
  <si>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</si>
  <si>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</si>
  <si>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</si>
  <si>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Jogcím</t>
  </si>
  <si>
    <t>Támogatás</t>
  </si>
  <si>
    <t xml:space="preserve"> Ft</t>
  </si>
  <si>
    <t>I.</t>
  </si>
  <si>
    <t>Helyi önkormányztok működésének általános támogatása</t>
  </si>
  <si>
    <t>I.1.a)</t>
  </si>
  <si>
    <t>Önkormányzati hivatal működésének támogatása</t>
  </si>
  <si>
    <t>I.1.b)</t>
  </si>
  <si>
    <t>Település-üzemeltetéshez kapcsolódó feladatellátás</t>
  </si>
  <si>
    <t>I.1.ba)</t>
  </si>
  <si>
    <t>A zöldterölet-gazdálkodással kapcsolatos feladatok ellátásának támogatása</t>
  </si>
  <si>
    <t>I.1.bb)</t>
  </si>
  <si>
    <t>Közvilágítás fenntartásának támogatása</t>
  </si>
  <si>
    <t>I.1.bc)</t>
  </si>
  <si>
    <t>Köztemető fenntartással kapcsolatos feladatok támogatása</t>
  </si>
  <si>
    <t>I.1.bd)</t>
  </si>
  <si>
    <t>Közutak fenntartásának támogatása</t>
  </si>
  <si>
    <t>I.1.c)</t>
  </si>
  <si>
    <t>Egyéb kötelező önkormányzati feladatok támogatása</t>
  </si>
  <si>
    <t>II.</t>
  </si>
  <si>
    <t>A települési önkormányzatok egyes köznevelési és gyermekétkeztetési feladatainak támogatása</t>
  </si>
  <si>
    <t>II.1.</t>
  </si>
  <si>
    <t>Óvodapedagógusok, és az óvodapedagógusok nevelő munkáját közvetlenül segítők bértámogatása</t>
  </si>
  <si>
    <t xml:space="preserve">II.2. </t>
  </si>
  <si>
    <t>Óvodaműködtetési támogatás</t>
  </si>
  <si>
    <t>II.3.</t>
  </si>
  <si>
    <t>Ingyenes és kedvezményes gyermekétkeztetés támogatása</t>
  </si>
  <si>
    <t>III.</t>
  </si>
  <si>
    <t>A települési önkormányzatok szociális és gyermekjóléti feladatainak támogatása</t>
  </si>
  <si>
    <t>III.2.</t>
  </si>
  <si>
    <t>IV.</t>
  </si>
  <si>
    <t>A települési önkormányzatok kulturális feladatainak támogatása</t>
  </si>
  <si>
    <t>IV.1.d)</t>
  </si>
  <si>
    <t>Települési önkormányzatok támogatása a nyilvános könyvtári ellátás és a közművelődés feladatokhoz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</si>
  <si>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</si>
  <si>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</si>
  <si>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</si>
  <si>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</si>
  <si>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</si>
  <si>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</si>
  <si>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</si>
  <si>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</si>
  <si>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</si>
  <si>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</si>
  <si>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</si>
  <si>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</si>
  <si>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</si>
  <si>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Munkaadót terhelő járulékok</t>
  </si>
  <si>
    <t>Felhalmozási kiadások</t>
  </si>
  <si>
    <t xml:space="preserve">Kiadások összesen </t>
  </si>
  <si>
    <t xml:space="preserve">Bevételek összesen </t>
  </si>
  <si>
    <t>Ellátottak pénzbeli juttatásai</t>
  </si>
  <si>
    <t>Működési célú támogatások ÁHT-n belülről</t>
  </si>
  <si>
    <t>Felhalmozási célú támogatások ÁHT-n belülről</t>
  </si>
  <si>
    <t>Működési célú átvett pénzeszközök</t>
  </si>
  <si>
    <t>Államigazgatási feladatok</t>
  </si>
  <si>
    <t>Dologi kiadások</t>
  </si>
  <si>
    <t>Ellátottak pénzbeli juttatásai, egyéb működési célú kiadások</t>
  </si>
  <si>
    <t>Hosszú lejáratú hitelek törlesztése</t>
  </si>
  <si>
    <t>25.</t>
  </si>
  <si>
    <t>26.</t>
  </si>
  <si>
    <t>27.</t>
  </si>
  <si>
    <t>Költségvetési többlet:</t>
  </si>
  <si>
    <t>Költségvetési bevételek (=1+…+7)</t>
  </si>
  <si>
    <t>Finanszírozási bevételek (=9+…..+13)</t>
  </si>
  <si>
    <t xml:space="preserve">Felhalmozási célú átvett pénzeszközök </t>
  </si>
  <si>
    <t xml:space="preserve">Zalaszentjakab Község Önkormányzata </t>
  </si>
  <si>
    <t>Értékpapír vásárlása, visszavásárlása</t>
  </si>
  <si>
    <t>Kölcsön törlesztése</t>
  </si>
  <si>
    <t>Betét elhelyezése</t>
  </si>
  <si>
    <t>Tárgyévi  hiány:</t>
  </si>
  <si>
    <t>Tárgyévi  többlet:</t>
  </si>
  <si>
    <t>Beruházások</t>
  </si>
  <si>
    <t>1.-ből EU-s támogatás</t>
  </si>
  <si>
    <t>1.-ből EU-s forrásból megvalósuló beruházás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</si>
  <si>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</si>
  <si>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</si>
  <si>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</si>
  <si>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</si>
  <si>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</si>
  <si>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</si>
  <si>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</si>
  <si>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</si>
  <si>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</si>
  <si>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</si>
  <si>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</si>
  <si>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</si>
  <si>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</si>
  <si>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</si>
  <si>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</si>
  <si>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</si>
  <si>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</si>
  <si>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</si>
  <si>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</si>
  <si>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</si>
  <si>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</si>
  <si>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</si>
  <si>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</si>
  <si>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</si>
  <si>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</si>
  <si>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</si>
  <si>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</si>
  <si>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 xml:space="preserve"> Felhalmozási célú bevételek és kiadások mérlege
(Önkormányzati szinten)</t>
  </si>
  <si>
    <t>III.3.e)</t>
  </si>
  <si>
    <t>Falugondnoki szolgáltatás</t>
  </si>
  <si>
    <t>ZALASZENTJAKAB  KÖZSÉG ÖNKORMÁNYZATA</t>
  </si>
  <si>
    <t>Működési bevételek</t>
  </si>
  <si>
    <t>Adónem megnevezése</t>
  </si>
  <si>
    <t>Vagyoni típusú adók ebből:</t>
  </si>
  <si>
    <t xml:space="preserve">     -Építményadó</t>
  </si>
  <si>
    <t xml:space="preserve">     -Magánszemélyek kommunális adója</t>
  </si>
  <si>
    <t>Egyéb áruhasználati és szolg. adó ebből:</t>
  </si>
  <si>
    <t xml:space="preserve">     - Idegenforg. adó tart. után</t>
  </si>
  <si>
    <t xml:space="preserve">     -Talajterhelési díj</t>
  </si>
  <si>
    <t>Értékesítési és forglami adó</t>
  </si>
  <si>
    <t xml:space="preserve">     -Iparűzési adó állandó jelleggel végz.</t>
  </si>
  <si>
    <t>Egyéb közhatalmi bevétel</t>
  </si>
  <si>
    <t xml:space="preserve">     - Adópótlék, adóbírság</t>
  </si>
  <si>
    <t xml:space="preserve">     - Egyéb közhatalmi bevétel</t>
  </si>
  <si>
    <t>Támogatott cél megnevezése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</si>
  <si>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</si>
  <si>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</si>
  <si>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</si>
  <si>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</si>
  <si>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</si>
  <si>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</si>
  <si>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</si>
  <si>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</si>
  <si>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</si>
  <si>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Gépjárműadó</t>
  </si>
  <si>
    <t>Egyéb működési célú támogatások részletezése</t>
  </si>
  <si>
    <t>Eredeti előirányzat</t>
  </si>
  <si>
    <t>Zalakaros Kistérség Többcélú Társulás háziorvosi ügyelet</t>
  </si>
  <si>
    <t>Egészségügyi Alapellátás Nagykanizsa fogorvoi ügyelet</t>
  </si>
  <si>
    <t>Galamboki Mesevár Óvoda támogtása</t>
  </si>
  <si>
    <t>Galamboki Közös Önkormányzati Hivatal támogatása</t>
  </si>
  <si>
    <t>Működési célú támogatás áht-n belül összesen</t>
  </si>
  <si>
    <t>Magyar Vöröskereszt - házi segítégnyújtás</t>
  </si>
  <si>
    <t>TÖOSZ tagdíj</t>
  </si>
  <si>
    <t>Innovatív Dél-Zala Vidékfejlesztési Egyesület tagdíj</t>
  </si>
  <si>
    <t>Faluszövetség</t>
  </si>
  <si>
    <t>Működési célú támogatás áht-n kívül összesen</t>
  </si>
  <si>
    <t>Működési célú támogatás összesen</t>
  </si>
  <si>
    <t>Közhatalmi bevételek részletezése</t>
  </si>
  <si>
    <t>Közhatalmi bevételek összesen</t>
  </si>
  <si>
    <t>Falugondnoki szolgálat</t>
  </si>
  <si>
    <t xml:space="preserve">Költségvetési bevételek </t>
  </si>
  <si>
    <t xml:space="preserve">Finanszírozási bevételek </t>
  </si>
  <si>
    <t>KÖTELEZŐ, ÖNKÉNT VÁLLALT ÉS ÁLLAMIGAZGATÁSI T FELADATOK BEMUTATÁSA</t>
  </si>
  <si>
    <t>Zalaszentjakab Község Önkormányzata</t>
  </si>
  <si>
    <t>AZ önkormányzat által adott közvetett támogatások, kedvezmények</t>
  </si>
  <si>
    <t>Zalaszentjakab Község Önkormányzat saját bevételeinek részletezése az adósságot keletkeztető ügyletből származó tárgyévi fizetési kötelezettség megállapításához</t>
  </si>
  <si>
    <t>Költségvetési kiadások</t>
  </si>
  <si>
    <t xml:space="preserve">Finanszírozási kiadások </t>
  </si>
  <si>
    <t>A költségvetési évet követő három év tervezett előirányzatai főbb csoportokban</t>
  </si>
  <si>
    <t>Saját forrás/Finanszírozási bevételek</t>
  </si>
  <si>
    <t>Település üzemeltetés, egyéb önkormányzati feladatok</t>
  </si>
  <si>
    <t>Egészségügyi alapellátás (háziorvosi, fogorvosi ügyeleti ellátás)</t>
  </si>
  <si>
    <t>I.1.d)</t>
  </si>
  <si>
    <t>Lakott külterülettel kapcsolatos feladatok támogatása</t>
  </si>
  <si>
    <t>A települési önkormányzatok szociális feladatainak egyéb támogatása</t>
  </si>
  <si>
    <t>V.</t>
  </si>
  <si>
    <t>Beszámítás, kiegészítés</t>
  </si>
  <si>
    <t>Éves létszám-előirányzat</t>
  </si>
  <si>
    <t>COFOG                 (Kormányzati funkció)</t>
  </si>
  <si>
    <t>COFOG megnevezése</t>
  </si>
  <si>
    <t>Létszám előirányzat (fő)</t>
  </si>
  <si>
    <t>Működési célú költségvetési támogatások és kiegészítő támogatások</t>
  </si>
  <si>
    <t>Elszámolásból származó bevételek</t>
  </si>
  <si>
    <t>V.1.</t>
  </si>
  <si>
    <t>I.1. jogcímekhez kiegészítés</t>
  </si>
  <si>
    <t>III.5.c)</t>
  </si>
  <si>
    <t>A rászoruló gyermekek intézményen kívüli szünidei étkeztetésének támogatása</t>
  </si>
  <si>
    <t>Közfoglalkoztatási mintaprogram</t>
  </si>
  <si>
    <t>Felhalmozási célú átvett pénzeszközök</t>
  </si>
  <si>
    <t>Ingatlan felújítás</t>
  </si>
  <si>
    <t>Sporttevékenység támogatása</t>
  </si>
  <si>
    <t>BURSA</t>
  </si>
  <si>
    <t>Szociális kölcsön nyújtása</t>
  </si>
  <si>
    <t>2021. évi terv</t>
  </si>
  <si>
    <t xml:space="preserve"> </t>
  </si>
  <si>
    <t xml:space="preserve"> Közművelődési feladatok</t>
  </si>
  <si>
    <t xml:space="preserve"> forintban</t>
  </si>
  <si>
    <t>I.6.</t>
  </si>
  <si>
    <t>Polgármester illetmény támogatása</t>
  </si>
  <si>
    <t>2022. évi terv</t>
  </si>
  <si>
    <t xml:space="preserve"> forintban !</t>
  </si>
  <si>
    <t xml:space="preserve"> ft-ban</t>
  </si>
  <si>
    <t xml:space="preserve"> Ft-ban</t>
  </si>
  <si>
    <t>2020. ÉVI KÖLTSÉGVETÉSE</t>
  </si>
  <si>
    <t>2020. évi előirányzat</t>
  </si>
  <si>
    <t>2019. évi Közművelődési feladatok Közművelődési érdekeltségnövelő támogatás Művelődési ház felújítás</t>
  </si>
  <si>
    <t>Önkormányzati közterületek felújítása (Petőfi út 38-42. ingatlan parkoló kialakítás)</t>
  </si>
  <si>
    <t xml:space="preserve">Közművelődési feladatok Közművelődési érdekeltségnövelő támogatás önerő </t>
  </si>
  <si>
    <t>Petőfi út 41-59 szám elötti árokburkolás</t>
  </si>
  <si>
    <t>2020. ÉVI KÖLTSÉGVETÉS</t>
  </si>
  <si>
    <t>A 2020. évi költségvetési támogatások jogcímenként a 2019. évi LXXI. törvény 2. számú melléklete alapján</t>
  </si>
  <si>
    <t>2020. ÉVI ELŐIRÁNYZAT-FELHASZNÁLÁSI TERV</t>
  </si>
  <si>
    <t>2020. évi költségvetés</t>
  </si>
  <si>
    <t>2023. évi terv</t>
  </si>
  <si>
    <t>2.1. melléklet a 3/2020.(II.12.) önkormányzati rendelethez</t>
  </si>
  <si>
    <t xml:space="preserve">                                                3.1. melléklet a 3/2020.(II.12.) önkormányzati rendelethez</t>
  </si>
  <si>
    <t>5. melléklet a 3/2020.(II.12.) önkormányzati rendelethez</t>
  </si>
  <si>
    <t>6. melléklet a 3/2020.(II.12.) önkormányzati rendelethez</t>
  </si>
  <si>
    <t>8. melléklet a 3/2020.(II.12.) önkormányzati rendelethez</t>
  </si>
  <si>
    <t xml:space="preserve">                                          9.melléklet a 3/2020.(II.12.) önkormányzati rendelethez</t>
  </si>
  <si>
    <t>10. melléklet a 3/2020.(II.12.) önkormányzati rendelethez</t>
  </si>
  <si>
    <t xml:space="preserve">                                                                      11. melléklet a 3/2020.(II.12.) önkormányzati rendelethez</t>
  </si>
  <si>
    <t>12. melléklet a 3/2020.(II.12.) önkormányzati rendelethez</t>
  </si>
  <si>
    <t xml:space="preserve">                                                                                                                                                                                                   13. melléklet a 3/2020.(II.12.) önkormányzati rendelethez</t>
  </si>
  <si>
    <t>2020. évi KÖLTSÉGVETÉSÉNEK ÖSSZEVONT MÉRLEGE</t>
  </si>
  <si>
    <t>forintban</t>
  </si>
  <si>
    <t>2020 évi eredeti
előirányzat</t>
  </si>
  <si>
    <t>Módosítás</t>
  </si>
  <si>
    <t>Módosított előirányzat</t>
  </si>
  <si>
    <t>2020. évi eredeti
előirányzat</t>
  </si>
  <si>
    <t>2. melléklet</t>
  </si>
  <si>
    <t>2020.  évi Beszámolója</t>
  </si>
  <si>
    <t>3. melléklet</t>
  </si>
  <si>
    <t>Módosított
előirányzat</t>
  </si>
  <si>
    <t>Teljesítés</t>
  </si>
  <si>
    <t>Települési önkormányzatok szociális és gyermekjóléti  feladatainak támogatása</t>
  </si>
  <si>
    <t>Települési önkormányzatok gyermekétkeztetési feladatainak támogatása</t>
  </si>
  <si>
    <t xml:space="preserve">Termékek és szolgáltatások adói </t>
  </si>
  <si>
    <t>Biztosító által fizetett kártérítés</t>
  </si>
  <si>
    <t>4. melléklet</t>
  </si>
  <si>
    <t>2020.  évi beszámolója</t>
  </si>
  <si>
    <t>K9. Finanszírozási kiadások</t>
  </si>
  <si>
    <t>Önkormányzat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</si>
  <si>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</si>
  <si>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</si>
  <si>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</si>
  <si>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</si>
  <si>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</si>
  <si>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</si>
  <si>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</si>
  <si>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</si>
  <si>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</si>
  <si>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</si>
  <si>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</si>
  <si>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</si>
  <si>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</si>
  <si>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</si>
  <si>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</si>
  <si>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</si>
  <si>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Belföldi értékpapírok kiadásai (=05+…+08)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</si>
  <si>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</si>
  <si>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</si>
  <si>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</si>
  <si>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</si>
  <si>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</si>
  <si>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</si>
  <si>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</si>
  <si>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</si>
  <si>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</si>
  <si>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K917</t>
  </si>
  <si>
    <t>Központi költségvetés sajátos finanszírozási kiadásai</t>
  </si>
  <si>
    <t>K918</t>
  </si>
  <si>
    <t>Belföldi finanszírozás kiadásai (=04+09+…+15)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</si>
  <si>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</si>
  <si>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</si>
  <si>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</si>
  <si>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</si>
  <si>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</si>
  <si>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</si>
  <si>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</si>
  <si>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</si>
  <si>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</si>
  <si>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Külföldi finanszírozás kiadásai (=17+…+20)</t>
  </si>
  <si>
    <t>K92</t>
  </si>
  <si>
    <t>Adóssághoz nem kapcsolódó származékos ügyletek kiadásai</t>
  </si>
  <si>
    <t>K93</t>
  </si>
  <si>
    <t>Finanszírozási kiadások (=16+21+22)</t>
  </si>
  <si>
    <t>K9</t>
  </si>
  <si>
    <t>6. sz melléklet</t>
  </si>
  <si>
    <t>Eredeti ei</t>
  </si>
  <si>
    <t>Módosított ei.</t>
  </si>
  <si>
    <t>Közfoglalkoztatásból megvalósítandó anyagvásárlás (Petőfi 38-42 parkoló kialakításához, Petőfi 41-59 elötti árok burkoláshoz)</t>
  </si>
  <si>
    <t>Petőfi út 44. kocsibejáró készítés</t>
  </si>
  <si>
    <t>Petőfi út 44. szám alatti művelődési ház széntároló javítás</t>
  </si>
  <si>
    <t>Petőfi 104 szám elötti járda javítás</t>
  </si>
  <si>
    <t>Felújítás összesen</t>
  </si>
  <si>
    <t>Beruházás összesen</t>
  </si>
  <si>
    <t>Fúrócsavarozó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</si>
</sst>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5" formatCode="_-* #,##0.00\ _F_t_-;\-* #,##0.00\ _F_t_-;_-* &quot;-&quot;??\ _F_t_-;_-@_-"/>
    <numFmt numFmtId="174" formatCode="00"/>
    <numFmt numFmtId="175" formatCode="\ ##########"/>
    <numFmt numFmtId="176" formatCode="0__"/>
    <numFmt numFmtId="177" formatCode="#,###"/>
    <numFmt numFmtId="178" formatCode="_-* #,##0\ _F_t_-;\-* #,##0\ _F_t_-;_-* &quot;-&quot;??\ _F_t_-;_-@_-"/>
    <numFmt numFmtId="180" formatCode="#,##0\ _F_t"/>
  </numFmts>
  <fonts count="54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2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sz val="8"/>
      <name val="Arial"/>
      <family val="2"/>
      <charset val="238"/>
    </font>
    <font>
      <b/>
      <i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charset val="238"/>
    </font>
    <font>
      <sz val="9"/>
      <name val="Times New Roman CE"/>
      <family val="1"/>
      <charset val="238"/>
    </font>
    <font>
      <sz val="12"/>
      <name val="Times New Roman CE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Calibri"/>
      <family val="2"/>
    </font>
    <font>
      <b/>
      <sz val="18"/>
      <color indexed="8"/>
      <name val="Times New Roman"/>
      <family val="1"/>
      <charset val="238"/>
    </font>
    <font>
      <b/>
      <sz val="12"/>
      <name val="Times New Roman CE"/>
      <family val="1"/>
      <charset val="238"/>
    </font>
    <font>
      <i/>
      <sz val="8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  <charset val="238"/>
    </font>
    <font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9"/>
      <name val="Times New Roman"/>
      <family val="1"/>
      <charset val="238"/>
    </font>
    <font>
      <b/>
      <sz val="14"/>
      <name val="Times New Roman CE"/>
      <charset val="238"/>
    </font>
    <font>
      <sz val="11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165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26" fillId="0" borderId="0"/>
    <xf numFmtId="0" fontId="4" fillId="0" borderId="0"/>
  </cellStyleXfs>
  <cellXfs count="470">
    <xf numFmtId="0" fontId="0" fillId="0" borderId="0" xfId="0"/>
    <xf numFmtId="0" fontId="3" fillId="0" borderId="0" xfId="5" applyFont="1" applyFill="1"/>
    <xf numFmtId="0" fontId="3" fillId="0" borderId="0" xfId="5" applyFont="1" applyFill="1" applyBorder="1"/>
    <xf numFmtId="0" fontId="5" fillId="0" borderId="0" xfId="5" applyFont="1" applyFill="1"/>
    <xf numFmtId="0" fontId="8" fillId="2" borderId="0" xfId="5" applyFont="1" applyFill="1"/>
    <xf numFmtId="0" fontId="11" fillId="2" borderId="0" xfId="5" applyFont="1" applyFill="1"/>
    <xf numFmtId="0" fontId="11" fillId="0" borderId="0" xfId="5" applyFont="1" applyFill="1"/>
    <xf numFmtId="174" fontId="11" fillId="2" borderId="0" xfId="5" applyNumberFormat="1" applyFont="1" applyFill="1"/>
    <xf numFmtId="0" fontId="1" fillId="0" borderId="0" xfId="5"/>
    <xf numFmtId="0" fontId="4" fillId="0" borderId="0" xfId="8"/>
    <xf numFmtId="178" fontId="4" fillId="0" borderId="0" xfId="8" applyNumberFormat="1"/>
    <xf numFmtId="177" fontId="29" fillId="0" borderId="0" xfId="9" applyNumberFormat="1" applyFont="1" applyFill="1" applyAlignment="1">
      <alignment horizontal="center" vertical="center" wrapText="1"/>
    </xf>
    <xf numFmtId="177" fontId="29" fillId="0" borderId="0" xfId="9" applyNumberFormat="1" applyFont="1" applyFill="1" applyAlignment="1">
      <alignment vertical="center" wrapText="1"/>
    </xf>
    <xf numFmtId="177" fontId="22" fillId="0" borderId="0" xfId="9" applyNumberFormat="1" applyFont="1" applyFill="1" applyAlignment="1">
      <alignment horizontal="right" vertical="center"/>
    </xf>
    <xf numFmtId="0" fontId="16" fillId="0" borderId="1" xfId="9" applyFont="1" applyFill="1" applyBorder="1" applyAlignment="1">
      <alignment horizontal="center" vertical="center" wrapText="1"/>
    </xf>
    <xf numFmtId="0" fontId="16" fillId="0" borderId="2" xfId="9" applyFont="1" applyFill="1" applyBorder="1" applyAlignment="1">
      <alignment horizontal="center" vertical="center" wrapText="1"/>
    </xf>
    <xf numFmtId="0" fontId="16" fillId="0" borderId="3" xfId="9" applyFont="1" applyFill="1" applyBorder="1" applyAlignment="1">
      <alignment horizontal="center" vertical="center" wrapText="1"/>
    </xf>
    <xf numFmtId="0" fontId="30" fillId="0" borderId="0" xfId="9" applyFont="1" applyFill="1" applyAlignment="1">
      <alignment horizontal="center" vertical="center" wrapText="1"/>
    </xf>
    <xf numFmtId="0" fontId="23" fillId="0" borderId="1" xfId="9" applyFont="1" applyFill="1" applyBorder="1" applyAlignment="1">
      <alignment horizontal="center" vertical="center" wrapText="1"/>
    </xf>
    <xf numFmtId="0" fontId="23" fillId="0" borderId="2" xfId="9" applyFont="1" applyFill="1" applyBorder="1" applyAlignment="1">
      <alignment horizontal="center" vertical="center" wrapText="1"/>
    </xf>
    <xf numFmtId="0" fontId="23" fillId="0" borderId="3" xfId="9" applyFont="1" applyFill="1" applyBorder="1" applyAlignment="1">
      <alignment horizontal="center" vertical="center" wrapText="1"/>
    </xf>
    <xf numFmtId="0" fontId="19" fillId="0" borderId="4" xfId="9" applyFont="1" applyFill="1" applyBorder="1" applyAlignment="1">
      <alignment horizontal="center" vertical="center" wrapText="1"/>
    </xf>
    <xf numFmtId="0" fontId="31" fillId="0" borderId="5" xfId="9" applyFont="1" applyFill="1" applyBorder="1" applyAlignment="1" applyProtection="1">
      <alignment horizontal="left" vertical="center" wrapText="1" indent="1"/>
      <protection locked="0"/>
    </xf>
    <xf numFmtId="177" fontId="19" fillId="0" borderId="5" xfId="9" applyNumberFormat="1" applyFont="1" applyFill="1" applyBorder="1" applyAlignment="1" applyProtection="1">
      <alignment horizontal="right" vertical="center" wrapText="1" indent="1"/>
      <protection locked="0"/>
    </xf>
    <xf numFmtId="177" fontId="19" fillId="0" borderId="6" xfId="9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9" applyFill="1" applyAlignment="1">
      <alignment vertical="center" wrapText="1"/>
    </xf>
    <xf numFmtId="0" fontId="19" fillId="0" borderId="7" xfId="9" applyFont="1" applyFill="1" applyBorder="1" applyAlignment="1">
      <alignment horizontal="center" vertical="center" wrapText="1"/>
    </xf>
    <xf numFmtId="0" fontId="31" fillId="0" borderId="8" xfId="9" applyFont="1" applyFill="1" applyBorder="1" applyAlignment="1" applyProtection="1">
      <alignment horizontal="left" vertical="center" wrapText="1" indent="1"/>
      <protection locked="0"/>
    </xf>
    <xf numFmtId="177" fontId="19" fillId="0" borderId="8" xfId="9" applyNumberFormat="1" applyFont="1" applyFill="1" applyBorder="1" applyAlignment="1" applyProtection="1">
      <alignment horizontal="right" vertical="center" wrapText="1" indent="1"/>
      <protection locked="0"/>
    </xf>
    <xf numFmtId="177" fontId="19" fillId="0" borderId="9" xfId="9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8" xfId="9" applyFont="1" applyFill="1" applyBorder="1" applyAlignment="1" applyProtection="1">
      <alignment horizontal="left" vertical="center" wrapText="1" indent="8"/>
      <protection locked="0"/>
    </xf>
    <xf numFmtId="0" fontId="17" fillId="0" borderId="1" xfId="9" applyFont="1" applyFill="1" applyBorder="1" applyAlignment="1">
      <alignment horizontal="center" vertical="center" wrapText="1"/>
    </xf>
    <xf numFmtId="0" fontId="15" fillId="0" borderId="10" xfId="9" applyFont="1" applyFill="1" applyBorder="1" applyAlignment="1">
      <alignment vertical="center" wrapText="1"/>
    </xf>
    <xf numFmtId="177" fontId="17" fillId="0" borderId="10" xfId="9" applyNumberFormat="1" applyFont="1" applyFill="1" applyBorder="1" applyAlignment="1">
      <alignment vertical="center" wrapText="1"/>
    </xf>
    <xf numFmtId="177" fontId="17" fillId="0" borderId="11" xfId="9" applyNumberFormat="1" applyFont="1" applyFill="1" applyBorder="1" applyAlignment="1">
      <alignment vertical="center" wrapText="1"/>
    </xf>
    <xf numFmtId="0" fontId="14" fillId="0" borderId="0" xfId="9" applyFill="1" applyAlignment="1">
      <alignment horizontal="right" vertical="center" wrapText="1"/>
    </xf>
    <xf numFmtId="0" fontId="14" fillId="0" borderId="0" xfId="9" applyFill="1" applyAlignment="1">
      <alignment horizontal="center" vertical="center" wrapText="1"/>
    </xf>
    <xf numFmtId="0" fontId="14" fillId="0" borderId="0" xfId="9" applyFill="1"/>
    <xf numFmtId="0" fontId="14" fillId="0" borderId="0" xfId="9" applyFill="1" applyAlignment="1"/>
    <xf numFmtId="0" fontId="14" fillId="0" borderId="0" xfId="9" applyFill="1" applyAlignment="1">
      <alignment vertical="center"/>
    </xf>
    <xf numFmtId="0" fontId="14" fillId="0" borderId="0" xfId="9" applyFont="1" applyFill="1" applyAlignment="1">
      <alignment vertical="center"/>
    </xf>
    <xf numFmtId="0" fontId="32" fillId="0" borderId="12" xfId="9" applyFont="1" applyFill="1" applyBorder="1" applyAlignment="1">
      <alignment horizontal="center" vertical="center" wrapText="1"/>
    </xf>
    <xf numFmtId="0" fontId="14" fillId="0" borderId="12" xfId="9" applyFill="1" applyBorder="1"/>
    <xf numFmtId="0" fontId="31" fillId="0" borderId="12" xfId="9" applyFont="1" applyFill="1" applyBorder="1" applyAlignment="1" applyProtection="1">
      <alignment horizontal="left" vertical="center" wrapText="1"/>
      <protection locked="0"/>
    </xf>
    <xf numFmtId="177" fontId="31" fillId="0" borderId="12" xfId="9" applyNumberFormat="1" applyFont="1" applyFill="1" applyBorder="1" applyAlignment="1" applyProtection="1">
      <alignment horizontal="right" vertical="center" wrapText="1"/>
    </xf>
    <xf numFmtId="0" fontId="20" fillId="0" borderId="12" xfId="9" applyFont="1" applyFill="1" applyBorder="1"/>
    <xf numFmtId="0" fontId="33" fillId="0" borderId="12" xfId="9" applyFont="1" applyFill="1" applyBorder="1" applyAlignment="1" applyProtection="1">
      <alignment horizontal="left" vertical="center" wrapText="1"/>
      <protection locked="0"/>
    </xf>
    <xf numFmtId="0" fontId="14" fillId="0" borderId="12" xfId="9" applyFont="1" applyFill="1" applyBorder="1"/>
    <xf numFmtId="0" fontId="14" fillId="0" borderId="12" xfId="9" applyFill="1" applyBorder="1" applyAlignment="1" applyProtection="1">
      <alignment vertical="center"/>
    </xf>
    <xf numFmtId="0" fontId="32" fillId="0" borderId="12" xfId="9" applyFont="1" applyFill="1" applyBorder="1" applyAlignment="1" applyProtection="1">
      <alignment vertical="center" wrapText="1"/>
    </xf>
    <xf numFmtId="177" fontId="33" fillId="0" borderId="12" xfId="9" applyNumberFormat="1" applyFont="1" applyFill="1" applyBorder="1" applyAlignment="1" applyProtection="1">
      <alignment horizontal="right" vertical="center" wrapText="1"/>
    </xf>
    <xf numFmtId="0" fontId="14" fillId="0" borderId="0" xfId="9" applyFill="1" applyAlignment="1" applyProtection="1">
      <alignment vertical="center"/>
    </xf>
    <xf numFmtId="0" fontId="21" fillId="0" borderId="0" xfId="11" applyFont="1" applyAlignment="1">
      <alignment vertical="center"/>
    </xf>
    <xf numFmtId="0" fontId="9" fillId="0" borderId="0" xfId="11" applyFont="1" applyBorder="1" applyAlignment="1">
      <alignment horizontal="center" vertical="center"/>
    </xf>
    <xf numFmtId="0" fontId="9" fillId="0" borderId="12" xfId="11" applyFont="1" applyBorder="1" applyAlignment="1">
      <alignment horizontal="center" vertical="center"/>
    </xf>
    <xf numFmtId="0" fontId="28" fillId="0" borderId="12" xfId="11" applyFont="1" applyBorder="1" applyAlignment="1">
      <alignment horizontal="center" vertical="center"/>
    </xf>
    <xf numFmtId="0" fontId="28" fillId="0" borderId="12" xfId="11" applyFont="1" applyBorder="1" applyAlignment="1">
      <alignment vertical="center"/>
    </xf>
    <xf numFmtId="180" fontId="28" fillId="0" borderId="12" xfId="11" applyNumberFormat="1" applyFont="1" applyBorder="1" applyAlignment="1">
      <alignment vertical="center"/>
    </xf>
    <xf numFmtId="180" fontId="12" fillId="0" borderId="12" xfId="11" applyNumberFormat="1" applyFont="1" applyBorder="1" applyAlignment="1">
      <alignment horizontal="center" vertical="center"/>
    </xf>
    <xf numFmtId="0" fontId="12" fillId="0" borderId="12" xfId="11" applyFont="1" applyBorder="1" applyAlignment="1">
      <alignment vertical="center"/>
    </xf>
    <xf numFmtId="0" fontId="35" fillId="2" borderId="12" xfId="11" applyFont="1" applyFill="1" applyBorder="1" applyAlignment="1">
      <alignment vertical="center"/>
    </xf>
    <xf numFmtId="180" fontId="28" fillId="2" borderId="12" xfId="11" applyNumberFormat="1" applyFont="1" applyFill="1" applyBorder="1" applyAlignment="1">
      <alignment vertical="center"/>
    </xf>
    <xf numFmtId="180" fontId="12" fillId="2" borderId="12" xfId="11" applyNumberFormat="1" applyFont="1" applyFill="1" applyBorder="1" applyAlignment="1">
      <alignment horizontal="center" vertical="center"/>
    </xf>
    <xf numFmtId="0" fontId="28" fillId="0" borderId="12" xfId="11" applyFont="1" applyBorder="1" applyAlignment="1">
      <alignment vertical="center" wrapText="1"/>
    </xf>
    <xf numFmtId="180" fontId="12" fillId="0" borderId="12" xfId="11" applyNumberFormat="1" applyFont="1" applyBorder="1" applyAlignment="1">
      <alignment vertical="center"/>
    </xf>
    <xf numFmtId="0" fontId="13" fillId="0" borderId="12" xfId="11" applyFont="1" applyBorder="1" applyAlignment="1">
      <alignment vertical="center"/>
    </xf>
    <xf numFmtId="0" fontId="10" fillId="0" borderId="0" xfId="11" applyFont="1" applyAlignment="1">
      <alignment vertical="center"/>
    </xf>
    <xf numFmtId="3" fontId="11" fillId="2" borderId="0" xfId="5" applyNumberFormat="1" applyFont="1" applyFill="1" applyAlignment="1">
      <alignment horizontal="center"/>
    </xf>
    <xf numFmtId="3" fontId="8" fillId="2" borderId="0" xfId="5" applyNumberFormat="1" applyFont="1" applyFill="1"/>
    <xf numFmtId="177" fontId="14" fillId="0" borderId="0" xfId="6" applyNumberFormat="1" applyFill="1" applyAlignment="1" applyProtection="1">
      <alignment vertical="center" wrapText="1"/>
    </xf>
    <xf numFmtId="177" fontId="38" fillId="0" borderId="0" xfId="6" applyNumberFormat="1" applyFont="1" applyFill="1" applyAlignment="1" applyProtection="1">
      <alignment horizontal="centerContinuous" vertical="center" wrapText="1"/>
    </xf>
    <xf numFmtId="177" fontId="14" fillId="0" borderId="0" xfId="6" applyNumberFormat="1" applyFill="1" applyAlignment="1" applyProtection="1">
      <alignment horizontal="centerContinuous" vertical="center"/>
    </xf>
    <xf numFmtId="177" fontId="14" fillId="0" borderId="0" xfId="6" applyNumberFormat="1" applyFill="1" applyAlignment="1" applyProtection="1">
      <alignment horizontal="center" vertical="center" wrapText="1"/>
    </xf>
    <xf numFmtId="177" fontId="22" fillId="0" borderId="0" xfId="6" applyNumberFormat="1" applyFont="1" applyFill="1" applyAlignment="1" applyProtection="1">
      <alignment horizontal="right" vertical="center"/>
    </xf>
    <xf numFmtId="177" fontId="16" fillId="0" borderId="1" xfId="6" applyNumberFormat="1" applyFont="1" applyFill="1" applyBorder="1" applyAlignment="1" applyProtection="1">
      <alignment horizontal="centerContinuous" vertical="center" wrapText="1"/>
    </xf>
    <xf numFmtId="177" fontId="16" fillId="0" borderId="2" xfId="6" applyNumberFormat="1" applyFont="1" applyFill="1" applyBorder="1" applyAlignment="1" applyProtection="1">
      <alignment horizontal="centerContinuous" vertical="center" wrapText="1"/>
    </xf>
    <xf numFmtId="177" fontId="16" fillId="0" borderId="3" xfId="6" applyNumberFormat="1" applyFont="1" applyFill="1" applyBorder="1" applyAlignment="1" applyProtection="1">
      <alignment horizontal="centerContinuous" vertical="center" wrapText="1"/>
    </xf>
    <xf numFmtId="177" fontId="16" fillId="0" borderId="1" xfId="6" applyNumberFormat="1" applyFont="1" applyFill="1" applyBorder="1" applyAlignment="1" applyProtection="1">
      <alignment horizontal="center" vertical="center" wrapText="1"/>
    </xf>
    <xf numFmtId="177" fontId="16" fillId="0" borderId="2" xfId="6" applyNumberFormat="1" applyFont="1" applyFill="1" applyBorder="1" applyAlignment="1" applyProtection="1">
      <alignment horizontal="center" vertical="center" wrapText="1"/>
    </xf>
    <xf numFmtId="177" fontId="30" fillId="0" borderId="0" xfId="6" applyNumberFormat="1" applyFont="1" applyFill="1" applyAlignment="1" applyProtection="1">
      <alignment horizontal="center" vertical="center" wrapText="1"/>
    </xf>
    <xf numFmtId="177" fontId="17" fillId="0" borderId="13" xfId="6" applyNumberFormat="1" applyFont="1" applyFill="1" applyBorder="1" applyAlignment="1" applyProtection="1">
      <alignment horizontal="center" vertical="center" wrapText="1"/>
    </xf>
    <xf numFmtId="177" fontId="17" fillId="0" borderId="1" xfId="6" applyNumberFormat="1" applyFont="1" applyFill="1" applyBorder="1" applyAlignment="1" applyProtection="1">
      <alignment horizontal="center" vertical="center" wrapText="1"/>
    </xf>
    <xf numFmtId="177" fontId="17" fillId="0" borderId="2" xfId="6" applyNumberFormat="1" applyFont="1" applyFill="1" applyBorder="1" applyAlignment="1" applyProtection="1">
      <alignment horizontal="center" vertical="center" wrapText="1"/>
    </xf>
    <xf numFmtId="177" fontId="17" fillId="0" borderId="3" xfId="6" applyNumberFormat="1" applyFont="1" applyFill="1" applyBorder="1" applyAlignment="1" applyProtection="1">
      <alignment horizontal="center" vertical="center" wrapText="1"/>
    </xf>
    <xf numFmtId="177" fontId="14" fillId="0" borderId="14" xfId="6" applyNumberFormat="1" applyFill="1" applyBorder="1" applyAlignment="1" applyProtection="1">
      <alignment horizontal="left" vertical="center" wrapText="1" indent="1"/>
    </xf>
    <xf numFmtId="177" fontId="18" fillId="0" borderId="15" xfId="6" applyNumberFormat="1" applyFont="1" applyFill="1" applyBorder="1" applyAlignment="1" applyProtection="1">
      <alignment horizontal="left" vertical="center" wrapText="1" indent="1"/>
    </xf>
    <xf numFmtId="177" fontId="18" fillId="0" borderId="16" xfId="6" applyNumberFormat="1" applyFont="1" applyFill="1" applyBorder="1" applyAlignment="1" applyProtection="1">
      <alignment horizontal="right" vertical="center" wrapText="1" indent="1"/>
      <protection locked="0"/>
    </xf>
    <xf numFmtId="177" fontId="18" fillId="0" borderId="6" xfId="6" applyNumberFormat="1" applyFont="1" applyFill="1" applyBorder="1" applyAlignment="1" applyProtection="1">
      <alignment horizontal="right" vertical="center" wrapText="1" indent="1"/>
      <protection locked="0"/>
    </xf>
    <xf numFmtId="177" fontId="14" fillId="0" borderId="17" xfId="6" applyNumberFormat="1" applyFill="1" applyBorder="1" applyAlignment="1" applyProtection="1">
      <alignment horizontal="left" vertical="center" wrapText="1" indent="1"/>
    </xf>
    <xf numFmtId="177" fontId="18" fillId="0" borderId="7" xfId="6" applyNumberFormat="1" applyFont="1" applyFill="1" applyBorder="1" applyAlignment="1" applyProtection="1">
      <alignment horizontal="left" vertical="center" wrapText="1" indent="1"/>
    </xf>
    <xf numFmtId="177" fontId="18" fillId="0" borderId="12" xfId="6" applyNumberFormat="1" applyFont="1" applyFill="1" applyBorder="1" applyAlignment="1" applyProtection="1">
      <alignment horizontal="right" vertical="center" wrapText="1" indent="1"/>
      <protection locked="0"/>
    </xf>
    <xf numFmtId="177" fontId="18" fillId="0" borderId="9" xfId="6" applyNumberFormat="1" applyFont="1" applyFill="1" applyBorder="1" applyAlignment="1" applyProtection="1">
      <alignment horizontal="right" vertical="center" wrapText="1" indent="1"/>
      <protection locked="0"/>
    </xf>
    <xf numFmtId="177" fontId="18" fillId="0" borderId="18" xfId="6" applyNumberFormat="1" applyFont="1" applyFill="1" applyBorder="1" applyAlignment="1" applyProtection="1">
      <alignment horizontal="right" vertical="center" wrapText="1" indent="1"/>
      <protection locked="0"/>
    </xf>
    <xf numFmtId="177" fontId="18" fillId="0" borderId="7" xfId="6" applyNumberFormat="1" applyFont="1" applyFill="1" applyBorder="1" applyAlignment="1" applyProtection="1">
      <alignment horizontal="left" vertical="center" wrapText="1" indent="1"/>
      <protection locked="0"/>
    </xf>
    <xf numFmtId="177" fontId="20" fillId="0" borderId="13" xfId="6" applyNumberFormat="1" applyFont="1" applyFill="1" applyBorder="1" applyAlignment="1" applyProtection="1">
      <alignment horizontal="left" vertical="center" wrapText="1" indent="1"/>
    </xf>
    <xf numFmtId="177" fontId="17" fillId="0" borderId="1" xfId="6" applyNumberFormat="1" applyFont="1" applyFill="1" applyBorder="1" applyAlignment="1" applyProtection="1">
      <alignment horizontal="left" vertical="center" wrapText="1" indent="1"/>
    </xf>
    <xf numFmtId="177" fontId="17" fillId="0" borderId="2" xfId="6" applyNumberFormat="1" applyFont="1" applyFill="1" applyBorder="1" applyAlignment="1" applyProtection="1">
      <alignment horizontal="right" vertical="center" wrapText="1" indent="1"/>
    </xf>
    <xf numFmtId="177" fontId="17" fillId="0" borderId="3" xfId="6" applyNumberFormat="1" applyFont="1" applyFill="1" applyBorder="1" applyAlignment="1" applyProtection="1">
      <alignment horizontal="right" vertical="center" wrapText="1" indent="1"/>
    </xf>
    <xf numFmtId="177" fontId="19" fillId="0" borderId="19" xfId="6" applyNumberFormat="1" applyFont="1" applyFill="1" applyBorder="1" applyAlignment="1" applyProtection="1">
      <alignment horizontal="left" vertical="center" wrapText="1" indent="1"/>
    </xf>
    <xf numFmtId="177" fontId="19" fillId="0" borderId="7" xfId="6" applyNumberFormat="1" applyFont="1" applyFill="1" applyBorder="1" applyAlignment="1" applyProtection="1">
      <alignment horizontal="left" vertical="center" wrapText="1" indent="1"/>
    </xf>
    <xf numFmtId="177" fontId="19" fillId="0" borderId="12" xfId="6" applyNumberFormat="1" applyFont="1" applyFill="1" applyBorder="1" applyAlignment="1" applyProtection="1">
      <alignment horizontal="right" vertical="center" wrapText="1" indent="1"/>
      <protection locked="0"/>
    </xf>
    <xf numFmtId="177" fontId="19" fillId="0" borderId="9" xfId="6" applyNumberFormat="1" applyFont="1" applyFill="1" applyBorder="1" applyAlignment="1" applyProtection="1">
      <alignment horizontal="right" vertical="center" wrapText="1" indent="1"/>
      <protection locked="0"/>
    </xf>
    <xf numFmtId="177" fontId="39" fillId="0" borderId="12" xfId="6" applyNumberFormat="1" applyFont="1" applyFill="1" applyBorder="1" applyAlignment="1" applyProtection="1">
      <alignment horizontal="right" vertical="center" wrapText="1" indent="1"/>
    </xf>
    <xf numFmtId="177" fontId="20" fillId="0" borderId="1" xfId="6" applyNumberFormat="1" applyFont="1" applyFill="1" applyBorder="1" applyAlignment="1" applyProtection="1">
      <alignment horizontal="left" vertical="center" wrapText="1" indent="1"/>
    </xf>
    <xf numFmtId="177" fontId="20" fillId="0" borderId="20" xfId="6" applyNumberFormat="1" applyFont="1" applyFill="1" applyBorder="1" applyAlignment="1" applyProtection="1">
      <alignment horizontal="right" vertical="center" wrapText="1" indent="1"/>
    </xf>
    <xf numFmtId="177" fontId="14" fillId="0" borderId="21" xfId="6" applyNumberFormat="1" applyFill="1" applyBorder="1" applyAlignment="1" applyProtection="1">
      <alignment horizontal="left" vertical="center" wrapText="1" indent="1"/>
    </xf>
    <xf numFmtId="177" fontId="18" fillId="0" borderId="19" xfId="6" applyNumberFormat="1" applyFont="1" applyFill="1" applyBorder="1" applyAlignment="1" applyProtection="1">
      <alignment horizontal="left" vertical="center" wrapText="1" indent="1"/>
      <protection locked="0"/>
    </xf>
    <xf numFmtId="177" fontId="18" fillId="0" borderId="22" xfId="6" applyNumberFormat="1" applyFont="1" applyFill="1" applyBorder="1" applyAlignment="1" applyProtection="1">
      <alignment horizontal="right" vertical="center" wrapText="1" indent="1"/>
      <protection locked="0"/>
    </xf>
    <xf numFmtId="177" fontId="18" fillId="0" borderId="19" xfId="6" applyNumberFormat="1" applyFont="1" applyFill="1" applyBorder="1" applyAlignment="1" applyProtection="1">
      <alignment horizontal="left" vertical="center" wrapText="1" indent="1"/>
    </xf>
    <xf numFmtId="177" fontId="18" fillId="0" borderId="23" xfId="6" applyNumberFormat="1" applyFont="1" applyFill="1" applyBorder="1" applyAlignment="1" applyProtection="1">
      <alignment horizontal="right" vertical="center" wrapText="1" indent="1"/>
      <protection locked="0"/>
    </xf>
    <xf numFmtId="177" fontId="39" fillId="0" borderId="19" xfId="6" applyNumberFormat="1" applyFont="1" applyFill="1" applyBorder="1" applyAlignment="1" applyProtection="1">
      <alignment horizontal="left" vertical="center" wrapText="1" indent="1"/>
    </xf>
    <xf numFmtId="177" fontId="39" fillId="0" borderId="16" xfId="6" applyNumberFormat="1" applyFont="1" applyFill="1" applyBorder="1" applyAlignment="1" applyProtection="1">
      <alignment horizontal="right" vertical="center" wrapText="1" indent="1"/>
    </xf>
    <xf numFmtId="177" fontId="19" fillId="0" borderId="6" xfId="6" applyNumberFormat="1" applyFont="1" applyFill="1" applyBorder="1" applyAlignment="1" applyProtection="1">
      <alignment horizontal="right" vertical="center" wrapText="1" indent="1"/>
      <protection locked="0"/>
    </xf>
    <xf numFmtId="177" fontId="19" fillId="0" borderId="7" xfId="6" applyNumberFormat="1" applyFont="1" applyFill="1" applyBorder="1" applyAlignment="1" applyProtection="1">
      <alignment horizontal="left" vertical="center" wrapText="1" indent="2"/>
    </xf>
    <xf numFmtId="177" fontId="19" fillId="0" borderId="12" xfId="6" applyNumberFormat="1" applyFont="1" applyFill="1" applyBorder="1" applyAlignment="1" applyProtection="1">
      <alignment horizontal="left" vertical="center" wrapText="1" indent="2"/>
    </xf>
    <xf numFmtId="177" fontId="39" fillId="0" borderId="12" xfId="6" applyNumberFormat="1" applyFont="1" applyFill="1" applyBorder="1" applyAlignment="1" applyProtection="1">
      <alignment horizontal="left" vertical="center" wrapText="1" indent="1"/>
    </xf>
    <xf numFmtId="177" fontId="19" fillId="0" borderId="15" xfId="6" applyNumberFormat="1" applyFont="1" applyFill="1" applyBorder="1" applyAlignment="1" applyProtection="1">
      <alignment horizontal="left" vertical="center" wrapText="1" indent="1"/>
    </xf>
    <xf numFmtId="177" fontId="19" fillId="0" borderId="15" xfId="6" applyNumberFormat="1" applyFont="1" applyFill="1" applyBorder="1" applyAlignment="1" applyProtection="1">
      <alignment horizontal="left" vertical="center" wrapText="1" indent="1"/>
      <protection locked="0"/>
    </xf>
    <xf numFmtId="177" fontId="18" fillId="0" borderId="15" xfId="6" applyNumberFormat="1" applyFont="1" applyFill="1" applyBorder="1" applyAlignment="1" applyProtection="1">
      <alignment horizontal="left" vertical="center" wrapText="1" indent="1"/>
      <protection locked="0"/>
    </xf>
    <xf numFmtId="177" fontId="18" fillId="0" borderId="15" xfId="6" applyNumberFormat="1" applyFont="1" applyFill="1" applyBorder="1" applyAlignment="1" applyProtection="1">
      <alignment horizontal="left" vertical="center" wrapText="1" indent="2"/>
    </xf>
    <xf numFmtId="177" fontId="18" fillId="0" borderId="24" xfId="6" applyNumberFormat="1" applyFont="1" applyFill="1" applyBorder="1" applyAlignment="1" applyProtection="1">
      <alignment horizontal="left" vertical="center" wrapText="1" indent="2"/>
    </xf>
    <xf numFmtId="174" fontId="37" fillId="0" borderId="0" xfId="5" applyNumberFormat="1" applyFont="1" applyFill="1" applyAlignment="1"/>
    <xf numFmtId="174" fontId="37" fillId="0" borderId="0" xfId="5" applyNumberFormat="1" applyFont="1" applyFill="1" applyBorder="1" applyAlignment="1"/>
    <xf numFmtId="174" fontId="37" fillId="0" borderId="0" xfId="5" applyNumberFormat="1" applyFont="1" applyFill="1" applyBorder="1" applyAlignment="1">
      <alignment horizontal="center"/>
    </xf>
    <xf numFmtId="0" fontId="14" fillId="0" borderId="0" xfId="9" applyFill="1" applyBorder="1"/>
    <xf numFmtId="0" fontId="4" fillId="0" borderId="0" xfId="7"/>
    <xf numFmtId="0" fontId="42" fillId="0" borderId="0" xfId="7" applyFont="1" applyBorder="1" applyAlignment="1">
      <alignment horizontal="center" wrapText="1"/>
    </xf>
    <xf numFmtId="0" fontId="42" fillId="0" borderId="0" xfId="7" applyFont="1" applyBorder="1" applyAlignment="1">
      <alignment horizontal="center"/>
    </xf>
    <xf numFmtId="3" fontId="43" fillId="0" borderId="0" xfId="7" applyNumberFormat="1" applyFont="1" applyBorder="1" applyAlignment="1">
      <alignment horizontal="right"/>
    </xf>
    <xf numFmtId="0" fontId="43" fillId="0" borderId="0" xfId="7" applyFont="1" applyBorder="1"/>
    <xf numFmtId="3" fontId="4" fillId="0" borderId="0" xfId="7" applyNumberFormat="1"/>
    <xf numFmtId="0" fontId="4" fillId="0" borderId="0" xfId="7" applyBorder="1"/>
    <xf numFmtId="0" fontId="44" fillId="0" borderId="0" xfId="7" applyFont="1"/>
    <xf numFmtId="0" fontId="44" fillId="0" borderId="0" xfId="7" applyFont="1" applyBorder="1"/>
    <xf numFmtId="0" fontId="44" fillId="0" borderId="0" xfId="7" applyFont="1" applyBorder="1" applyAlignment="1">
      <alignment horizontal="center" vertical="center"/>
    </xf>
    <xf numFmtId="0" fontId="45" fillId="0" borderId="0" xfId="7" applyFont="1" applyBorder="1"/>
    <xf numFmtId="0" fontId="46" fillId="0" borderId="0" xfId="10" applyFont="1" applyFill="1"/>
    <xf numFmtId="177" fontId="34" fillId="0" borderId="0" xfId="10" applyNumberFormat="1" applyFont="1" applyFill="1" applyBorder="1" applyAlignment="1" applyProtection="1">
      <alignment horizontal="centerContinuous" vertical="center"/>
    </xf>
    <xf numFmtId="0" fontId="47" fillId="0" borderId="0" xfId="6" applyFont="1" applyFill="1" applyBorder="1" applyAlignment="1" applyProtection="1">
      <alignment horizontal="right"/>
    </xf>
    <xf numFmtId="0" fontId="48" fillId="0" borderId="0" xfId="6" applyFont="1" applyFill="1" applyBorder="1" applyAlignment="1" applyProtection="1"/>
    <xf numFmtId="0" fontId="17" fillId="0" borderId="4" xfId="10" applyFont="1" applyFill="1" applyBorder="1" applyAlignment="1" applyProtection="1">
      <alignment horizontal="center" vertical="center" wrapText="1"/>
    </xf>
    <xf numFmtId="0" fontId="17" fillId="0" borderId="25" xfId="10" applyFont="1" applyFill="1" applyBorder="1" applyAlignment="1" applyProtection="1">
      <alignment horizontal="center" vertical="center" wrapText="1"/>
    </xf>
    <xf numFmtId="0" fontId="17" fillId="0" borderId="26" xfId="10" applyFont="1" applyFill="1" applyBorder="1" applyAlignment="1" applyProtection="1">
      <alignment horizontal="center" vertical="center" wrapText="1"/>
    </xf>
    <xf numFmtId="0" fontId="19" fillId="0" borderId="1" xfId="10" applyFont="1" applyFill="1" applyBorder="1" applyAlignment="1" applyProtection="1">
      <alignment horizontal="center" vertical="center"/>
    </xf>
    <xf numFmtId="0" fontId="19" fillId="0" borderId="2" xfId="10" applyFont="1" applyFill="1" applyBorder="1" applyAlignment="1" applyProtection="1">
      <alignment horizontal="center" vertical="center"/>
    </xf>
    <xf numFmtId="0" fontId="19" fillId="0" borderId="3" xfId="10" applyFont="1" applyFill="1" applyBorder="1" applyAlignment="1" applyProtection="1">
      <alignment horizontal="center" vertical="center"/>
    </xf>
    <xf numFmtId="0" fontId="19" fillId="0" borderId="4" xfId="10" applyFont="1" applyFill="1" applyBorder="1" applyAlignment="1" applyProtection="1">
      <alignment horizontal="center" vertical="center"/>
    </xf>
    <xf numFmtId="0" fontId="19" fillId="0" borderId="16" xfId="10" applyFont="1" applyFill="1" applyBorder="1" applyProtection="1"/>
    <xf numFmtId="178" fontId="19" fillId="0" borderId="27" xfId="2" applyNumberFormat="1" applyFont="1" applyFill="1" applyBorder="1" applyProtection="1">
      <protection locked="0"/>
    </xf>
    <xf numFmtId="0" fontId="19" fillId="0" borderId="7" xfId="10" applyFont="1" applyFill="1" applyBorder="1" applyAlignment="1" applyProtection="1">
      <alignment horizontal="center" vertical="center"/>
    </xf>
    <xf numFmtId="0" fontId="49" fillId="0" borderId="12" xfId="6" applyFont="1" applyBorder="1" applyAlignment="1">
      <alignment horizontal="justify" wrapText="1"/>
    </xf>
    <xf numFmtId="178" fontId="19" fillId="0" borderId="28" xfId="2" applyNumberFormat="1" applyFont="1" applyFill="1" applyBorder="1" applyProtection="1">
      <protection locked="0"/>
    </xf>
    <xf numFmtId="0" fontId="49" fillId="0" borderId="12" xfId="6" applyFont="1" applyBorder="1" applyAlignment="1">
      <alignment wrapText="1"/>
    </xf>
    <xf numFmtId="0" fontId="19" fillId="0" borderId="24" xfId="10" applyFont="1" applyFill="1" applyBorder="1" applyAlignment="1" applyProtection="1">
      <alignment horizontal="center" vertical="center"/>
    </xf>
    <xf numFmtId="178" fontId="19" fillId="0" borderId="29" xfId="2" applyNumberFormat="1" applyFont="1" applyFill="1" applyBorder="1" applyProtection="1">
      <protection locked="0"/>
    </xf>
    <xf numFmtId="0" fontId="49" fillId="0" borderId="30" xfId="6" applyFont="1" applyBorder="1" applyAlignment="1">
      <alignment wrapText="1"/>
    </xf>
    <xf numFmtId="178" fontId="17" fillId="0" borderId="3" xfId="2" applyNumberFormat="1" applyFont="1" applyFill="1" applyBorder="1" applyProtection="1"/>
    <xf numFmtId="0" fontId="9" fillId="0" borderId="12" xfId="5" applyFont="1" applyBorder="1" applyAlignment="1">
      <alignment horizontal="center" vertical="center" wrapText="1"/>
    </xf>
    <xf numFmtId="0" fontId="9" fillId="0" borderId="0" xfId="5" applyFont="1" applyFill="1" applyBorder="1" applyAlignment="1">
      <alignment horizontal="left" vertical="center"/>
    </xf>
    <xf numFmtId="3" fontId="8" fillId="0" borderId="0" xfId="5" applyNumberFormat="1" applyFont="1" applyFill="1" applyBorder="1" applyAlignment="1">
      <alignment horizontal="center" vertical="center"/>
    </xf>
    <xf numFmtId="0" fontId="27" fillId="0" borderId="12" xfId="7" applyFont="1" applyBorder="1"/>
    <xf numFmtId="0" fontId="9" fillId="0" borderId="0" xfId="7" applyFont="1"/>
    <xf numFmtId="0" fontId="9" fillId="0" borderId="0" xfId="7" applyFont="1" applyBorder="1"/>
    <xf numFmtId="0" fontId="10" fillId="0" borderId="0" xfId="7" applyFont="1"/>
    <xf numFmtId="0" fontId="9" fillId="0" borderId="0" xfId="7" applyFont="1" applyBorder="1" applyAlignment="1">
      <alignment horizontal="center"/>
    </xf>
    <xf numFmtId="0" fontId="10" fillId="0" borderId="0" xfId="7" applyFont="1" applyBorder="1" applyAlignment="1">
      <alignment horizontal="right"/>
    </xf>
    <xf numFmtId="0" fontId="9" fillId="0" borderId="12" xfId="7" applyFont="1" applyBorder="1" applyAlignment="1">
      <alignment horizontal="center" vertical="center"/>
    </xf>
    <xf numFmtId="0" fontId="10" fillId="0" borderId="12" xfId="7" applyFont="1" applyBorder="1"/>
    <xf numFmtId="0" fontId="10" fillId="0" borderId="12" xfId="7" applyFont="1" applyFill="1" applyBorder="1"/>
    <xf numFmtId="0" fontId="9" fillId="0" borderId="12" xfId="7" applyFont="1" applyBorder="1"/>
    <xf numFmtId="0" fontId="10" fillId="0" borderId="0" xfId="7" applyFont="1" applyBorder="1"/>
    <xf numFmtId="3" fontId="10" fillId="0" borderId="0" xfId="7" applyNumberFormat="1" applyFont="1" applyBorder="1"/>
    <xf numFmtId="0" fontId="9" fillId="0" borderId="12" xfId="7" applyFont="1" applyBorder="1" applyAlignment="1">
      <alignment horizontal="center" wrapText="1"/>
    </xf>
    <xf numFmtId="3" fontId="10" fillId="0" borderId="12" xfId="7" applyNumberFormat="1" applyFont="1" applyBorder="1" applyAlignment="1">
      <alignment horizontal="center"/>
    </xf>
    <xf numFmtId="3" fontId="9" fillId="0" borderId="12" xfId="7" applyNumberFormat="1" applyFont="1" applyBorder="1" applyAlignment="1">
      <alignment horizontal="center"/>
    </xf>
    <xf numFmtId="0" fontId="9" fillId="0" borderId="12" xfId="7" applyFont="1" applyFill="1" applyBorder="1"/>
    <xf numFmtId="0" fontId="27" fillId="0" borderId="0" xfId="7" applyFont="1" applyAlignment="1">
      <alignment horizontal="center"/>
    </xf>
    <xf numFmtId="0" fontId="9" fillId="0" borderId="12" xfId="7" applyFont="1" applyBorder="1" applyAlignment="1">
      <alignment horizontal="left"/>
    </xf>
    <xf numFmtId="0" fontId="10" fillId="0" borderId="12" xfId="7" applyFont="1" applyBorder="1" applyAlignment="1"/>
    <xf numFmtId="3" fontId="9" fillId="0" borderId="12" xfId="7" applyNumberFormat="1" applyFont="1" applyBorder="1" applyAlignment="1">
      <alignment horizontal="center" vertical="center" wrapText="1"/>
    </xf>
    <xf numFmtId="0" fontId="9" fillId="0" borderId="12" xfId="7" applyFont="1" applyBorder="1" applyAlignment="1">
      <alignment horizontal="left" vertical="center"/>
    </xf>
    <xf numFmtId="3" fontId="27" fillId="0" borderId="12" xfId="7" applyNumberFormat="1" applyFont="1" applyBorder="1" applyAlignment="1">
      <alignment horizontal="center"/>
    </xf>
    <xf numFmtId="3" fontId="8" fillId="0" borderId="12" xfId="5" applyNumberFormat="1" applyFont="1" applyFill="1" applyBorder="1" applyAlignment="1">
      <alignment horizontal="center" vertical="center"/>
    </xf>
    <xf numFmtId="0" fontId="10" fillId="0" borderId="0" xfId="8" applyFont="1"/>
    <xf numFmtId="0" fontId="9" fillId="0" borderId="12" xfId="8" applyFont="1" applyBorder="1" applyAlignment="1">
      <alignment horizontal="center" vertical="center" wrapText="1"/>
    </xf>
    <xf numFmtId="0" fontId="9" fillId="0" borderId="31" xfId="8" applyFont="1" applyBorder="1" applyAlignment="1">
      <alignment horizontal="center" vertical="center" wrapText="1"/>
    </xf>
    <xf numFmtId="0" fontId="9" fillId="0" borderId="8" xfId="8" applyFont="1" applyBorder="1" applyAlignment="1">
      <alignment horizontal="center" vertical="center" wrapText="1"/>
    </xf>
    <xf numFmtId="0" fontId="10" fillId="0" borderId="12" xfId="8" applyFont="1" applyBorder="1"/>
    <xf numFmtId="178" fontId="10" fillId="0" borderId="12" xfId="1" applyNumberFormat="1" applyFont="1" applyBorder="1"/>
    <xf numFmtId="178" fontId="9" fillId="0" borderId="31" xfId="1" applyNumberFormat="1" applyFont="1" applyBorder="1"/>
    <xf numFmtId="178" fontId="10" fillId="0" borderId="8" xfId="1" applyNumberFormat="1" applyFont="1" applyBorder="1"/>
    <xf numFmtId="178" fontId="9" fillId="0" borderId="12" xfId="1" applyNumberFormat="1" applyFont="1" applyBorder="1"/>
    <xf numFmtId="3" fontId="8" fillId="0" borderId="32" xfId="5" applyNumberFormat="1" applyFont="1" applyFill="1" applyBorder="1" applyAlignment="1">
      <alignment horizontal="center" vertical="center"/>
    </xf>
    <xf numFmtId="3" fontId="8" fillId="0" borderId="18" xfId="5" applyNumberFormat="1" applyFont="1" applyFill="1" applyBorder="1" applyAlignment="1">
      <alignment horizontal="center" vertical="center"/>
    </xf>
    <xf numFmtId="0" fontId="9" fillId="0" borderId="12" xfId="8" applyFont="1" applyFill="1" applyBorder="1" applyAlignment="1">
      <alignment horizontal="center" vertical="center" wrapText="1"/>
    </xf>
    <xf numFmtId="0" fontId="9" fillId="2" borderId="12" xfId="8" applyFont="1" applyFill="1" applyBorder="1" applyAlignment="1">
      <alignment horizontal="center" vertical="center" wrapText="1"/>
    </xf>
    <xf numFmtId="0" fontId="9" fillId="2" borderId="31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0" borderId="12" xfId="8" applyFont="1" applyFill="1" applyBorder="1"/>
    <xf numFmtId="178" fontId="9" fillId="0" borderId="31" xfId="1" applyNumberFormat="1" applyFont="1" applyFill="1" applyBorder="1"/>
    <xf numFmtId="178" fontId="9" fillId="0" borderId="12" xfId="1" applyNumberFormat="1" applyFont="1" applyFill="1" applyBorder="1"/>
    <xf numFmtId="178" fontId="10" fillId="2" borderId="12" xfId="1" applyNumberFormat="1" applyFont="1" applyFill="1" applyBorder="1"/>
    <xf numFmtId="178" fontId="9" fillId="2" borderId="31" xfId="1" applyNumberFormat="1" applyFont="1" applyFill="1" applyBorder="1"/>
    <xf numFmtId="178" fontId="10" fillId="2" borderId="8" xfId="1" applyNumberFormat="1" applyFont="1" applyFill="1" applyBorder="1"/>
    <xf numFmtId="178" fontId="9" fillId="2" borderId="12" xfId="1" applyNumberFormat="1" applyFont="1" applyFill="1" applyBorder="1"/>
    <xf numFmtId="178" fontId="9" fillId="0" borderId="8" xfId="1" applyNumberFormat="1" applyFont="1" applyFill="1" applyBorder="1"/>
    <xf numFmtId="0" fontId="4" fillId="0" borderId="33" xfId="5" applyFont="1" applyBorder="1" applyAlignment="1"/>
    <xf numFmtId="0" fontId="10" fillId="0" borderId="12" xfId="8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2" xfId="0" applyBorder="1"/>
    <xf numFmtId="0" fontId="5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Alignment="1"/>
    <xf numFmtId="2" fontId="0" fillId="0" borderId="12" xfId="0" applyNumberFormat="1" applyBorder="1" applyAlignment="1">
      <alignment horizontal="left" vertical="center" wrapText="1"/>
    </xf>
    <xf numFmtId="3" fontId="4" fillId="0" borderId="0" xfId="7" applyNumberFormat="1" applyAlignment="1"/>
    <xf numFmtId="3" fontId="37" fillId="0" borderId="0" xfId="5" applyNumberFormat="1" applyFont="1" applyFill="1" applyBorder="1" applyAlignment="1">
      <alignment horizontal="center"/>
    </xf>
    <xf numFmtId="3" fontId="8" fillId="4" borderId="18" xfId="5" applyNumberFormat="1" applyFont="1" applyFill="1" applyBorder="1" applyAlignment="1">
      <alignment horizontal="center" vertical="center"/>
    </xf>
    <xf numFmtId="3" fontId="8" fillId="4" borderId="32" xfId="5" applyNumberFormat="1" applyFont="1" applyFill="1" applyBorder="1" applyAlignment="1">
      <alignment horizontal="center" vertical="center"/>
    </xf>
    <xf numFmtId="3" fontId="8" fillId="4" borderId="12" xfId="5" applyNumberFormat="1" applyFont="1" applyFill="1" applyBorder="1" applyAlignment="1">
      <alignment horizontal="center" vertical="center"/>
    </xf>
    <xf numFmtId="0" fontId="6" fillId="0" borderId="12" xfId="5" applyFont="1" applyBorder="1" applyAlignment="1">
      <alignment horizontal="center" vertical="center" wrapText="1"/>
    </xf>
    <xf numFmtId="0" fontId="35" fillId="0" borderId="0" xfId="7" applyFont="1" applyAlignment="1">
      <alignment horizontal="center"/>
    </xf>
    <xf numFmtId="0" fontId="3" fillId="0" borderId="0" xfId="5" applyFont="1"/>
    <xf numFmtId="0" fontId="3" fillId="0" borderId="0" xfId="5" applyFont="1" applyAlignment="1">
      <alignment vertical="center"/>
    </xf>
    <xf numFmtId="0" fontId="4" fillId="0" borderId="33" xfId="5" applyFont="1" applyBorder="1"/>
    <xf numFmtId="3" fontId="8" fillId="0" borderId="18" xfId="5" applyNumberFormat="1" applyFont="1" applyBorder="1" applyAlignment="1">
      <alignment horizontal="center" vertical="center"/>
    </xf>
    <xf numFmtId="3" fontId="8" fillId="0" borderId="32" xfId="5" applyNumberFormat="1" applyFont="1" applyBorder="1" applyAlignment="1">
      <alignment horizontal="center" vertical="center"/>
    </xf>
    <xf numFmtId="3" fontId="8" fillId="0" borderId="12" xfId="5" applyNumberFormat="1" applyFont="1" applyBorder="1" applyAlignment="1">
      <alignment horizontal="center" vertical="center"/>
    </xf>
    <xf numFmtId="0" fontId="5" fillId="0" borderId="0" xfId="5" applyFont="1"/>
    <xf numFmtId="3" fontId="8" fillId="2" borderId="0" xfId="5" applyNumberFormat="1" applyFont="1" applyFill="1" applyAlignment="1">
      <alignment horizontal="center" vertical="center"/>
    </xf>
    <xf numFmtId="0" fontId="11" fillId="0" borderId="0" xfId="5" applyFont="1"/>
    <xf numFmtId="0" fontId="8" fillId="0" borderId="0" xfId="5" quotePrefix="1" applyFont="1" applyAlignment="1">
      <alignment horizontal="center" vertical="center"/>
    </xf>
    <xf numFmtId="0" fontId="9" fillId="0" borderId="0" xfId="5" applyFont="1" applyAlignment="1">
      <alignment horizontal="left" vertical="center"/>
    </xf>
    <xf numFmtId="0" fontId="8" fillId="0" borderId="0" xfId="5" applyFont="1" applyAlignment="1">
      <alignment horizontal="left" vertical="center" wrapText="1"/>
    </xf>
    <xf numFmtId="3" fontId="8" fillId="0" borderId="0" xfId="5" applyNumberFormat="1" applyFont="1" applyAlignment="1">
      <alignment horizontal="center" vertical="center"/>
    </xf>
    <xf numFmtId="0" fontId="8" fillId="0" borderId="0" xfId="5" applyFont="1" applyAlignment="1">
      <alignment horizontal="center" vertical="center"/>
    </xf>
    <xf numFmtId="0" fontId="11" fillId="0" borderId="0" xfId="5" applyFont="1" applyAlignment="1">
      <alignment vertical="center"/>
    </xf>
    <xf numFmtId="174" fontId="3" fillId="0" borderId="0" xfId="5" applyNumberFormat="1" applyFont="1"/>
    <xf numFmtId="0" fontId="3" fillId="0" borderId="0" xfId="5" applyFont="1" applyAlignment="1">
      <alignment horizontal="left"/>
    </xf>
    <xf numFmtId="174" fontId="7" fillId="0" borderId="0" xfId="5" applyNumberFormat="1" applyFont="1"/>
    <xf numFmtId="0" fontId="3" fillId="0" borderId="18" xfId="5" applyFont="1" applyBorder="1" applyAlignment="1">
      <alignment horizontal="left" vertical="center"/>
    </xf>
    <xf numFmtId="0" fontId="3" fillId="0" borderId="32" xfId="5" applyFont="1" applyBorder="1" applyAlignment="1">
      <alignment horizontal="left" vertical="center"/>
    </xf>
    <xf numFmtId="0" fontId="3" fillId="0" borderId="8" xfId="5" applyFont="1" applyBorder="1" applyAlignment="1">
      <alignment horizontal="left" vertical="center"/>
    </xf>
    <xf numFmtId="0" fontId="6" fillId="0" borderId="0" xfId="5" applyFont="1" applyAlignment="1">
      <alignment horizontal="center" vertical="center"/>
    </xf>
    <xf numFmtId="0" fontId="3" fillId="0" borderId="12" xfId="5" applyFont="1" applyBorder="1"/>
    <xf numFmtId="0" fontId="5" fillId="0" borderId="12" xfId="5" applyFont="1" applyBorder="1" applyAlignment="1">
      <alignment horizontal="right" vertical="center"/>
    </xf>
    <xf numFmtId="0" fontId="3" fillId="0" borderId="12" xfId="5" applyFont="1" applyBorder="1" applyAlignment="1">
      <alignment horizontal="right" vertical="center"/>
    </xf>
    <xf numFmtId="177" fontId="14" fillId="0" borderId="0" xfId="9" applyNumberFormat="1" applyAlignment="1">
      <alignment horizontal="center" vertical="center" wrapText="1"/>
    </xf>
    <xf numFmtId="177" fontId="14" fillId="0" borderId="0" xfId="9" applyNumberFormat="1" applyAlignment="1">
      <alignment vertical="center" wrapText="1"/>
    </xf>
    <xf numFmtId="177" fontId="16" fillId="0" borderId="1" xfId="9" applyNumberFormat="1" applyFont="1" applyBorder="1" applyAlignment="1">
      <alignment horizontal="center" vertical="center" wrapText="1"/>
    </xf>
    <xf numFmtId="177" fontId="16" fillId="0" borderId="2" xfId="9" applyNumberFormat="1" applyFont="1" applyBorder="1" applyAlignment="1">
      <alignment horizontal="center" vertical="center" wrapText="1"/>
    </xf>
    <xf numFmtId="177" fontId="23" fillId="0" borderId="38" xfId="9" applyNumberFormat="1" applyFont="1" applyBorder="1" applyAlignment="1">
      <alignment horizontal="center" vertical="center" wrapText="1"/>
    </xf>
    <xf numFmtId="177" fontId="23" fillId="0" borderId="10" xfId="9" applyNumberFormat="1" applyFont="1" applyBorder="1" applyAlignment="1">
      <alignment horizontal="center" vertical="center" wrapText="1"/>
    </xf>
    <xf numFmtId="177" fontId="24" fillId="0" borderId="7" xfId="9" applyNumberFormat="1" applyFont="1" applyBorder="1" applyAlignment="1" applyProtection="1">
      <alignment horizontal="left" vertical="center" wrapText="1" indent="1"/>
      <protection locked="0"/>
    </xf>
    <xf numFmtId="177" fontId="25" fillId="0" borderId="12" xfId="9" applyNumberFormat="1" applyFont="1" applyBorder="1" applyAlignment="1" applyProtection="1">
      <alignment vertical="center" wrapText="1"/>
      <protection locked="0"/>
    </xf>
    <xf numFmtId="177" fontId="26" fillId="0" borderId="7" xfId="9" applyNumberFormat="1" applyFont="1" applyBorder="1" applyAlignment="1" applyProtection="1">
      <alignment horizontal="left" vertical="center" wrapText="1" indent="1"/>
      <protection locked="0"/>
    </xf>
    <xf numFmtId="177" fontId="24" fillId="0" borderId="12" xfId="9" applyNumberFormat="1" applyFont="1" applyBorder="1" applyAlignment="1" applyProtection="1">
      <alignment horizontal="left" vertical="center" wrapText="1" indent="1"/>
      <protection locked="0"/>
    </xf>
    <xf numFmtId="177" fontId="15" fillId="0" borderId="12" xfId="9" applyNumberFormat="1" applyFont="1" applyBorder="1" applyAlignment="1" applyProtection="1">
      <alignment vertical="center" wrapText="1"/>
      <protection locked="0"/>
    </xf>
    <xf numFmtId="177" fontId="26" fillId="0" borderId="12" xfId="9" applyNumberFormat="1" applyFont="1" applyBorder="1" applyAlignment="1" applyProtection="1">
      <alignment horizontal="left" vertical="center" wrapText="1" indent="1"/>
      <protection locked="0"/>
    </xf>
    <xf numFmtId="177" fontId="16" fillId="0" borderId="38" xfId="9" applyNumberFormat="1" applyFont="1" applyBorder="1" applyAlignment="1">
      <alignment horizontal="left" vertical="center" wrapText="1"/>
    </xf>
    <xf numFmtId="177" fontId="16" fillId="0" borderId="10" xfId="9" applyNumberFormat="1" applyFont="1" applyBorder="1" applyAlignment="1">
      <alignment vertical="center" wrapText="1"/>
    </xf>
    <xf numFmtId="0" fontId="3" fillId="0" borderId="0" xfId="5" applyFont="1" applyAlignment="1">
      <alignment horizontal="center"/>
    </xf>
    <xf numFmtId="3" fontId="3" fillId="0" borderId="0" xfId="5" applyNumberFormat="1" applyFont="1" applyAlignment="1">
      <alignment horizontal="center"/>
    </xf>
    <xf numFmtId="3" fontId="8" fillId="0" borderId="18" xfId="5" applyNumberFormat="1" applyFont="1" applyBorder="1" applyAlignment="1">
      <alignment horizontal="center" vertical="center"/>
    </xf>
    <xf numFmtId="3" fontId="8" fillId="0" borderId="32" xfId="5" applyNumberFormat="1" applyFont="1" applyBorder="1" applyAlignment="1">
      <alignment horizontal="center" vertical="center"/>
    </xf>
    <xf numFmtId="3" fontId="8" fillId="0" borderId="8" xfId="5" applyNumberFormat="1" applyFont="1" applyBorder="1" applyAlignment="1">
      <alignment horizontal="center" vertical="center"/>
    </xf>
    <xf numFmtId="0" fontId="8" fillId="4" borderId="18" xfId="5" quotePrefix="1" applyFont="1" applyFill="1" applyBorder="1" applyAlignment="1">
      <alignment horizontal="center" vertical="center"/>
    </xf>
    <xf numFmtId="0" fontId="8" fillId="4" borderId="8" xfId="5" quotePrefix="1" applyFont="1" applyFill="1" applyBorder="1" applyAlignment="1">
      <alignment horizontal="center" vertical="center"/>
    </xf>
    <xf numFmtId="0" fontId="9" fillId="4" borderId="18" xfId="5" applyFont="1" applyFill="1" applyBorder="1" applyAlignment="1">
      <alignment horizontal="left" vertical="center"/>
    </xf>
    <xf numFmtId="0" fontId="9" fillId="4" borderId="32" xfId="5" applyFont="1" applyFill="1" applyBorder="1" applyAlignment="1">
      <alignment horizontal="left" vertical="center"/>
    </xf>
    <xf numFmtId="0" fontId="9" fillId="4" borderId="8" xfId="5" applyFont="1" applyFill="1" applyBorder="1" applyAlignment="1">
      <alignment horizontal="left" vertical="center"/>
    </xf>
    <xf numFmtId="3" fontId="8" fillId="4" borderId="12" xfId="5" applyNumberFormat="1" applyFont="1" applyFill="1" applyBorder="1" applyAlignment="1">
      <alignment horizontal="center" vertical="center"/>
    </xf>
    <xf numFmtId="0" fontId="8" fillId="4" borderId="8" xfId="5" applyFont="1" applyFill="1" applyBorder="1" applyAlignment="1">
      <alignment horizontal="center" vertical="center"/>
    </xf>
    <xf numFmtId="3" fontId="8" fillId="4" borderId="18" xfId="5" applyNumberFormat="1" applyFont="1" applyFill="1" applyBorder="1" applyAlignment="1">
      <alignment horizontal="center" vertical="center"/>
    </xf>
    <xf numFmtId="3" fontId="8" fillId="4" borderId="32" xfId="5" applyNumberFormat="1" applyFont="1" applyFill="1" applyBorder="1" applyAlignment="1">
      <alignment horizontal="center" vertical="center"/>
    </xf>
    <xf numFmtId="3" fontId="8" fillId="4" borderId="8" xfId="5" applyNumberFormat="1" applyFont="1" applyFill="1" applyBorder="1" applyAlignment="1">
      <alignment horizontal="center" vertical="center"/>
    </xf>
    <xf numFmtId="0" fontId="8" fillId="0" borderId="18" xfId="5" quotePrefix="1" applyFont="1" applyBorder="1" applyAlignment="1">
      <alignment horizontal="center" vertical="center"/>
    </xf>
    <xf numFmtId="0" fontId="8" fillId="0" borderId="8" xfId="5" quotePrefix="1" applyFont="1" applyBorder="1" applyAlignment="1">
      <alignment horizontal="center" vertical="center"/>
    </xf>
    <xf numFmtId="0" fontId="9" fillId="0" borderId="18" xfId="5" applyFont="1" applyBorder="1" applyAlignment="1">
      <alignment horizontal="left" vertical="center"/>
    </xf>
    <xf numFmtId="0" fontId="9" fillId="0" borderId="32" xfId="5" applyFont="1" applyBorder="1" applyAlignment="1">
      <alignment horizontal="left" vertical="center"/>
    </xf>
    <xf numFmtId="0" fontId="9" fillId="0" borderId="8" xfId="5" applyFont="1" applyBorder="1" applyAlignment="1">
      <alignment horizontal="left" vertical="center"/>
    </xf>
    <xf numFmtId="3" fontId="8" fillId="0" borderId="12" xfId="5" applyNumberFormat="1" applyFont="1" applyBorder="1" applyAlignment="1">
      <alignment horizontal="center" vertical="center"/>
    </xf>
    <xf numFmtId="0" fontId="8" fillId="0" borderId="8" xfId="5" applyFont="1" applyBorder="1" applyAlignment="1">
      <alignment horizontal="center" vertical="center"/>
    </xf>
    <xf numFmtId="0" fontId="9" fillId="0" borderId="18" xfId="5" applyFont="1" applyBorder="1" applyAlignment="1">
      <alignment horizontal="left" vertical="center" wrapText="1"/>
    </xf>
    <xf numFmtId="0" fontId="9" fillId="0" borderId="32" xfId="5" applyFont="1" applyBorder="1" applyAlignment="1">
      <alignment horizontal="left" vertical="center" wrapText="1"/>
    </xf>
    <xf numFmtId="0" fontId="9" fillId="0" borderId="8" xfId="5" applyFont="1" applyBorder="1" applyAlignment="1">
      <alignment horizontal="left" vertical="center" wrapText="1"/>
    </xf>
    <xf numFmtId="0" fontId="8" fillId="0" borderId="18" xfId="5" applyFont="1" applyBorder="1" applyAlignment="1">
      <alignment horizontal="left" vertical="center" wrapText="1"/>
    </xf>
    <xf numFmtId="0" fontId="8" fillId="0" borderId="32" xfId="5" applyFont="1" applyBorder="1" applyAlignment="1">
      <alignment horizontal="left" vertical="center" wrapText="1"/>
    </xf>
    <xf numFmtId="0" fontId="8" fillId="0" borderId="8" xfId="5" applyFont="1" applyBorder="1" applyAlignment="1">
      <alignment horizontal="left" vertical="center" wrapText="1"/>
    </xf>
    <xf numFmtId="1" fontId="8" fillId="4" borderId="18" xfId="5" quotePrefix="1" applyNumberFormat="1" applyFont="1" applyFill="1" applyBorder="1" applyAlignment="1">
      <alignment horizontal="center" vertical="center"/>
    </xf>
    <xf numFmtId="1" fontId="8" fillId="4" borderId="8" xfId="5" quotePrefix="1" applyNumberFormat="1" applyFont="1" applyFill="1" applyBorder="1" applyAlignment="1">
      <alignment horizontal="center" vertical="center"/>
    </xf>
    <xf numFmtId="0" fontId="8" fillId="4" borderId="18" xfId="5" applyFont="1" applyFill="1" applyBorder="1" applyAlignment="1">
      <alignment horizontal="left" vertical="center"/>
    </xf>
    <xf numFmtId="0" fontId="8" fillId="4" borderId="32" xfId="5" applyFont="1" applyFill="1" applyBorder="1" applyAlignment="1">
      <alignment horizontal="left" vertical="center"/>
    </xf>
    <xf numFmtId="0" fontId="9" fillId="4" borderId="18" xfId="5" applyFont="1" applyFill="1" applyBorder="1" applyAlignment="1">
      <alignment horizontal="left" vertical="center" wrapText="1"/>
    </xf>
    <xf numFmtId="0" fontId="9" fillId="4" borderId="32" xfId="5" applyFont="1" applyFill="1" applyBorder="1" applyAlignment="1">
      <alignment horizontal="left" vertical="center" wrapText="1"/>
    </xf>
    <xf numFmtId="0" fontId="9" fillId="4" borderId="8" xfId="5" applyFont="1" applyFill="1" applyBorder="1" applyAlignment="1">
      <alignment horizontal="left" vertical="center" wrapText="1"/>
    </xf>
    <xf numFmtId="1" fontId="8" fillId="0" borderId="18" xfId="5" quotePrefix="1" applyNumberFormat="1" applyFont="1" applyBorder="1" applyAlignment="1">
      <alignment horizontal="center" vertical="center"/>
    </xf>
    <xf numFmtId="1" fontId="8" fillId="0" borderId="8" xfId="5" quotePrefix="1" applyNumberFormat="1" applyFont="1" applyBorder="1" applyAlignment="1">
      <alignment horizontal="center" vertical="center"/>
    </xf>
    <xf numFmtId="0" fontId="8" fillId="0" borderId="18" xfId="5" applyFont="1" applyBorder="1" applyAlignment="1">
      <alignment horizontal="left" vertical="center"/>
    </xf>
    <xf numFmtId="0" fontId="8" fillId="0" borderId="32" xfId="5" applyFont="1" applyBorder="1" applyAlignment="1">
      <alignment horizontal="left" vertical="center"/>
    </xf>
    <xf numFmtId="0" fontId="8" fillId="0" borderId="32" xfId="5" quotePrefix="1" applyFont="1" applyBorder="1" applyAlignment="1">
      <alignment horizontal="center" vertical="center"/>
    </xf>
    <xf numFmtId="0" fontId="8" fillId="0" borderId="18" xfId="5" applyFont="1" applyBorder="1" applyAlignment="1">
      <alignment vertical="center" wrapText="1"/>
    </xf>
    <xf numFmtId="0" fontId="8" fillId="0" borderId="32" xfId="5" applyFont="1" applyBorder="1" applyAlignment="1">
      <alignment vertical="center" wrapText="1"/>
    </xf>
    <xf numFmtId="0" fontId="8" fillId="0" borderId="12" xfId="5" applyFont="1" applyBorder="1" applyAlignment="1">
      <alignment horizontal="center" vertical="center"/>
    </xf>
    <xf numFmtId="0" fontId="9" fillId="0" borderId="12" xfId="5" applyFont="1" applyBorder="1" applyAlignment="1">
      <alignment horizontal="center" vertical="center"/>
    </xf>
    <xf numFmtId="0" fontId="9" fillId="0" borderId="18" xfId="5" applyFont="1" applyBorder="1" applyAlignment="1">
      <alignment horizontal="center" vertical="center" wrapText="1"/>
    </xf>
    <xf numFmtId="0" fontId="10" fillId="0" borderId="32" xfId="5" applyFont="1" applyBorder="1" applyAlignment="1">
      <alignment horizontal="center" vertical="center"/>
    </xf>
    <xf numFmtId="0" fontId="10" fillId="0" borderId="8" xfId="5" applyFont="1" applyBorder="1" applyAlignment="1">
      <alignment horizontal="center" vertical="center"/>
    </xf>
    <xf numFmtId="174" fontId="37" fillId="0" borderId="0" xfId="5" applyNumberFormat="1" applyFont="1" applyAlignment="1">
      <alignment horizontal="center"/>
    </xf>
    <xf numFmtId="174" fontId="3" fillId="0" borderId="0" xfId="5" applyNumberFormat="1" applyFont="1" applyAlignment="1">
      <alignment horizontal="center"/>
    </xf>
    <xf numFmtId="0" fontId="5" fillId="0" borderId="33" xfId="5" applyFont="1" applyBorder="1" applyAlignment="1">
      <alignment horizontal="right"/>
    </xf>
    <xf numFmtId="0" fontId="4" fillId="0" borderId="33" xfId="5" applyFont="1" applyBorder="1"/>
    <xf numFmtId="174" fontId="8" fillId="0" borderId="12" xfId="5" applyNumberFormat="1" applyFont="1" applyBorder="1" applyAlignment="1">
      <alignment horizontal="center" vertical="center" wrapText="1"/>
    </xf>
    <xf numFmtId="0" fontId="9" fillId="0" borderId="12" xfId="5" applyFont="1" applyBorder="1" applyAlignment="1">
      <alignment horizontal="center" vertical="center" wrapText="1"/>
    </xf>
    <xf numFmtId="174" fontId="5" fillId="0" borderId="18" xfId="5" quotePrefix="1" applyNumberFormat="1" applyFont="1" applyBorder="1" applyAlignment="1">
      <alignment horizontal="center" vertical="center"/>
    </xf>
    <xf numFmtId="174" fontId="5" fillId="0" borderId="8" xfId="5" quotePrefix="1" applyNumberFormat="1" applyFont="1" applyBorder="1" applyAlignment="1">
      <alignment horizontal="center" vertical="center"/>
    </xf>
    <xf numFmtId="0" fontId="5" fillId="0" borderId="18" xfId="5" applyFont="1" applyBorder="1" applyAlignment="1">
      <alignment horizontal="left" vertical="center"/>
    </xf>
    <xf numFmtId="0" fontId="5" fillId="0" borderId="32" xfId="5" applyFont="1" applyBorder="1" applyAlignment="1">
      <alignment horizontal="left" vertical="center"/>
    </xf>
    <xf numFmtId="175" fontId="5" fillId="0" borderId="18" xfId="5" applyNumberFormat="1" applyFont="1" applyBorder="1" applyAlignment="1">
      <alignment vertical="center"/>
    </xf>
    <xf numFmtId="175" fontId="5" fillId="0" borderId="32" xfId="5" applyNumberFormat="1" applyFont="1" applyBorder="1" applyAlignment="1">
      <alignment vertical="center"/>
    </xf>
    <xf numFmtId="175" fontId="5" fillId="0" borderId="8" xfId="5" applyNumberFormat="1" applyFont="1" applyBorder="1" applyAlignment="1">
      <alignment vertical="center"/>
    </xf>
    <xf numFmtId="3" fontId="5" fillId="0" borderId="18" xfId="5" applyNumberFormat="1" applyFont="1" applyBorder="1" applyAlignment="1">
      <alignment horizontal="right" vertical="center"/>
    </xf>
    <xf numFmtId="3" fontId="5" fillId="0" borderId="32" xfId="5" applyNumberFormat="1" applyFont="1" applyBorder="1" applyAlignment="1">
      <alignment horizontal="right" vertical="center"/>
    </xf>
    <xf numFmtId="3" fontId="5" fillId="0" borderId="8" xfId="5" applyNumberFormat="1" applyFont="1" applyBorder="1" applyAlignment="1">
      <alignment horizontal="right" vertical="center"/>
    </xf>
    <xf numFmtId="0" fontId="6" fillId="0" borderId="18" xfId="5" applyFont="1" applyBorder="1" applyAlignment="1">
      <alignment horizontal="left" vertical="center" wrapText="1"/>
    </xf>
    <xf numFmtId="0" fontId="6" fillId="0" borderId="32" xfId="5" applyFont="1" applyBorder="1" applyAlignment="1">
      <alignment horizontal="left" vertical="center" wrapText="1"/>
    </xf>
    <xf numFmtId="175" fontId="5" fillId="0" borderId="12" xfId="5" applyNumberFormat="1" applyFont="1" applyBorder="1" applyAlignment="1">
      <alignment vertical="center"/>
    </xf>
    <xf numFmtId="174" fontId="3" fillId="0" borderId="18" xfId="5" quotePrefix="1" applyNumberFormat="1" applyFont="1" applyBorder="1" applyAlignment="1">
      <alignment horizontal="center" vertical="center"/>
    </xf>
    <xf numFmtId="174" fontId="3" fillId="0" borderId="8" xfId="5" quotePrefix="1" applyNumberFormat="1" applyFont="1" applyBorder="1" applyAlignment="1">
      <alignment horizontal="center" vertical="center"/>
    </xf>
    <xf numFmtId="0" fontId="4" fillId="0" borderId="18" xfId="5" applyFont="1" applyBorder="1" applyAlignment="1">
      <alignment horizontal="left" vertical="center" wrapText="1"/>
    </xf>
    <xf numFmtId="0" fontId="4" fillId="0" borderId="32" xfId="5" applyFont="1" applyBorder="1" applyAlignment="1">
      <alignment horizontal="left" vertical="center" wrapText="1"/>
    </xf>
    <xf numFmtId="175" fontId="3" fillId="0" borderId="12" xfId="5" applyNumberFormat="1" applyFont="1" applyBorder="1" applyAlignment="1">
      <alignment vertical="center"/>
    </xf>
    <xf numFmtId="3" fontId="3" fillId="0" borderId="18" xfId="5" applyNumberFormat="1" applyFont="1" applyBorder="1" applyAlignment="1">
      <alignment horizontal="right" vertical="center"/>
    </xf>
    <xf numFmtId="3" fontId="3" fillId="0" borderId="32" xfId="5" applyNumberFormat="1" applyFont="1" applyBorder="1" applyAlignment="1">
      <alignment horizontal="right" vertical="center"/>
    </xf>
    <xf numFmtId="3" fontId="3" fillId="0" borderId="8" xfId="5" applyNumberFormat="1" applyFont="1" applyBorder="1" applyAlignment="1">
      <alignment horizontal="right" vertical="center"/>
    </xf>
    <xf numFmtId="0" fontId="3" fillId="0" borderId="18" xfId="5" applyFont="1" applyBorder="1" applyAlignment="1">
      <alignment horizontal="left" vertical="center"/>
    </xf>
    <xf numFmtId="0" fontId="3" fillId="0" borderId="32" xfId="5" applyFont="1" applyBorder="1" applyAlignment="1">
      <alignment horizontal="left" vertical="center"/>
    </xf>
    <xf numFmtId="176" fontId="3" fillId="0" borderId="18" xfId="5" applyNumberFormat="1" applyFont="1" applyBorder="1" applyAlignment="1">
      <alignment horizontal="left" vertical="center"/>
    </xf>
    <xf numFmtId="176" fontId="3" fillId="0" borderId="32" xfId="5" applyNumberFormat="1" applyFont="1" applyBorder="1" applyAlignment="1">
      <alignment horizontal="left" vertical="center"/>
    </xf>
    <xf numFmtId="0" fontId="4" fillId="0" borderId="18" xfId="5" applyFont="1" applyBorder="1" applyAlignment="1">
      <alignment vertical="center"/>
    </xf>
    <xf numFmtId="0" fontId="4" fillId="0" borderId="32" xfId="5" applyFont="1" applyBorder="1" applyAlignment="1">
      <alignment vertical="center"/>
    </xf>
    <xf numFmtId="0" fontId="4" fillId="0" borderId="18" xfId="5" applyFont="1" applyBorder="1" applyAlignment="1">
      <alignment vertical="center" wrapText="1"/>
    </xf>
    <xf numFmtId="0" fontId="4" fillId="0" borderId="32" xfId="5" applyFont="1" applyBorder="1" applyAlignment="1">
      <alignment vertical="center" wrapText="1"/>
    </xf>
    <xf numFmtId="0" fontId="4" fillId="3" borderId="18" xfId="5" applyFont="1" applyFill="1" applyBorder="1" applyAlignment="1">
      <alignment horizontal="left" vertical="center" wrapText="1"/>
    </xf>
    <xf numFmtId="0" fontId="4" fillId="3" borderId="32" xfId="5" applyFont="1" applyFill="1" applyBorder="1" applyAlignment="1">
      <alignment horizontal="left" vertical="center" wrapText="1"/>
    </xf>
    <xf numFmtId="0" fontId="5" fillId="0" borderId="18" xfId="5" applyFont="1" applyBorder="1" applyAlignment="1">
      <alignment horizontal="left" vertical="center" wrapText="1"/>
    </xf>
    <xf numFmtId="0" fontId="5" fillId="0" borderId="32" xfId="5" applyFont="1" applyBorder="1" applyAlignment="1">
      <alignment horizontal="left" vertical="center" wrapText="1"/>
    </xf>
    <xf numFmtId="0" fontId="3" fillId="0" borderId="18" xfId="5" applyFont="1" applyBorder="1" applyAlignment="1">
      <alignment horizontal="left" vertical="center" wrapText="1"/>
    </xf>
    <xf numFmtId="0" fontId="3" fillId="0" borderId="32" xfId="5" applyFont="1" applyBorder="1" applyAlignment="1">
      <alignment horizontal="left" vertical="center" wrapText="1"/>
    </xf>
    <xf numFmtId="0" fontId="3" fillId="3" borderId="18" xfId="5" applyFont="1" applyFill="1" applyBorder="1" applyAlignment="1">
      <alignment horizontal="left" vertical="center" wrapText="1"/>
    </xf>
    <xf numFmtId="0" fontId="3" fillId="3" borderId="32" xfId="5" applyFont="1" applyFill="1" applyBorder="1" applyAlignment="1">
      <alignment horizontal="left" vertical="center" wrapText="1"/>
    </xf>
    <xf numFmtId="0" fontId="5" fillId="0" borderId="18" xfId="5" applyFont="1" applyBorder="1" applyAlignment="1">
      <alignment vertical="center" wrapText="1"/>
    </xf>
    <xf numFmtId="0" fontId="5" fillId="0" borderId="32" xfId="5" applyFont="1" applyBorder="1" applyAlignment="1">
      <alignment vertical="center" wrapText="1"/>
    </xf>
    <xf numFmtId="0" fontId="3" fillId="0" borderId="18" xfId="5" applyFont="1" applyBorder="1" applyAlignment="1">
      <alignment vertical="center" wrapText="1"/>
    </xf>
    <xf numFmtId="0" fontId="3" fillId="0" borderId="32" xfId="5" applyFont="1" applyBorder="1" applyAlignment="1">
      <alignment vertical="center" wrapText="1"/>
    </xf>
    <xf numFmtId="175" fontId="3" fillId="0" borderId="18" xfId="5" applyNumberFormat="1" applyFont="1" applyBorder="1" applyAlignment="1">
      <alignment vertical="center"/>
    </xf>
    <xf numFmtId="175" fontId="3" fillId="0" borderId="32" xfId="5" applyNumberFormat="1" applyFont="1" applyBorder="1" applyAlignment="1">
      <alignment vertical="center"/>
    </xf>
    <xf numFmtId="175" fontId="3" fillId="0" borderId="8" xfId="5" applyNumberFormat="1" applyFont="1" applyBorder="1" applyAlignment="1">
      <alignment vertical="center"/>
    </xf>
    <xf numFmtId="0" fontId="3" fillId="0" borderId="18" xfId="5" applyFont="1" applyBorder="1" applyAlignment="1">
      <alignment vertical="center"/>
    </xf>
    <xf numFmtId="0" fontId="3" fillId="0" borderId="32" xfId="5" applyFont="1" applyBorder="1" applyAlignment="1">
      <alignment vertical="center"/>
    </xf>
    <xf numFmtId="0" fontId="6" fillId="0" borderId="12" xfId="5" applyFont="1" applyBorder="1" applyAlignment="1">
      <alignment horizontal="center" vertical="center" wrapText="1"/>
    </xf>
    <xf numFmtId="0" fontId="6" fillId="0" borderId="12" xfId="5" applyFont="1" applyBorder="1" applyAlignment="1">
      <alignment horizontal="center" vertical="center"/>
    </xf>
    <xf numFmtId="0" fontId="3" fillId="0" borderId="8" xfId="5" applyFont="1" applyBorder="1" applyAlignment="1">
      <alignment vertical="center"/>
    </xf>
    <xf numFmtId="174" fontId="2" fillId="0" borderId="0" xfId="5" applyNumberFormat="1" applyFont="1" applyAlignment="1">
      <alignment horizontal="center" vertical="center"/>
    </xf>
    <xf numFmtId="174" fontId="5" fillId="0" borderId="12" xfId="5" applyNumberFormat="1" applyFont="1" applyBorder="1" applyAlignment="1">
      <alignment horizontal="center" vertical="center" wrapText="1"/>
    </xf>
    <xf numFmtId="0" fontId="5" fillId="0" borderId="12" xfId="5" applyFont="1" applyBorder="1" applyAlignment="1">
      <alignment horizontal="center" vertical="center"/>
    </xf>
    <xf numFmtId="0" fontId="5" fillId="0" borderId="12" xfId="5" applyFont="1" applyBorder="1" applyAlignment="1">
      <alignment horizontal="center" vertical="center" wrapText="1"/>
    </xf>
    <xf numFmtId="0" fontId="4" fillId="0" borderId="0" xfId="7" applyFont="1" applyAlignment="1">
      <alignment horizontal="right"/>
    </xf>
    <xf numFmtId="0" fontId="4" fillId="0" borderId="0" xfId="7" applyAlignment="1">
      <alignment horizontal="right"/>
    </xf>
    <xf numFmtId="174" fontId="37" fillId="0" borderId="0" xfId="5" applyNumberFormat="1" applyFont="1" applyFill="1" applyAlignment="1">
      <alignment horizontal="center"/>
    </xf>
    <xf numFmtId="174" fontId="37" fillId="0" borderId="0" xfId="5" applyNumberFormat="1" applyFont="1" applyFill="1" applyBorder="1" applyAlignment="1">
      <alignment horizontal="center"/>
    </xf>
    <xf numFmtId="0" fontId="27" fillId="0" borderId="0" xfId="7" applyFont="1" applyAlignment="1">
      <alignment horizontal="center"/>
    </xf>
    <xf numFmtId="0" fontId="3" fillId="0" borderId="18" xfId="5" quotePrefix="1" applyFont="1" applyBorder="1" applyAlignment="1">
      <alignment horizontal="center" vertical="center"/>
    </xf>
    <xf numFmtId="0" fontId="3" fillId="0" borderId="8" xfId="5" applyFont="1" applyBorder="1" applyAlignment="1">
      <alignment horizontal="center" vertical="center"/>
    </xf>
    <xf numFmtId="0" fontId="6" fillId="0" borderId="8" xfId="5" applyFont="1" applyBorder="1" applyAlignment="1">
      <alignment horizontal="left" vertical="center" wrapText="1"/>
    </xf>
    <xf numFmtId="0" fontId="5" fillId="0" borderId="8" xfId="5" applyFont="1" applyBorder="1" applyAlignment="1">
      <alignment horizontal="left" vertical="center"/>
    </xf>
    <xf numFmtId="3" fontId="5" fillId="0" borderId="18" xfId="5" applyNumberFormat="1" applyFont="1" applyBorder="1" applyAlignment="1">
      <alignment horizontal="center" vertical="center"/>
    </xf>
    <xf numFmtId="3" fontId="5" fillId="0" borderId="32" xfId="5" applyNumberFormat="1" applyFont="1" applyBorder="1" applyAlignment="1">
      <alignment horizontal="center" vertical="center"/>
    </xf>
    <xf numFmtId="3" fontId="5" fillId="0" borderId="8" xfId="5" applyNumberFormat="1" applyFont="1" applyBorder="1" applyAlignment="1">
      <alignment horizontal="center" vertical="center"/>
    </xf>
    <xf numFmtId="0" fontId="5" fillId="0" borderId="8" xfId="5" applyFont="1" applyBorder="1" applyAlignment="1">
      <alignment horizontal="left" vertical="center" wrapText="1"/>
    </xf>
    <xf numFmtId="0" fontId="4" fillId="0" borderId="8" xfId="5" applyFont="1" applyBorder="1" applyAlignment="1">
      <alignment horizontal="left" vertical="center" wrapText="1"/>
    </xf>
    <xf numFmtId="0" fontId="3" fillId="0" borderId="8" xfId="5" applyFont="1" applyBorder="1" applyAlignment="1">
      <alignment horizontal="left" vertical="center"/>
    </xf>
    <xf numFmtId="3" fontId="3" fillId="0" borderId="18" xfId="5" applyNumberFormat="1" applyFont="1" applyBorder="1" applyAlignment="1">
      <alignment horizontal="center" vertical="center"/>
    </xf>
    <xf numFmtId="3" fontId="3" fillId="0" borderId="32" xfId="5" applyNumberFormat="1" applyFont="1" applyBorder="1" applyAlignment="1">
      <alignment horizontal="center" vertical="center"/>
    </xf>
    <xf numFmtId="3" fontId="3" fillId="0" borderId="8" xfId="5" applyNumberFormat="1" applyFont="1" applyBorder="1" applyAlignment="1">
      <alignment horizontal="center" vertical="center"/>
    </xf>
    <xf numFmtId="0" fontId="3" fillId="0" borderId="8" xfId="5" applyFont="1" applyBorder="1" applyAlignment="1">
      <alignment horizontal="left" vertical="center" wrapText="1"/>
    </xf>
    <xf numFmtId="0" fontId="3" fillId="0" borderId="12" xfId="5" quotePrefix="1" applyFont="1" applyBorder="1" applyAlignment="1">
      <alignment horizontal="center" vertical="center"/>
    </xf>
    <xf numFmtId="0" fontId="3" fillId="0" borderId="8" xfId="5" applyFont="1" applyBorder="1" applyAlignment="1">
      <alignment vertical="center" wrapText="1"/>
    </xf>
    <xf numFmtId="0" fontId="6" fillId="0" borderId="18" xfId="5" applyFont="1" applyBorder="1" applyAlignment="1">
      <alignment horizontal="center" vertical="center" wrapText="1"/>
    </xf>
    <xf numFmtId="0" fontId="4" fillId="0" borderId="32" xfId="5" applyFont="1" applyBorder="1" applyAlignment="1">
      <alignment horizontal="center" vertical="center"/>
    </xf>
    <xf numFmtId="0" fontId="4" fillId="0" borderId="8" xfId="5" applyFont="1" applyBorder="1" applyAlignment="1">
      <alignment horizontal="center" vertical="center"/>
    </xf>
    <xf numFmtId="0" fontId="4" fillId="0" borderId="0" xfId="5" applyFont="1"/>
    <xf numFmtId="0" fontId="5" fillId="0" borderId="12" xfId="5" quotePrefix="1" applyFont="1" applyBorder="1" applyAlignment="1">
      <alignment horizontal="center" vertical="center"/>
    </xf>
    <xf numFmtId="0" fontId="6" fillId="0" borderId="12" xfId="5" applyFont="1" applyBorder="1" applyAlignment="1">
      <alignment horizontal="left" vertical="center"/>
    </xf>
    <xf numFmtId="0" fontId="5" fillId="0" borderId="12" xfId="5" applyFont="1" applyBorder="1" applyAlignment="1">
      <alignment horizontal="left" vertical="center" wrapText="1"/>
    </xf>
    <xf numFmtId="0" fontId="5" fillId="0" borderId="12" xfId="5" applyFont="1" applyBorder="1" applyAlignment="1">
      <alignment horizontal="right" vertical="center"/>
    </xf>
    <xf numFmtId="0" fontId="4" fillId="0" borderId="12" xfId="5" applyFont="1" applyBorder="1" applyAlignment="1">
      <alignment horizontal="left" vertical="center" wrapText="1"/>
    </xf>
    <xf numFmtId="0" fontId="3" fillId="0" borderId="12" xfId="5" applyFont="1" applyBorder="1" applyAlignment="1">
      <alignment horizontal="left" vertical="center" wrapText="1"/>
    </xf>
    <xf numFmtId="0" fontId="3" fillId="0" borderId="12" xfId="5" applyFont="1" applyBorder="1" applyAlignment="1">
      <alignment horizontal="right" vertical="center"/>
    </xf>
    <xf numFmtId="0" fontId="4" fillId="0" borderId="12" xfId="5" applyFont="1" applyBorder="1" applyAlignment="1">
      <alignment horizontal="left" vertical="center"/>
    </xf>
    <xf numFmtId="0" fontId="6" fillId="0" borderId="12" xfId="5" applyFont="1" applyBorder="1" applyAlignment="1">
      <alignment horizontal="left" vertical="center" wrapText="1"/>
    </xf>
    <xf numFmtId="1" fontId="3" fillId="0" borderId="12" xfId="5" applyNumberFormat="1" applyFont="1" applyBorder="1" applyAlignment="1">
      <alignment horizontal="center" vertical="center"/>
    </xf>
    <xf numFmtId="0" fontId="3" fillId="0" borderId="12" xfId="5" applyFont="1" applyBorder="1" applyAlignment="1">
      <alignment horizontal="center" vertical="center"/>
    </xf>
    <xf numFmtId="0" fontId="3" fillId="0" borderId="33" xfId="5" applyFont="1" applyBorder="1" applyAlignment="1">
      <alignment horizontal="right"/>
    </xf>
    <xf numFmtId="174" fontId="7" fillId="0" borderId="12" xfId="5" applyNumberFormat="1" applyFont="1" applyBorder="1" applyAlignment="1">
      <alignment horizontal="center"/>
    </xf>
    <xf numFmtId="0" fontId="0" fillId="0" borderId="12" xfId="0" applyBorder="1"/>
    <xf numFmtId="174" fontId="2" fillId="0" borderId="12" xfId="5" applyNumberFormat="1" applyFont="1" applyBorder="1" applyAlignment="1">
      <alignment horizontal="center" vertical="center"/>
    </xf>
    <xf numFmtId="0" fontId="1" fillId="0" borderId="12" xfId="5" applyBorder="1"/>
    <xf numFmtId="0" fontId="4" fillId="0" borderId="12" xfId="5" applyFont="1" applyBorder="1"/>
    <xf numFmtId="0" fontId="5" fillId="0" borderId="12" xfId="5" applyFont="1" applyBorder="1" applyAlignment="1">
      <alignment horizontal="right"/>
    </xf>
    <xf numFmtId="0" fontId="6" fillId="0" borderId="18" xfId="5" applyFont="1" applyBorder="1" applyAlignment="1">
      <alignment horizontal="center" vertical="center"/>
    </xf>
    <xf numFmtId="0" fontId="6" fillId="0" borderId="32" xfId="5" applyFont="1" applyBorder="1" applyAlignment="1">
      <alignment horizontal="center" vertical="center"/>
    </xf>
    <xf numFmtId="0" fontId="6" fillId="0" borderId="8" xfId="5" applyFont="1" applyBorder="1" applyAlignment="1">
      <alignment horizontal="center" vertical="center"/>
    </xf>
    <xf numFmtId="177" fontId="15" fillId="0" borderId="34" xfId="6" applyNumberFormat="1" applyFont="1" applyFill="1" applyBorder="1" applyAlignment="1" applyProtection="1">
      <alignment horizontal="center" vertical="center" wrapText="1"/>
    </xf>
    <xf numFmtId="177" fontId="15" fillId="0" borderId="35" xfId="6" applyNumberFormat="1" applyFont="1" applyFill="1" applyBorder="1" applyAlignment="1" applyProtection="1">
      <alignment horizontal="center" vertical="center" wrapText="1"/>
    </xf>
    <xf numFmtId="177" fontId="14" fillId="0" borderId="0" xfId="6" applyNumberFormat="1" applyFill="1" applyAlignment="1" applyProtection="1">
      <alignment horizontal="right" vertical="center" wrapText="1"/>
    </xf>
    <xf numFmtId="0" fontId="9" fillId="0" borderId="0" xfId="8" applyFont="1" applyAlignment="1">
      <alignment horizontal="center"/>
    </xf>
    <xf numFmtId="0" fontId="9" fillId="0" borderId="12" xfId="8" applyFont="1" applyBorder="1" applyAlignment="1">
      <alignment horizontal="center" vertical="center" wrapText="1"/>
    </xf>
    <xf numFmtId="0" fontId="9" fillId="0" borderId="12" xfId="8" applyFont="1" applyBorder="1" applyAlignment="1">
      <alignment horizontal="center" vertical="center"/>
    </xf>
    <xf numFmtId="0" fontId="9" fillId="0" borderId="31" xfId="8" applyFont="1" applyBorder="1" applyAlignment="1">
      <alignment horizontal="center" vertical="center"/>
    </xf>
    <xf numFmtId="0" fontId="9" fillId="0" borderId="8" xfId="8" applyFont="1" applyBorder="1" applyAlignment="1">
      <alignment horizontal="center" vertical="center"/>
    </xf>
    <xf numFmtId="0" fontId="35" fillId="0" borderId="0" xfId="8" applyFont="1" applyAlignment="1">
      <alignment horizontal="right"/>
    </xf>
    <xf numFmtId="0" fontId="9" fillId="0" borderId="0" xfId="8" applyFont="1" applyAlignment="1">
      <alignment horizontal="right"/>
    </xf>
    <xf numFmtId="177" fontId="50" fillId="0" borderId="0" xfId="9" applyNumberFormat="1" applyFont="1" applyAlignment="1">
      <alignment horizontal="center" vertical="center" wrapText="1"/>
    </xf>
    <xf numFmtId="177" fontId="14" fillId="0" borderId="0" xfId="9" applyNumberFormat="1" applyAlignment="1">
      <alignment horizontal="center" vertical="center" wrapText="1"/>
    </xf>
    <xf numFmtId="0" fontId="19" fillId="0" borderId="36" xfId="9" applyFont="1" applyFill="1" applyBorder="1" applyAlignment="1">
      <alignment horizontal="justify" vertical="center" wrapText="1"/>
    </xf>
    <xf numFmtId="0" fontId="50" fillId="0" borderId="0" xfId="9" applyFont="1" applyFill="1" applyAlignment="1">
      <alignment horizontal="center" vertical="center" wrapText="1"/>
    </xf>
    <xf numFmtId="0" fontId="51" fillId="0" borderId="0" xfId="9" applyFont="1" applyFill="1" applyAlignment="1">
      <alignment horizontal="right" vertical="center" wrapText="1"/>
    </xf>
    <xf numFmtId="0" fontId="9" fillId="0" borderId="0" xfId="9" applyFont="1" applyFill="1" applyBorder="1" applyAlignment="1">
      <alignment horizontal="center" vertical="center" wrapText="1"/>
    </xf>
    <xf numFmtId="0" fontId="14" fillId="0" borderId="12" xfId="9" applyFill="1" applyBorder="1" applyAlignment="1">
      <alignment horizontal="center"/>
    </xf>
    <xf numFmtId="0" fontId="32" fillId="0" borderId="12" xfId="9" applyFont="1" applyFill="1" applyBorder="1" applyAlignment="1">
      <alignment horizontal="center" vertical="center" wrapText="1"/>
    </xf>
    <xf numFmtId="0" fontId="35" fillId="0" borderId="0" xfId="9" applyFont="1" applyFill="1" applyBorder="1" applyAlignment="1">
      <alignment horizontal="center" vertical="center" wrapText="1"/>
    </xf>
    <xf numFmtId="0" fontId="9" fillId="0" borderId="0" xfId="11" applyFont="1" applyBorder="1" applyAlignment="1">
      <alignment horizontal="center" vertical="center"/>
    </xf>
    <xf numFmtId="0" fontId="35" fillId="0" borderId="0" xfId="11" applyFont="1" applyBorder="1" applyAlignment="1">
      <alignment horizontal="right" vertical="center"/>
    </xf>
    <xf numFmtId="0" fontId="10" fillId="0" borderId="0" xfId="11" applyFont="1" applyBorder="1" applyAlignment="1">
      <alignment horizontal="right" vertical="center"/>
    </xf>
    <xf numFmtId="0" fontId="53" fillId="0" borderId="0" xfId="0" applyFont="1" applyAlignment="1">
      <alignment horizontal="center"/>
    </xf>
    <xf numFmtId="0" fontId="0" fillId="0" borderId="0" xfId="0" applyAlignment="1">
      <alignment horizontal="center"/>
    </xf>
    <xf numFmtId="177" fontId="34" fillId="0" borderId="0" xfId="10" applyNumberFormat="1" applyFont="1" applyFill="1" applyBorder="1" applyAlignment="1" applyProtection="1">
      <alignment horizontal="center" vertical="center" wrapText="1"/>
    </xf>
    <xf numFmtId="0" fontId="15" fillId="0" borderId="1" xfId="10" applyFont="1" applyFill="1" applyBorder="1" applyAlignment="1" applyProtection="1">
      <alignment horizontal="left"/>
    </xf>
    <xf numFmtId="0" fontId="15" fillId="0" borderId="2" xfId="10" applyFont="1" applyFill="1" applyBorder="1" applyAlignment="1" applyProtection="1">
      <alignment horizontal="left"/>
    </xf>
    <xf numFmtId="0" fontId="18" fillId="0" borderId="36" xfId="10" applyFont="1" applyFill="1" applyBorder="1" applyAlignment="1">
      <alignment horizontal="justify" vertical="center" wrapText="1"/>
    </xf>
    <xf numFmtId="177" fontId="51" fillId="0" borderId="0" xfId="10" applyNumberFormat="1" applyFont="1" applyFill="1" applyBorder="1" applyAlignment="1" applyProtection="1">
      <alignment horizontal="right" vertical="center" wrapText="1"/>
    </xf>
    <xf numFmtId="177" fontId="34" fillId="0" borderId="0" xfId="10" applyNumberFormat="1" applyFont="1" applyFill="1" applyBorder="1" applyAlignment="1" applyProtection="1">
      <alignment horizontal="right" vertical="center" wrapText="1"/>
    </xf>
    <xf numFmtId="0" fontId="5" fillId="0" borderId="33" xfId="5" applyFont="1" applyFill="1" applyBorder="1" applyAlignment="1">
      <alignment horizontal="right"/>
    </xf>
    <xf numFmtId="0" fontId="4" fillId="0" borderId="33" xfId="5" applyFont="1" applyBorder="1" applyAlignment="1"/>
    <xf numFmtId="0" fontId="8" fillId="0" borderId="12" xfId="5" applyFont="1" applyFill="1" applyBorder="1" applyAlignment="1">
      <alignment horizontal="center" vertical="center"/>
    </xf>
    <xf numFmtId="0" fontId="8" fillId="0" borderId="18" xfId="5" applyFont="1" applyFill="1" applyBorder="1" applyAlignment="1">
      <alignment vertical="center" wrapText="1"/>
    </xf>
    <xf numFmtId="0" fontId="8" fillId="0" borderId="32" xfId="5" applyFont="1" applyFill="1" applyBorder="1" applyAlignment="1">
      <alignment vertical="center" wrapText="1"/>
    </xf>
    <xf numFmtId="0" fontId="8" fillId="0" borderId="18" xfId="5" applyFont="1" applyFill="1" applyBorder="1" applyAlignment="1">
      <alignment horizontal="left" vertical="center" wrapText="1"/>
    </xf>
    <xf numFmtId="0" fontId="8" fillId="0" borderId="32" xfId="5" applyFont="1" applyFill="1" applyBorder="1" applyAlignment="1">
      <alignment horizontal="left" vertical="center" wrapText="1"/>
    </xf>
    <xf numFmtId="0" fontId="9" fillId="0" borderId="32" xfId="5" applyFont="1" applyBorder="1" applyAlignment="1">
      <alignment horizontal="center" vertical="center" wrapText="1"/>
    </xf>
    <xf numFmtId="0" fontId="9" fillId="0" borderId="8" xfId="5" applyFont="1" applyBorder="1" applyAlignment="1">
      <alignment horizontal="center" vertical="center" wrapText="1"/>
    </xf>
    <xf numFmtId="3" fontId="8" fillId="0" borderId="18" xfId="5" applyNumberFormat="1" applyFont="1" applyFill="1" applyBorder="1" applyAlignment="1">
      <alignment horizontal="center" vertical="center"/>
    </xf>
    <xf numFmtId="3" fontId="8" fillId="0" borderId="32" xfId="5" applyNumberFormat="1" applyFont="1" applyFill="1" applyBorder="1" applyAlignment="1">
      <alignment horizontal="center" vertical="center"/>
    </xf>
    <xf numFmtId="3" fontId="8" fillId="0" borderId="8" xfId="5" applyNumberFormat="1" applyFont="1" applyFill="1" applyBorder="1" applyAlignment="1">
      <alignment horizontal="center" vertical="center"/>
    </xf>
    <xf numFmtId="0" fontId="9" fillId="0" borderId="18" xfId="5" applyFont="1" applyFill="1" applyBorder="1" applyAlignment="1">
      <alignment horizontal="left" vertical="center"/>
    </xf>
    <xf numFmtId="0" fontId="9" fillId="0" borderId="32" xfId="5" applyFont="1" applyFill="1" applyBorder="1" applyAlignment="1">
      <alignment horizontal="left" vertical="center"/>
    </xf>
    <xf numFmtId="0" fontId="9" fillId="0" borderId="8" xfId="5" applyFont="1" applyFill="1" applyBorder="1" applyAlignment="1">
      <alignment horizontal="left" vertical="center"/>
    </xf>
    <xf numFmtId="0" fontId="9" fillId="0" borderId="18" xfId="5" applyFont="1" applyFill="1" applyBorder="1" applyAlignment="1">
      <alignment horizontal="left" vertical="center" wrapText="1"/>
    </xf>
    <xf numFmtId="0" fontId="9" fillId="0" borderId="32" xfId="5" applyFont="1" applyFill="1" applyBorder="1" applyAlignment="1">
      <alignment horizontal="left" vertical="center" wrapText="1"/>
    </xf>
    <xf numFmtId="0" fontId="8" fillId="0" borderId="18" xfId="5" applyFont="1" applyFill="1" applyBorder="1" applyAlignment="1">
      <alignment horizontal="left" vertical="center"/>
    </xf>
    <xf numFmtId="0" fontId="8" fillId="0" borderId="32" xfId="5" applyFont="1" applyFill="1" applyBorder="1" applyAlignment="1">
      <alignment horizontal="left" vertical="center"/>
    </xf>
    <xf numFmtId="0" fontId="9" fillId="0" borderId="8" xfId="5" applyFont="1" applyFill="1" applyBorder="1" applyAlignment="1">
      <alignment horizontal="left" vertical="center" wrapText="1"/>
    </xf>
    <xf numFmtId="0" fontId="8" fillId="0" borderId="8" xfId="5" applyFont="1" applyFill="1" applyBorder="1" applyAlignment="1">
      <alignment horizontal="left" vertical="center" wrapText="1"/>
    </xf>
    <xf numFmtId="3" fontId="8" fillId="2" borderId="37" xfId="5" applyNumberFormat="1" applyFont="1" applyFill="1" applyBorder="1" applyAlignment="1">
      <alignment horizontal="center" vertical="center"/>
    </xf>
    <xf numFmtId="3" fontId="8" fillId="2" borderId="0" xfId="5" applyNumberFormat="1" applyFont="1" applyFill="1" applyBorder="1" applyAlignment="1">
      <alignment horizontal="center" vertical="center"/>
    </xf>
    <xf numFmtId="3" fontId="8" fillId="2" borderId="33" xfId="5" applyNumberFormat="1" applyFont="1" applyFill="1" applyBorder="1" applyAlignment="1">
      <alignment horizontal="center" vertical="center"/>
    </xf>
    <xf numFmtId="0" fontId="3" fillId="0" borderId="0" xfId="5" applyFont="1" applyFill="1" applyAlignment="1">
      <alignment horizontal="center"/>
    </xf>
    <xf numFmtId="3" fontId="3" fillId="0" borderId="0" xfId="5" applyNumberFormat="1" applyFont="1" applyFill="1" applyAlignment="1">
      <alignment horizontal="center"/>
    </xf>
    <xf numFmtId="3" fontId="8" fillId="0" borderId="12" xfId="5" applyNumberFormat="1" applyFont="1" applyFill="1" applyBorder="1" applyAlignment="1">
      <alignment horizontal="center" vertical="center"/>
    </xf>
    <xf numFmtId="174" fontId="11" fillId="0" borderId="0" xfId="5" applyNumberFormat="1" applyFont="1" applyFill="1" applyAlignment="1">
      <alignment horizontal="center"/>
    </xf>
  </cellXfs>
  <cellStyles count="12">
    <cellStyle name="Ezres 2" xfId="1"/>
    <cellStyle name="Ezres 3" xfId="2"/>
    <cellStyle name="Hiperhivatkozás" xfId="3"/>
    <cellStyle name="Már látott hiperhivatkozás" xfId="4"/>
    <cellStyle name="Normál" xfId="0" builtinId="0"/>
    <cellStyle name="Normál 2" xfId="5"/>
    <cellStyle name="Normál 3" xfId="6"/>
    <cellStyle name="Normál 4" xfId="7"/>
    <cellStyle name="Normál_köt-önk feladatok" xfId="8"/>
    <cellStyle name="Normál_KVIREND" xfId="9"/>
    <cellStyle name="Normál_KVRENMUNKA" xfId="10"/>
    <cellStyle name="Normál_likviditási terv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8"/>
  <sheetViews>
    <sheetView view="pageBreakPreview" zoomScaleNormal="100" zoomScaleSheetLayoutView="100" workbookViewId="0">
      <selection activeCell="C14" sqref="C14:AB14"/>
    </sheetView>
  </sheetViews>
  <sheetFormatPr defaultColWidth="2.7109375" defaultRowHeight="12.75" x14ac:dyDescent="0.2"/>
  <cols>
    <col min="1" max="2" width="2.7109375" style="236" customWidth="1"/>
    <col min="3" max="23" width="2.7109375" style="221" customWidth="1"/>
    <col min="24" max="24" width="0.85546875" style="221" customWidth="1"/>
    <col min="25" max="28" width="2.7109375" style="221" hidden="1" customWidth="1"/>
    <col min="29" max="31" width="2.7109375" style="221" customWidth="1"/>
    <col min="32" max="32" width="5.5703125" style="221" customWidth="1"/>
    <col min="33" max="35" width="2.7109375" style="221" customWidth="1"/>
    <col min="36" max="36" width="4.28515625" style="221" customWidth="1"/>
    <col min="37" max="37" width="12.140625" style="221" customWidth="1"/>
    <col min="38" max="61" width="2.7109375" style="221" customWidth="1"/>
    <col min="62" max="62" width="1.5703125" style="221" customWidth="1"/>
    <col min="63" max="65" width="2.7109375" style="221" hidden="1" customWidth="1"/>
    <col min="66" max="66" width="2.7109375" style="237" customWidth="1"/>
    <col min="67" max="68" width="2.7109375" style="221" customWidth="1"/>
    <col min="69" max="69" width="5.42578125" style="221" customWidth="1"/>
    <col min="70" max="72" width="2.7109375" style="221" customWidth="1"/>
    <col min="73" max="73" width="5.7109375" style="221" customWidth="1"/>
    <col min="74" max="74" width="13" style="222" customWidth="1"/>
    <col min="75" max="221" width="9.140625" style="221" customWidth="1"/>
    <col min="222" max="16384" width="2.7109375" style="221"/>
  </cols>
  <sheetData>
    <row r="1" spans="1:74" ht="35.25" customHeight="1" x14ac:dyDescent="0.3">
      <c r="A1" s="307" t="s">
        <v>554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307"/>
      <c r="AQ1" s="307"/>
      <c r="AR1" s="307"/>
      <c r="AS1" s="307"/>
      <c r="AT1" s="307"/>
      <c r="AU1" s="307"/>
      <c r="AV1" s="307"/>
      <c r="AW1" s="307"/>
      <c r="AX1" s="307"/>
      <c r="AY1" s="307"/>
      <c r="AZ1" s="307"/>
      <c r="BA1" s="307"/>
      <c r="BB1" s="307"/>
      <c r="BC1" s="307"/>
      <c r="BD1" s="307"/>
      <c r="BE1" s="307"/>
      <c r="BF1" s="307"/>
      <c r="BG1" s="307"/>
      <c r="BH1" s="307"/>
      <c r="BI1" s="307"/>
      <c r="BJ1" s="307"/>
      <c r="BK1" s="307"/>
      <c r="BL1" s="307"/>
      <c r="BM1" s="307"/>
      <c r="BN1" s="307"/>
      <c r="BO1" s="307"/>
      <c r="BP1" s="307"/>
      <c r="BQ1" s="307"/>
      <c r="BR1" s="307"/>
      <c r="BS1" s="307"/>
      <c r="BT1" s="307"/>
      <c r="BU1" s="307"/>
      <c r="BV1" s="307"/>
    </row>
    <row r="2" spans="1:74" ht="35.25" customHeight="1" x14ac:dyDescent="0.3">
      <c r="A2" s="307" t="s">
        <v>698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307"/>
      <c r="BK2" s="307"/>
      <c r="BL2" s="307"/>
      <c r="BM2" s="307"/>
      <c r="BN2" s="307"/>
      <c r="BO2" s="307"/>
      <c r="BP2" s="307"/>
      <c r="BQ2" s="307"/>
      <c r="BR2" s="307"/>
      <c r="BS2" s="307"/>
      <c r="BT2" s="307"/>
      <c r="BU2" s="307"/>
      <c r="BV2" s="307"/>
    </row>
    <row r="3" spans="1:74" ht="33" customHeight="1" x14ac:dyDescent="0.2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  <c r="BB3" s="308"/>
      <c r="BC3" s="308"/>
      <c r="BD3" s="308"/>
      <c r="BE3" s="308"/>
      <c r="BF3" s="308"/>
      <c r="BG3" s="308"/>
      <c r="BH3" s="308"/>
      <c r="BI3" s="308"/>
      <c r="BJ3" s="308"/>
      <c r="BK3" s="308"/>
      <c r="BL3" s="308"/>
      <c r="BM3" s="308"/>
      <c r="BN3" s="308"/>
      <c r="BO3" s="308"/>
      <c r="BP3" s="308"/>
      <c r="BQ3" s="308"/>
      <c r="BR3" s="308"/>
      <c r="BS3" s="308"/>
      <c r="BT3" s="308"/>
      <c r="BU3" s="308"/>
    </row>
    <row r="4" spans="1:74" ht="15.95" customHeight="1" x14ac:dyDescent="0.2">
      <c r="A4" s="309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223"/>
      <c r="AL4" s="309" t="s">
        <v>699</v>
      </c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10"/>
      <c r="BK4" s="310"/>
      <c r="BL4" s="310"/>
      <c r="BM4" s="310"/>
      <c r="BN4" s="310"/>
      <c r="BO4" s="310"/>
      <c r="BP4" s="310"/>
      <c r="BQ4" s="310"/>
      <c r="BR4" s="310"/>
      <c r="BS4" s="310"/>
      <c r="BT4" s="310"/>
      <c r="BU4" s="310"/>
    </row>
    <row r="5" spans="1:74" ht="51.75" customHeight="1" x14ac:dyDescent="0.2">
      <c r="A5" s="311" t="s">
        <v>2</v>
      </c>
      <c r="B5" s="312"/>
      <c r="C5" s="302" t="s">
        <v>3</v>
      </c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12" t="s">
        <v>700</v>
      </c>
      <c r="AD5" s="303"/>
      <c r="AE5" s="303"/>
      <c r="AF5" s="303"/>
      <c r="AG5" s="312" t="s">
        <v>701</v>
      </c>
      <c r="AH5" s="303"/>
      <c r="AI5" s="303"/>
      <c r="AJ5" s="303"/>
      <c r="AK5" s="157" t="s">
        <v>702</v>
      </c>
      <c r="AL5" s="311" t="s">
        <v>2</v>
      </c>
      <c r="AM5" s="312"/>
      <c r="AN5" s="302" t="s">
        <v>3</v>
      </c>
      <c r="AO5" s="303"/>
      <c r="AP5" s="303"/>
      <c r="AQ5" s="303"/>
      <c r="AR5" s="303"/>
      <c r="AS5" s="303"/>
      <c r="AT5" s="303"/>
      <c r="AU5" s="303"/>
      <c r="AV5" s="303"/>
      <c r="AW5" s="303"/>
      <c r="AX5" s="303"/>
      <c r="AY5" s="303"/>
      <c r="AZ5" s="303"/>
      <c r="BA5" s="303"/>
      <c r="BB5" s="303"/>
      <c r="BC5" s="303"/>
      <c r="BD5" s="303"/>
      <c r="BE5" s="303"/>
      <c r="BF5" s="303"/>
      <c r="BG5" s="303"/>
      <c r="BH5" s="303"/>
      <c r="BI5" s="303"/>
      <c r="BJ5" s="303"/>
      <c r="BK5" s="303"/>
      <c r="BL5" s="303"/>
      <c r="BM5" s="303"/>
      <c r="BN5" s="304" t="s">
        <v>703</v>
      </c>
      <c r="BO5" s="305"/>
      <c r="BP5" s="305"/>
      <c r="BQ5" s="306"/>
      <c r="BR5" s="304" t="s">
        <v>701</v>
      </c>
      <c r="BS5" s="305"/>
      <c r="BT5" s="305"/>
      <c r="BU5" s="305"/>
      <c r="BV5" s="157" t="s">
        <v>702</v>
      </c>
    </row>
    <row r="6" spans="1:74" ht="19.5" customHeight="1" x14ac:dyDescent="0.2">
      <c r="A6" s="295">
        <v>1</v>
      </c>
      <c r="B6" s="296"/>
      <c r="C6" s="300" t="s">
        <v>394</v>
      </c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262">
        <v>4792943</v>
      </c>
      <c r="AD6" s="263"/>
      <c r="AE6" s="263"/>
      <c r="AF6" s="264"/>
      <c r="AG6" s="262">
        <v>6579156</v>
      </c>
      <c r="AH6" s="263"/>
      <c r="AI6" s="263"/>
      <c r="AJ6" s="264"/>
      <c r="AK6" s="225">
        <f>SUM(AC6:AJ6)</f>
        <v>11372099</v>
      </c>
      <c r="AL6" s="275">
        <v>1</v>
      </c>
      <c r="AM6" s="281"/>
      <c r="AN6" s="285" t="s">
        <v>403</v>
      </c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6"/>
      <c r="BL6" s="286"/>
      <c r="BM6" s="287"/>
      <c r="BN6" s="262">
        <v>27288237</v>
      </c>
      <c r="BO6" s="263"/>
      <c r="BP6" s="263"/>
      <c r="BQ6" s="264"/>
      <c r="BR6" s="262">
        <v>10962375</v>
      </c>
      <c r="BS6" s="263"/>
      <c r="BT6" s="263"/>
      <c r="BU6" s="263"/>
      <c r="BV6" s="226">
        <f>SUM(BN6:BU6)</f>
        <v>38250612</v>
      </c>
    </row>
    <row r="7" spans="1:74" ht="19.5" customHeight="1" x14ac:dyDescent="0.2">
      <c r="A7" s="295">
        <v>2</v>
      </c>
      <c r="B7" s="296"/>
      <c r="C7" s="285" t="s">
        <v>395</v>
      </c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62">
        <v>4674072</v>
      </c>
      <c r="AD7" s="263"/>
      <c r="AE7" s="263"/>
      <c r="AF7" s="264"/>
      <c r="AG7" s="262"/>
      <c r="AH7" s="263"/>
      <c r="AI7" s="263"/>
      <c r="AJ7" s="264"/>
      <c r="AK7" s="225">
        <f>SUM(AC7:AJ7)</f>
        <v>4674072</v>
      </c>
      <c r="AL7" s="275">
        <v>2</v>
      </c>
      <c r="AM7" s="281"/>
      <c r="AN7" s="285" t="s">
        <v>404</v>
      </c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6"/>
      <c r="BL7" s="286"/>
      <c r="BM7" s="287"/>
      <c r="BN7" s="262"/>
      <c r="BO7" s="263"/>
      <c r="BP7" s="263"/>
      <c r="BQ7" s="264"/>
      <c r="BR7" s="262"/>
      <c r="BS7" s="263"/>
      <c r="BT7" s="263"/>
      <c r="BU7" s="263"/>
      <c r="BV7" s="226">
        <f>SUM(BN7:BU7)</f>
        <v>0</v>
      </c>
    </row>
    <row r="8" spans="1:74" ht="19.5" customHeight="1" x14ac:dyDescent="0.2">
      <c r="A8" s="295">
        <v>3</v>
      </c>
      <c r="B8" s="296"/>
      <c r="C8" s="300" t="s">
        <v>421</v>
      </c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262">
        <f>SUM(AC6:AF7)</f>
        <v>9467015</v>
      </c>
      <c r="AD8" s="263"/>
      <c r="AE8" s="263"/>
      <c r="AF8" s="264"/>
      <c r="AG8" s="262">
        <f>SUM(AG6:AJ7)</f>
        <v>6579156</v>
      </c>
      <c r="AH8" s="263"/>
      <c r="AI8" s="263"/>
      <c r="AJ8" s="264"/>
      <c r="AK8" s="225">
        <f>SUM(AK6:AK7)</f>
        <v>16046171</v>
      </c>
      <c r="AL8" s="275">
        <v>3</v>
      </c>
      <c r="AM8" s="281"/>
      <c r="AN8" s="285" t="s">
        <v>405</v>
      </c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6"/>
      <c r="BA8" s="286"/>
      <c r="BB8" s="286"/>
      <c r="BC8" s="286"/>
      <c r="BD8" s="286"/>
      <c r="BE8" s="286"/>
      <c r="BF8" s="286"/>
      <c r="BG8" s="286"/>
      <c r="BH8" s="286"/>
      <c r="BI8" s="286"/>
      <c r="BJ8" s="286"/>
      <c r="BK8" s="286"/>
      <c r="BL8" s="286"/>
      <c r="BM8" s="287"/>
      <c r="BN8" s="262">
        <v>3530000</v>
      </c>
      <c r="BO8" s="263"/>
      <c r="BP8" s="263"/>
      <c r="BQ8" s="264"/>
      <c r="BR8" s="262">
        <v>-330000</v>
      </c>
      <c r="BS8" s="263"/>
      <c r="BT8" s="263"/>
      <c r="BU8" s="263"/>
      <c r="BV8" s="226">
        <f>SUM(BN8:BU8)</f>
        <v>3200000</v>
      </c>
    </row>
    <row r="9" spans="1:74" s="227" customFormat="1" ht="33" customHeight="1" x14ac:dyDescent="0.2">
      <c r="A9" s="295">
        <v>4</v>
      </c>
      <c r="B9" s="296"/>
      <c r="C9" s="285" t="s">
        <v>68</v>
      </c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62">
        <v>1479058</v>
      </c>
      <c r="AD9" s="263"/>
      <c r="AE9" s="263"/>
      <c r="AF9" s="264"/>
      <c r="AG9" s="262">
        <v>577864</v>
      </c>
      <c r="AH9" s="263"/>
      <c r="AI9" s="263"/>
      <c r="AJ9" s="264"/>
      <c r="AK9" s="225">
        <f t="shared" ref="AK9:AK14" si="0">SUM(AC9:AJ9)</f>
        <v>2056922</v>
      </c>
      <c r="AL9" s="275">
        <v>4</v>
      </c>
      <c r="AM9" s="281"/>
      <c r="AN9" s="282" t="s">
        <v>406</v>
      </c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283"/>
      <c r="BG9" s="283"/>
      <c r="BH9" s="283"/>
      <c r="BI9" s="283"/>
      <c r="BJ9" s="283"/>
      <c r="BK9" s="283"/>
      <c r="BL9" s="283"/>
      <c r="BM9" s="284"/>
      <c r="BN9" s="262"/>
      <c r="BO9" s="263"/>
      <c r="BP9" s="263"/>
      <c r="BQ9" s="264"/>
      <c r="BR9" s="262"/>
      <c r="BS9" s="263"/>
      <c r="BT9" s="263"/>
      <c r="BU9" s="263"/>
      <c r="BV9" s="226"/>
    </row>
    <row r="10" spans="1:74" ht="27.75" customHeight="1" x14ac:dyDescent="0.2">
      <c r="A10" s="295">
        <v>5</v>
      </c>
      <c r="B10" s="296"/>
      <c r="C10" s="285" t="s">
        <v>397</v>
      </c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62">
        <v>9483710</v>
      </c>
      <c r="AD10" s="263"/>
      <c r="AE10" s="263"/>
      <c r="AF10" s="264"/>
      <c r="AG10" s="262">
        <v>997375</v>
      </c>
      <c r="AH10" s="263"/>
      <c r="AI10" s="263"/>
      <c r="AJ10" s="264"/>
      <c r="AK10" s="225">
        <f t="shared" si="0"/>
        <v>10481085</v>
      </c>
      <c r="AL10" s="299">
        <v>5</v>
      </c>
      <c r="AM10" s="281"/>
      <c r="AN10" s="285" t="s">
        <v>407</v>
      </c>
      <c r="AO10" s="286"/>
      <c r="AP10" s="286"/>
      <c r="AQ10" s="286"/>
      <c r="AR10" s="286"/>
      <c r="AS10" s="286"/>
      <c r="AT10" s="286"/>
      <c r="AU10" s="286"/>
      <c r="AV10" s="286"/>
      <c r="AW10" s="286"/>
      <c r="AX10" s="286"/>
      <c r="AY10" s="286"/>
      <c r="AZ10" s="286"/>
      <c r="BA10" s="286"/>
      <c r="BB10" s="286"/>
      <c r="BC10" s="286"/>
      <c r="BD10" s="286"/>
      <c r="BE10" s="286"/>
      <c r="BF10" s="286"/>
      <c r="BG10" s="286"/>
      <c r="BH10" s="286"/>
      <c r="BI10" s="286"/>
      <c r="BJ10" s="286"/>
      <c r="BK10" s="286"/>
      <c r="BL10" s="286"/>
      <c r="BM10" s="287"/>
      <c r="BN10" s="262"/>
      <c r="BO10" s="263"/>
      <c r="BP10" s="263"/>
      <c r="BQ10" s="264"/>
      <c r="BR10" s="262"/>
      <c r="BS10" s="263"/>
      <c r="BT10" s="263"/>
      <c r="BU10" s="263"/>
      <c r="BV10" s="226"/>
    </row>
    <row r="11" spans="1:74" ht="19.5" customHeight="1" x14ac:dyDescent="0.2">
      <c r="A11" s="295">
        <v>6</v>
      </c>
      <c r="B11" s="296"/>
      <c r="C11" s="282" t="s">
        <v>398</v>
      </c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62">
        <v>1893200</v>
      </c>
      <c r="AD11" s="263"/>
      <c r="AE11" s="263"/>
      <c r="AF11" s="264"/>
      <c r="AG11" s="262">
        <v>1500000</v>
      </c>
      <c r="AH11" s="263"/>
      <c r="AI11" s="263"/>
      <c r="AJ11" s="264"/>
      <c r="AK11" s="226">
        <f t="shared" si="0"/>
        <v>3393200</v>
      </c>
      <c r="AL11" s="299">
        <v>6</v>
      </c>
      <c r="AM11" s="281"/>
      <c r="AN11" s="285" t="s">
        <v>408</v>
      </c>
      <c r="AO11" s="286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286"/>
      <c r="BA11" s="286"/>
      <c r="BB11" s="286"/>
      <c r="BC11" s="286"/>
      <c r="BD11" s="286"/>
      <c r="BE11" s="286"/>
      <c r="BF11" s="286"/>
      <c r="BG11" s="286"/>
      <c r="BH11" s="286"/>
      <c r="BI11" s="286"/>
      <c r="BJ11" s="286"/>
      <c r="BK11" s="286"/>
      <c r="BL11" s="286"/>
      <c r="BM11" s="287"/>
      <c r="BN11" s="262">
        <v>150000</v>
      </c>
      <c r="BO11" s="263"/>
      <c r="BP11" s="263"/>
      <c r="BQ11" s="264"/>
      <c r="BR11" s="262"/>
      <c r="BS11" s="263"/>
      <c r="BT11" s="263"/>
      <c r="BU11" s="263"/>
      <c r="BV11" s="226">
        <f>SUM(BN11:BU11)</f>
        <v>150000</v>
      </c>
    </row>
    <row r="12" spans="1:74" ht="19.5" customHeight="1" x14ac:dyDescent="0.2">
      <c r="A12" s="295">
        <v>7</v>
      </c>
      <c r="B12" s="296"/>
      <c r="C12" s="282" t="s">
        <v>399</v>
      </c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62">
        <v>5232600</v>
      </c>
      <c r="AD12" s="263"/>
      <c r="AE12" s="263"/>
      <c r="AF12" s="264"/>
      <c r="AG12" s="262">
        <v>5573317</v>
      </c>
      <c r="AH12" s="263"/>
      <c r="AI12" s="263"/>
      <c r="AJ12" s="264"/>
      <c r="AK12" s="226">
        <f t="shared" si="0"/>
        <v>10805917</v>
      </c>
      <c r="AL12" s="299">
        <v>7</v>
      </c>
      <c r="AM12" s="281"/>
      <c r="AN12" s="285" t="s">
        <v>553</v>
      </c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/>
      <c r="BF12" s="286"/>
      <c r="BG12" s="286"/>
      <c r="BH12" s="286"/>
      <c r="BI12" s="286"/>
      <c r="BJ12" s="286"/>
      <c r="BK12" s="286"/>
      <c r="BL12" s="286"/>
      <c r="BM12" s="287"/>
      <c r="BN12" s="262">
        <v>50000</v>
      </c>
      <c r="BO12" s="263"/>
      <c r="BP12" s="263"/>
      <c r="BQ12" s="264"/>
      <c r="BR12" s="262"/>
      <c r="BS12" s="263"/>
      <c r="BT12" s="263"/>
      <c r="BU12" s="263"/>
      <c r="BV12" s="226">
        <f>SUM(BN12:BU12)</f>
        <v>50000</v>
      </c>
    </row>
    <row r="13" spans="1:74" s="227" customFormat="1" ht="19.5" customHeight="1" x14ac:dyDescent="0.25">
      <c r="A13" s="295">
        <v>8</v>
      </c>
      <c r="B13" s="296"/>
      <c r="C13" s="297" t="s">
        <v>400</v>
      </c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62"/>
      <c r="AD13" s="263"/>
      <c r="AE13" s="263"/>
      <c r="AF13" s="264"/>
      <c r="AG13" s="262">
        <v>66090</v>
      </c>
      <c r="AH13" s="263"/>
      <c r="AI13" s="263"/>
      <c r="AJ13" s="264"/>
      <c r="AK13" s="226">
        <f t="shared" si="0"/>
        <v>66090</v>
      </c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68"/>
      <c r="BO13" s="68"/>
      <c r="BP13" s="68"/>
      <c r="BQ13" s="68"/>
      <c r="BR13" s="68"/>
      <c r="BS13" s="68"/>
      <c r="BT13" s="68"/>
      <c r="BU13" s="68"/>
      <c r="BV13" s="228"/>
    </row>
    <row r="14" spans="1:74" s="227" customFormat="1" ht="19.5" customHeight="1" x14ac:dyDescent="0.25">
      <c r="A14" s="295">
        <v>9</v>
      </c>
      <c r="B14" s="296"/>
      <c r="C14" s="282" t="s">
        <v>401</v>
      </c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62">
        <v>19924047</v>
      </c>
      <c r="AD14" s="263"/>
      <c r="AE14" s="263"/>
      <c r="AF14" s="264"/>
      <c r="AG14" s="262">
        <v>2691189</v>
      </c>
      <c r="AH14" s="263"/>
      <c r="AI14" s="263"/>
      <c r="AJ14" s="264"/>
      <c r="AK14" s="226">
        <f t="shared" si="0"/>
        <v>22615236</v>
      </c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68"/>
      <c r="BO14" s="68"/>
      <c r="BP14" s="68"/>
      <c r="BQ14" s="68"/>
      <c r="BR14" s="68"/>
      <c r="BS14" s="68"/>
      <c r="BT14" s="68"/>
      <c r="BU14" s="68"/>
      <c r="BV14" s="228"/>
    </row>
    <row r="15" spans="1:74" ht="19.5" customHeight="1" x14ac:dyDescent="0.25">
      <c r="A15" s="295">
        <v>10</v>
      </c>
      <c r="B15" s="296"/>
      <c r="C15" s="282" t="s">
        <v>402</v>
      </c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62"/>
      <c r="AD15" s="263"/>
      <c r="AE15" s="263"/>
      <c r="AF15" s="264"/>
      <c r="AG15" s="262"/>
      <c r="AH15" s="263"/>
      <c r="AI15" s="263"/>
      <c r="AJ15" s="264"/>
      <c r="AK15" s="226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68"/>
      <c r="BO15" s="68"/>
      <c r="BP15" s="68"/>
      <c r="BQ15" s="68"/>
      <c r="BR15" s="68"/>
      <c r="BS15" s="68"/>
      <c r="BT15" s="68"/>
      <c r="BU15" s="68"/>
      <c r="BV15" s="228"/>
    </row>
    <row r="16" spans="1:74" s="227" customFormat="1" ht="19.5" customHeight="1" x14ac:dyDescent="0.2">
      <c r="A16" s="288">
        <v>11</v>
      </c>
      <c r="B16" s="289"/>
      <c r="C16" s="290" t="s">
        <v>422</v>
      </c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72">
        <f>SUM(AC8:AF15)</f>
        <v>47479630</v>
      </c>
      <c r="AD16" s="273"/>
      <c r="AE16" s="273"/>
      <c r="AF16" s="274"/>
      <c r="AG16" s="272">
        <f>SUM(AG8:AJ15)</f>
        <v>17984991</v>
      </c>
      <c r="AH16" s="273"/>
      <c r="AI16" s="273"/>
      <c r="AJ16" s="274"/>
      <c r="AK16" s="217">
        <f>SUM(AK8:AK15)</f>
        <v>65464621</v>
      </c>
      <c r="AL16" s="265">
        <v>8</v>
      </c>
      <c r="AM16" s="271"/>
      <c r="AN16" s="292" t="s">
        <v>551</v>
      </c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93"/>
      <c r="BC16" s="293"/>
      <c r="BD16" s="293"/>
      <c r="BE16" s="293"/>
      <c r="BF16" s="293"/>
      <c r="BG16" s="293"/>
      <c r="BH16" s="293"/>
      <c r="BI16" s="293"/>
      <c r="BJ16" s="293"/>
      <c r="BK16" s="293"/>
      <c r="BL16" s="293"/>
      <c r="BM16" s="294"/>
      <c r="BN16" s="272">
        <f>SUM(BN6:BQ15)</f>
        <v>31018237</v>
      </c>
      <c r="BO16" s="273"/>
      <c r="BP16" s="273"/>
      <c r="BQ16" s="274"/>
      <c r="BR16" s="272">
        <f>SUM(BR6:BU15)</f>
        <v>10632375</v>
      </c>
      <c r="BS16" s="273"/>
      <c r="BT16" s="273"/>
      <c r="BU16" s="273"/>
      <c r="BV16" s="218">
        <f>SUM(BV6:BV15)</f>
        <v>41650612</v>
      </c>
    </row>
    <row r="17" spans="1:74" s="229" customFormat="1" ht="19.5" customHeight="1" x14ac:dyDescent="0.25">
      <c r="A17" s="275">
        <v>12</v>
      </c>
      <c r="B17" s="276"/>
      <c r="C17" s="282" t="s">
        <v>410</v>
      </c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4"/>
      <c r="AC17" s="280"/>
      <c r="AD17" s="280"/>
      <c r="AE17" s="280"/>
      <c r="AF17" s="280"/>
      <c r="AG17" s="280"/>
      <c r="AH17" s="280"/>
      <c r="AI17" s="280"/>
      <c r="AJ17" s="280"/>
      <c r="AK17" s="224"/>
      <c r="AL17" s="275">
        <v>9</v>
      </c>
      <c r="AM17" s="281"/>
      <c r="AN17" s="282" t="s">
        <v>415</v>
      </c>
      <c r="AO17" s="283"/>
      <c r="AP17" s="283"/>
      <c r="AQ17" s="283"/>
      <c r="AR17" s="283"/>
      <c r="AS17" s="283"/>
      <c r="AT17" s="283"/>
      <c r="AU17" s="283"/>
      <c r="AV17" s="283"/>
      <c r="AW17" s="283"/>
      <c r="AX17" s="283"/>
      <c r="AY17" s="283"/>
      <c r="AZ17" s="283"/>
      <c r="BA17" s="283"/>
      <c r="BB17" s="283"/>
      <c r="BC17" s="283"/>
      <c r="BD17" s="283"/>
      <c r="BE17" s="283"/>
      <c r="BF17" s="283"/>
      <c r="BG17" s="283"/>
      <c r="BH17" s="283"/>
      <c r="BI17" s="283"/>
      <c r="BJ17" s="283"/>
      <c r="BK17" s="283"/>
      <c r="BL17" s="283"/>
      <c r="BM17" s="284"/>
      <c r="BN17" s="262"/>
      <c r="BO17" s="263"/>
      <c r="BP17" s="263"/>
      <c r="BQ17" s="264"/>
      <c r="BR17" s="262"/>
      <c r="BS17" s="263"/>
      <c r="BT17" s="263"/>
      <c r="BU17" s="263"/>
      <c r="BV17" s="226"/>
    </row>
    <row r="18" spans="1:74" s="229" customFormat="1" ht="19.5" customHeight="1" x14ac:dyDescent="0.25">
      <c r="A18" s="275">
        <v>13</v>
      </c>
      <c r="B18" s="276"/>
      <c r="C18" s="277" t="s">
        <v>411</v>
      </c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9"/>
      <c r="AC18" s="280"/>
      <c r="AD18" s="280"/>
      <c r="AE18" s="280"/>
      <c r="AF18" s="280"/>
      <c r="AG18" s="280"/>
      <c r="AH18" s="280"/>
      <c r="AI18" s="280"/>
      <c r="AJ18" s="280"/>
      <c r="AK18" s="224"/>
      <c r="AL18" s="275">
        <v>10</v>
      </c>
      <c r="AM18" s="281"/>
      <c r="AN18" s="277" t="s">
        <v>416</v>
      </c>
      <c r="AO18" s="278"/>
      <c r="AP18" s="278"/>
      <c r="AQ18" s="278"/>
      <c r="AR18" s="278"/>
      <c r="AS18" s="278"/>
      <c r="AT18" s="278"/>
      <c r="AU18" s="278"/>
      <c r="AV18" s="278"/>
      <c r="AW18" s="278"/>
      <c r="AX18" s="278"/>
      <c r="AY18" s="278"/>
      <c r="AZ18" s="278"/>
      <c r="BA18" s="278"/>
      <c r="BB18" s="278"/>
      <c r="BC18" s="278"/>
      <c r="BD18" s="278"/>
      <c r="BE18" s="278"/>
      <c r="BF18" s="278"/>
      <c r="BG18" s="278"/>
      <c r="BH18" s="278"/>
      <c r="BI18" s="278"/>
      <c r="BJ18" s="278"/>
      <c r="BK18" s="278"/>
      <c r="BL18" s="278"/>
      <c r="BM18" s="279"/>
      <c r="BN18" s="262"/>
      <c r="BO18" s="263"/>
      <c r="BP18" s="263"/>
      <c r="BQ18" s="264"/>
      <c r="BR18" s="262"/>
      <c r="BS18" s="263"/>
      <c r="BT18" s="263"/>
      <c r="BU18" s="263"/>
      <c r="BV18" s="226"/>
    </row>
    <row r="19" spans="1:74" s="229" customFormat="1" ht="19.5" customHeight="1" x14ac:dyDescent="0.25">
      <c r="A19" s="275">
        <v>14</v>
      </c>
      <c r="B19" s="276"/>
      <c r="C19" s="277" t="s">
        <v>412</v>
      </c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9"/>
      <c r="AC19" s="280">
        <v>1024170</v>
      </c>
      <c r="AD19" s="280"/>
      <c r="AE19" s="280"/>
      <c r="AF19" s="280"/>
      <c r="AG19" s="280">
        <v>377496</v>
      </c>
      <c r="AH19" s="280"/>
      <c r="AI19" s="280"/>
      <c r="AJ19" s="280"/>
      <c r="AK19" s="224">
        <f>SUM(AC19:AJ19)</f>
        <v>1401666</v>
      </c>
      <c r="AL19" s="275">
        <v>11</v>
      </c>
      <c r="AM19" s="281"/>
      <c r="AN19" s="285" t="s">
        <v>417</v>
      </c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6"/>
      <c r="BA19" s="286"/>
      <c r="BB19" s="286"/>
      <c r="BC19" s="286"/>
      <c r="BD19" s="286"/>
      <c r="BE19" s="286"/>
      <c r="BF19" s="286"/>
      <c r="BG19" s="286"/>
      <c r="BH19" s="286"/>
      <c r="BI19" s="286"/>
      <c r="BJ19" s="286"/>
      <c r="BK19" s="286"/>
      <c r="BL19" s="286"/>
      <c r="BM19" s="287"/>
      <c r="BN19" s="262">
        <v>17485563</v>
      </c>
      <c r="BO19" s="263"/>
      <c r="BP19" s="263"/>
      <c r="BQ19" s="264"/>
      <c r="BR19" s="262">
        <v>7352616</v>
      </c>
      <c r="BS19" s="263"/>
      <c r="BT19" s="263"/>
      <c r="BU19" s="263"/>
      <c r="BV19" s="226">
        <f>SUM(BN19:BU19)</f>
        <v>24838179</v>
      </c>
    </row>
    <row r="20" spans="1:74" s="229" customFormat="1" ht="19.5" customHeight="1" x14ac:dyDescent="0.25">
      <c r="A20" s="275">
        <v>15</v>
      </c>
      <c r="B20" s="276"/>
      <c r="C20" s="277" t="s">
        <v>413</v>
      </c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9"/>
      <c r="AC20" s="280"/>
      <c r="AD20" s="280"/>
      <c r="AE20" s="280"/>
      <c r="AF20" s="280"/>
      <c r="AG20" s="280"/>
      <c r="AH20" s="280"/>
      <c r="AI20" s="280"/>
      <c r="AJ20" s="280"/>
      <c r="AK20" s="224"/>
      <c r="AL20" s="275">
        <v>12</v>
      </c>
      <c r="AM20" s="281"/>
      <c r="AN20" s="282" t="s">
        <v>418</v>
      </c>
      <c r="AO20" s="283"/>
      <c r="AP20" s="283"/>
      <c r="AQ20" s="283"/>
      <c r="AR20" s="283"/>
      <c r="AS20" s="283"/>
      <c r="AT20" s="283"/>
      <c r="AU20" s="283"/>
      <c r="AV20" s="283"/>
      <c r="AW20" s="283"/>
      <c r="AX20" s="283"/>
      <c r="AY20" s="283"/>
      <c r="AZ20" s="283"/>
      <c r="BA20" s="283"/>
      <c r="BB20" s="283"/>
      <c r="BC20" s="283"/>
      <c r="BD20" s="283"/>
      <c r="BE20" s="283"/>
      <c r="BF20" s="283"/>
      <c r="BG20" s="283"/>
      <c r="BH20" s="283"/>
      <c r="BI20" s="283"/>
      <c r="BJ20" s="283"/>
      <c r="BK20" s="283"/>
      <c r="BL20" s="283"/>
      <c r="BM20" s="284"/>
      <c r="BN20" s="262"/>
      <c r="BO20" s="263"/>
      <c r="BP20" s="263"/>
      <c r="BQ20" s="264"/>
      <c r="BR20" s="262">
        <v>377496</v>
      </c>
      <c r="BS20" s="263"/>
      <c r="BT20" s="263"/>
      <c r="BU20" s="263"/>
      <c r="BV20" s="226">
        <f>SUM(BN20:BU20)</f>
        <v>377496</v>
      </c>
    </row>
    <row r="21" spans="1:74" s="229" customFormat="1" ht="19.5" customHeight="1" x14ac:dyDescent="0.25">
      <c r="A21" s="7"/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67"/>
      <c r="AD21" s="67"/>
      <c r="AE21" s="67"/>
      <c r="AF21" s="67"/>
      <c r="AG21" s="67"/>
      <c r="AH21" s="67"/>
      <c r="AI21" s="67"/>
      <c r="AJ21" s="67"/>
      <c r="AK21" s="67"/>
      <c r="AL21" s="275">
        <v>13</v>
      </c>
      <c r="AM21" s="281"/>
      <c r="AN21" s="277" t="s">
        <v>419</v>
      </c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9"/>
      <c r="BN21" s="262"/>
      <c r="BO21" s="263"/>
      <c r="BP21" s="263"/>
      <c r="BQ21" s="264"/>
      <c r="BR21" s="262"/>
      <c r="BS21" s="263"/>
      <c r="BT21" s="263"/>
      <c r="BU21" s="263"/>
      <c r="BV21" s="226"/>
    </row>
    <row r="22" spans="1:74" s="229" customFormat="1" ht="19.5" customHeight="1" x14ac:dyDescent="0.25">
      <c r="A22" s="275">
        <v>16</v>
      </c>
      <c r="B22" s="276"/>
      <c r="C22" s="277" t="s">
        <v>423</v>
      </c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9"/>
      <c r="AC22" s="280">
        <f>SUM(AC17:AF20)</f>
        <v>1024170</v>
      </c>
      <c r="AD22" s="280"/>
      <c r="AE22" s="280"/>
      <c r="AF22" s="280"/>
      <c r="AG22" s="280">
        <f>SUM(AG17:AJ20)</f>
        <v>377496</v>
      </c>
      <c r="AH22" s="280"/>
      <c r="AI22" s="280"/>
      <c r="AJ22" s="280"/>
      <c r="AK22" s="224">
        <f>SUM(AK17:AK21)</f>
        <v>1401666</v>
      </c>
      <c r="AL22" s="275">
        <v>14</v>
      </c>
      <c r="AM22" s="281"/>
      <c r="AN22" s="277" t="s">
        <v>552</v>
      </c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  <c r="BI22" s="278"/>
      <c r="BJ22" s="278"/>
      <c r="BK22" s="278"/>
      <c r="BL22" s="278"/>
      <c r="BM22" s="279"/>
      <c r="BN22" s="262">
        <f>SUM(BN17:BQ21)</f>
        <v>17485563</v>
      </c>
      <c r="BO22" s="263"/>
      <c r="BP22" s="263"/>
      <c r="BQ22" s="264"/>
      <c r="BR22" s="262">
        <f>SUM(BR17:BU21)</f>
        <v>7730112</v>
      </c>
      <c r="BS22" s="263"/>
      <c r="BT22" s="263"/>
      <c r="BU22" s="263"/>
      <c r="BV22" s="226">
        <f>SUM(BV19:BV21)</f>
        <v>25215675</v>
      </c>
    </row>
    <row r="23" spans="1:74" s="229" customFormat="1" ht="19.5" customHeight="1" x14ac:dyDescent="0.25">
      <c r="A23" s="265">
        <v>17</v>
      </c>
      <c r="B23" s="266"/>
      <c r="C23" s="267" t="s">
        <v>424</v>
      </c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9"/>
      <c r="AC23" s="270">
        <f>AC16+AC22</f>
        <v>48503800</v>
      </c>
      <c r="AD23" s="270"/>
      <c r="AE23" s="270"/>
      <c r="AF23" s="270"/>
      <c r="AG23" s="270">
        <f>AG16+AG22</f>
        <v>18362487</v>
      </c>
      <c r="AH23" s="270"/>
      <c r="AI23" s="270"/>
      <c r="AJ23" s="270"/>
      <c r="AK23" s="216">
        <f>AK16+AK22</f>
        <v>66866287</v>
      </c>
      <c r="AL23" s="265">
        <v>15</v>
      </c>
      <c r="AM23" s="271"/>
      <c r="AN23" s="267" t="s">
        <v>425</v>
      </c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9"/>
      <c r="BN23" s="272">
        <f>BN16+BN22</f>
        <v>48503800</v>
      </c>
      <c r="BO23" s="273"/>
      <c r="BP23" s="273"/>
      <c r="BQ23" s="274"/>
      <c r="BR23" s="272">
        <f>BR16+BR22</f>
        <v>18362487</v>
      </c>
      <c r="BS23" s="273"/>
      <c r="BT23" s="273"/>
      <c r="BU23" s="273"/>
      <c r="BV23" s="218">
        <f>BV16+BV22</f>
        <v>66866287</v>
      </c>
    </row>
    <row r="24" spans="1:74" s="229" customFormat="1" ht="19.5" customHeight="1" x14ac:dyDescent="0.25">
      <c r="A24" s="230"/>
      <c r="B24" s="230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2"/>
      <c r="AD24" s="232"/>
      <c r="AE24" s="232"/>
      <c r="AF24" s="232"/>
      <c r="AG24" s="233"/>
      <c r="AH24" s="233"/>
      <c r="AI24" s="233"/>
      <c r="AJ24" s="233"/>
      <c r="AK24" s="233"/>
      <c r="AL24" s="230"/>
      <c r="AM24" s="234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2"/>
      <c r="BO24" s="232"/>
      <c r="BP24" s="232"/>
      <c r="BQ24" s="232"/>
      <c r="BR24" s="233"/>
      <c r="BS24" s="233"/>
      <c r="BT24" s="233"/>
      <c r="BU24" s="233"/>
      <c r="BV24" s="235"/>
    </row>
    <row r="25" spans="1:74" x14ac:dyDescent="0.2"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</row>
    <row r="26" spans="1:74" x14ac:dyDescent="0.2">
      <c r="AU26" s="260"/>
      <c r="AV26" s="260"/>
      <c r="AW26" s="260"/>
      <c r="AX26" s="260"/>
      <c r="AY26" s="260"/>
      <c r="AZ26" s="260"/>
      <c r="BA26" s="260"/>
      <c r="BB26" s="260"/>
      <c r="BC26" s="260"/>
      <c r="BD26" s="260"/>
    </row>
    <row r="27" spans="1:74" x14ac:dyDescent="0.2">
      <c r="AU27" s="260"/>
      <c r="AV27" s="260"/>
      <c r="AW27" s="260"/>
      <c r="AX27" s="260"/>
      <c r="AY27" s="260"/>
      <c r="AZ27" s="260"/>
      <c r="BA27" s="260"/>
      <c r="BB27" s="260"/>
      <c r="BC27" s="260"/>
      <c r="BD27" s="260"/>
    </row>
    <row r="28" spans="1:74" x14ac:dyDescent="0.2">
      <c r="AU28" s="261"/>
      <c r="AV28" s="261"/>
      <c r="AW28" s="261"/>
      <c r="AX28" s="261"/>
      <c r="AY28" s="261"/>
      <c r="AZ28" s="261"/>
      <c r="BA28" s="261"/>
      <c r="BB28" s="261"/>
      <c r="BC28" s="261"/>
      <c r="BD28" s="261"/>
    </row>
  </sheetData>
  <mergeCells count="145">
    <mergeCell ref="A1:BV1"/>
    <mergeCell ref="A2:BV2"/>
    <mergeCell ref="A3:BU3"/>
    <mergeCell ref="A4:AJ4"/>
    <mergeCell ref="AL4:BU4"/>
    <mergeCell ref="A5:B5"/>
    <mergeCell ref="C5:AB5"/>
    <mergeCell ref="AC5:AF5"/>
    <mergeCell ref="AG5:AJ5"/>
    <mergeCell ref="AL5:AM5"/>
    <mergeCell ref="AN5:BM5"/>
    <mergeCell ref="BN5:BQ5"/>
    <mergeCell ref="BR5:BU5"/>
    <mergeCell ref="A6:B6"/>
    <mergeCell ref="C6:AB6"/>
    <mergeCell ref="AC6:AF6"/>
    <mergeCell ref="AG6:AJ6"/>
    <mergeCell ref="AL6:AM6"/>
    <mergeCell ref="AN6:BM6"/>
    <mergeCell ref="BN6:BQ6"/>
    <mergeCell ref="BR6:BU6"/>
    <mergeCell ref="A7:B7"/>
    <mergeCell ref="C7:AB7"/>
    <mergeCell ref="AC7:AF7"/>
    <mergeCell ref="AG7:AJ7"/>
    <mergeCell ref="AL7:AM7"/>
    <mergeCell ref="AN7:BM7"/>
    <mergeCell ref="BN7:BQ7"/>
    <mergeCell ref="BR7:BU7"/>
    <mergeCell ref="A8:B8"/>
    <mergeCell ref="C8:AB8"/>
    <mergeCell ref="AC8:AF8"/>
    <mergeCell ref="AG8:AJ8"/>
    <mergeCell ref="AL8:AM8"/>
    <mergeCell ref="AN8:BM8"/>
    <mergeCell ref="BN8:BQ8"/>
    <mergeCell ref="BR8:BU8"/>
    <mergeCell ref="A9:B9"/>
    <mergeCell ref="C9:AB9"/>
    <mergeCell ref="AC9:AF9"/>
    <mergeCell ref="AG9:AJ9"/>
    <mergeCell ref="AL9:AM9"/>
    <mergeCell ref="AN9:BM9"/>
    <mergeCell ref="BN9:BQ9"/>
    <mergeCell ref="BR9:BU9"/>
    <mergeCell ref="BN11:BQ11"/>
    <mergeCell ref="BR11:BU11"/>
    <mergeCell ref="A10:B10"/>
    <mergeCell ref="C10:AB10"/>
    <mergeCell ref="AC10:AF10"/>
    <mergeCell ref="AG10:AJ10"/>
    <mergeCell ref="AL10:AM10"/>
    <mergeCell ref="AN10:BM10"/>
    <mergeCell ref="AL12:AM12"/>
    <mergeCell ref="AN12:BM12"/>
    <mergeCell ref="BN10:BQ10"/>
    <mergeCell ref="BR10:BU10"/>
    <mergeCell ref="A11:B11"/>
    <mergeCell ref="C11:AB11"/>
    <mergeCell ref="AC11:AF11"/>
    <mergeCell ref="AG11:AJ11"/>
    <mergeCell ref="AL11:AM11"/>
    <mergeCell ref="AN11:BM11"/>
    <mergeCell ref="BN12:BQ12"/>
    <mergeCell ref="BR12:BU12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L16:AM16"/>
    <mergeCell ref="AN16:BM16"/>
    <mergeCell ref="BN16:BQ16"/>
    <mergeCell ref="BR16:BU16"/>
    <mergeCell ref="A17:B17"/>
    <mergeCell ref="C17:AB17"/>
    <mergeCell ref="AC17:AF17"/>
    <mergeCell ref="AG17:AJ17"/>
    <mergeCell ref="AL17:AM17"/>
    <mergeCell ref="AN17:BM17"/>
    <mergeCell ref="BN17:BQ17"/>
    <mergeCell ref="BR17:BU17"/>
    <mergeCell ref="A18:B18"/>
    <mergeCell ref="C18:AB18"/>
    <mergeCell ref="AC18:AF18"/>
    <mergeCell ref="AG18:AJ18"/>
    <mergeCell ref="AL18:AM18"/>
    <mergeCell ref="AN18:BM18"/>
    <mergeCell ref="BN18:BQ18"/>
    <mergeCell ref="BR18:BU18"/>
    <mergeCell ref="A19:B19"/>
    <mergeCell ref="C19:AB19"/>
    <mergeCell ref="AC19:AF19"/>
    <mergeCell ref="AG19:AJ19"/>
    <mergeCell ref="AL19:AM19"/>
    <mergeCell ref="AN19:BM19"/>
    <mergeCell ref="BN19:BQ19"/>
    <mergeCell ref="BR19:BU19"/>
    <mergeCell ref="A20:B20"/>
    <mergeCell ref="C20:AB20"/>
    <mergeCell ref="AC20:AF20"/>
    <mergeCell ref="AG20:AJ20"/>
    <mergeCell ref="AL20:AM20"/>
    <mergeCell ref="AN20:BM20"/>
    <mergeCell ref="BN20:BQ20"/>
    <mergeCell ref="BR20:BU20"/>
    <mergeCell ref="AL21:AM21"/>
    <mergeCell ref="AN21:BM21"/>
    <mergeCell ref="BN21:BQ21"/>
    <mergeCell ref="BR21:BU21"/>
    <mergeCell ref="A22:B22"/>
    <mergeCell ref="C22:AB22"/>
    <mergeCell ref="AC22:AF22"/>
    <mergeCell ref="AG22:AJ22"/>
    <mergeCell ref="AL22:AM22"/>
    <mergeCell ref="AN22:BM22"/>
    <mergeCell ref="A23:B23"/>
    <mergeCell ref="C23:AB23"/>
    <mergeCell ref="AC23:AF23"/>
    <mergeCell ref="AG23:AJ23"/>
    <mergeCell ref="AL23:AM23"/>
    <mergeCell ref="AN23:BM23"/>
    <mergeCell ref="AU25:BD25"/>
    <mergeCell ref="AU26:BD26"/>
    <mergeCell ref="AU27:BD27"/>
    <mergeCell ref="AU28:BD28"/>
    <mergeCell ref="BN22:BQ22"/>
    <mergeCell ref="BR22:BU22"/>
    <mergeCell ref="BN23:BQ23"/>
    <mergeCell ref="BR23:BU23"/>
  </mergeCells>
  <printOptions horizontalCentered="1"/>
  <pageMargins left="0.19685039370078741" right="0.19685039370078741" top="0.59055118110236227" bottom="0.19685039370078741" header="0.51181102362204722" footer="0.15748031496062992"/>
  <pageSetup paperSize="9" scale="69" fitToHeight="0" orientation="landscape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zoomScaleNormal="100" workbookViewId="0">
      <selection activeCell="A4" sqref="A4:D4"/>
    </sheetView>
  </sheetViews>
  <sheetFormatPr defaultColWidth="8" defaultRowHeight="12.75" x14ac:dyDescent="0.25"/>
  <cols>
    <col min="1" max="1" width="5" style="36" customWidth="1"/>
    <col min="2" max="2" width="47" style="25" customWidth="1"/>
    <col min="3" max="4" width="15.140625" style="25" customWidth="1"/>
    <col min="5" max="16384" width="8" style="25"/>
  </cols>
  <sheetData>
    <row r="1" spans="1:4" ht="21.75" customHeight="1" x14ac:dyDescent="0.25">
      <c r="A1" s="425" t="s">
        <v>637</v>
      </c>
      <c r="B1" s="425"/>
      <c r="C1" s="425"/>
      <c r="D1" s="425"/>
    </row>
    <row r="2" spans="1:4" ht="21.75" customHeight="1" x14ac:dyDescent="0.25">
      <c r="A2" s="425" t="s">
        <v>683</v>
      </c>
      <c r="B2" s="425"/>
      <c r="C2" s="425"/>
      <c r="D2" s="425"/>
    </row>
    <row r="3" spans="1:4" ht="28.5" customHeight="1" x14ac:dyDescent="0.25">
      <c r="A3" s="425" t="s">
        <v>638</v>
      </c>
      <c r="B3" s="425"/>
      <c r="C3" s="425"/>
      <c r="D3" s="425"/>
    </row>
    <row r="4" spans="1:4" ht="18.75" customHeight="1" x14ac:dyDescent="0.25">
      <c r="A4" s="426" t="s">
        <v>692</v>
      </c>
      <c r="B4" s="426"/>
      <c r="C4" s="426"/>
      <c r="D4" s="426"/>
    </row>
    <row r="5" spans="1:4" s="12" customFormat="1" ht="15.75" thickBot="1" x14ac:dyDescent="0.3">
      <c r="A5" s="11"/>
      <c r="D5" s="13" t="s">
        <v>674</v>
      </c>
    </row>
    <row r="6" spans="1:4" s="17" customFormat="1" ht="48" customHeight="1" thickBot="1" x14ac:dyDescent="0.3">
      <c r="A6" s="14" t="s">
        <v>467</v>
      </c>
      <c r="B6" s="15" t="s">
        <v>468</v>
      </c>
      <c r="C6" s="15" t="s">
        <v>469</v>
      </c>
      <c r="D6" s="16" t="s">
        <v>470</v>
      </c>
    </row>
    <row r="7" spans="1:4" s="17" customFormat="1" ht="14.1" customHeight="1" thickBot="1" x14ac:dyDescent="0.3">
      <c r="A7" s="18">
        <v>1</v>
      </c>
      <c r="B7" s="19">
        <v>2</v>
      </c>
      <c r="C7" s="19">
        <v>3</v>
      </c>
      <c r="D7" s="20">
        <v>4</v>
      </c>
    </row>
    <row r="8" spans="1:4" ht="18" customHeight="1" x14ac:dyDescent="0.25">
      <c r="A8" s="21" t="s">
        <v>6</v>
      </c>
      <c r="B8" s="22" t="s">
        <v>471</v>
      </c>
      <c r="C8" s="23"/>
      <c r="D8" s="24"/>
    </row>
    <row r="9" spans="1:4" ht="18" customHeight="1" x14ac:dyDescent="0.25">
      <c r="A9" s="26" t="s">
        <v>7</v>
      </c>
      <c r="B9" s="27" t="s">
        <v>472</v>
      </c>
      <c r="C9" s="28"/>
      <c r="D9" s="29"/>
    </row>
    <row r="10" spans="1:4" ht="18" customHeight="1" x14ac:dyDescent="0.25">
      <c r="A10" s="26" t="s">
        <v>8</v>
      </c>
      <c r="B10" s="27" t="s">
        <v>473</v>
      </c>
      <c r="C10" s="28"/>
      <c r="D10" s="29"/>
    </row>
    <row r="11" spans="1:4" ht="18" customHeight="1" x14ac:dyDescent="0.25">
      <c r="A11" s="26" t="s">
        <v>9</v>
      </c>
      <c r="B11" s="27" t="s">
        <v>474</v>
      </c>
      <c r="C11" s="28"/>
      <c r="D11" s="29"/>
    </row>
    <row r="12" spans="1:4" ht="18" customHeight="1" x14ac:dyDescent="0.25">
      <c r="A12" s="26" t="s">
        <v>428</v>
      </c>
      <c r="B12" s="27" t="s">
        <v>475</v>
      </c>
      <c r="C12" s="28">
        <v>2532189</v>
      </c>
      <c r="D12" s="29">
        <v>1180000</v>
      </c>
    </row>
    <row r="13" spans="1:4" ht="18" customHeight="1" x14ac:dyDescent="0.25">
      <c r="A13" s="26" t="s">
        <v>429</v>
      </c>
      <c r="B13" s="27" t="s">
        <v>476</v>
      </c>
      <c r="C13" s="28"/>
      <c r="D13" s="29"/>
    </row>
    <row r="14" spans="1:4" ht="18" customHeight="1" x14ac:dyDescent="0.25">
      <c r="A14" s="26" t="s">
        <v>430</v>
      </c>
      <c r="B14" s="30" t="s">
        <v>477</v>
      </c>
      <c r="C14" s="28"/>
      <c r="D14" s="29"/>
    </row>
    <row r="15" spans="1:4" ht="18" customHeight="1" x14ac:dyDescent="0.25">
      <c r="A15" s="26" t="s">
        <v>431</v>
      </c>
      <c r="B15" s="30" t="s">
        <v>478</v>
      </c>
      <c r="C15" s="28"/>
      <c r="D15" s="29"/>
    </row>
    <row r="16" spans="1:4" ht="18" customHeight="1" x14ac:dyDescent="0.25">
      <c r="A16" s="26" t="s">
        <v>432</v>
      </c>
      <c r="B16" s="30" t="s">
        <v>479</v>
      </c>
      <c r="C16" s="28">
        <v>2532189</v>
      </c>
      <c r="D16" s="29">
        <v>1180000</v>
      </c>
    </row>
    <row r="17" spans="1:4" ht="18" customHeight="1" x14ac:dyDescent="0.25">
      <c r="A17" s="26" t="s">
        <v>433</v>
      </c>
      <c r="B17" s="30" t="s">
        <v>480</v>
      </c>
      <c r="C17" s="28"/>
      <c r="D17" s="29"/>
    </row>
    <row r="18" spans="1:4" ht="18" customHeight="1" x14ac:dyDescent="0.25">
      <c r="A18" s="26" t="s">
        <v>434</v>
      </c>
      <c r="B18" s="30" t="s">
        <v>481</v>
      </c>
      <c r="C18" s="28"/>
      <c r="D18" s="29"/>
    </row>
    <row r="19" spans="1:4" ht="22.5" customHeight="1" x14ac:dyDescent="0.25">
      <c r="A19" s="26" t="s">
        <v>435</v>
      </c>
      <c r="B19" s="30" t="s">
        <v>482</v>
      </c>
      <c r="C19" s="28"/>
      <c r="D19" s="29"/>
    </row>
    <row r="20" spans="1:4" ht="18" customHeight="1" x14ac:dyDescent="0.25">
      <c r="A20" s="26" t="s">
        <v>437</v>
      </c>
      <c r="B20" s="27" t="s">
        <v>483</v>
      </c>
      <c r="C20" s="28">
        <v>370690</v>
      </c>
      <c r="D20" s="29">
        <v>40000</v>
      </c>
    </row>
    <row r="21" spans="1:4" ht="18" customHeight="1" x14ac:dyDescent="0.25">
      <c r="A21" s="26" t="s">
        <v>438</v>
      </c>
      <c r="B21" s="27" t="s">
        <v>484</v>
      </c>
      <c r="C21" s="28"/>
      <c r="D21" s="29"/>
    </row>
    <row r="22" spans="1:4" ht="18" customHeight="1" x14ac:dyDescent="0.25">
      <c r="A22" s="26" t="s">
        <v>439</v>
      </c>
      <c r="B22" s="27" t="s">
        <v>485</v>
      </c>
      <c r="C22" s="28"/>
      <c r="D22" s="29"/>
    </row>
    <row r="23" spans="1:4" ht="18" customHeight="1" x14ac:dyDescent="0.25">
      <c r="A23" s="26" t="s">
        <v>440</v>
      </c>
      <c r="B23" s="27" t="s">
        <v>486</v>
      </c>
      <c r="C23" s="28">
        <v>0</v>
      </c>
      <c r="D23" s="29">
        <v>0</v>
      </c>
    </row>
    <row r="24" spans="1:4" ht="18" customHeight="1" thickBot="1" x14ac:dyDescent="0.3">
      <c r="A24" s="26" t="s">
        <v>441</v>
      </c>
      <c r="B24" s="27" t="s">
        <v>487</v>
      </c>
      <c r="C24" s="28"/>
      <c r="D24" s="29"/>
    </row>
    <row r="25" spans="1:4" ht="18" customHeight="1" thickBot="1" x14ac:dyDescent="0.3">
      <c r="A25" s="31" t="s">
        <v>442</v>
      </c>
      <c r="B25" s="32" t="s">
        <v>463</v>
      </c>
      <c r="C25" s="33">
        <v>3057500</v>
      </c>
      <c r="D25" s="34">
        <v>1237500</v>
      </c>
    </row>
    <row r="26" spans="1:4" ht="8.25" customHeight="1" x14ac:dyDescent="0.25">
      <c r="A26" s="35"/>
      <c r="B26" s="424"/>
      <c r="C26" s="424"/>
      <c r="D26" s="424"/>
    </row>
  </sheetData>
  <mergeCells count="5">
    <mergeCell ref="B26:D26"/>
    <mergeCell ref="A1:D1"/>
    <mergeCell ref="A2:D2"/>
    <mergeCell ref="A3:D3"/>
    <mergeCell ref="A4:D4"/>
  </mergeCells>
  <phoneticPr fontId="36" type="noConversion"/>
  <printOptions horizontalCentered="1"/>
  <pageMargins left="0.78740157480314965" right="0.78740157480314965" top="1.6141732283464567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&amp;C&amp;"Times New Roman CE,Félkövér"&amp;14
&amp;12
&amp;R&amp;"Times New Roman CE,Normál"&amp;10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4"/>
  <sheetViews>
    <sheetView zoomScaleNormal="100" workbookViewId="0">
      <selection activeCell="G6" sqref="G6"/>
    </sheetView>
  </sheetViews>
  <sheetFormatPr defaultColWidth="8" defaultRowHeight="12.75" x14ac:dyDescent="0.2"/>
  <cols>
    <col min="1" max="1" width="6.85546875" style="37" customWidth="1"/>
    <col min="2" max="2" width="46.85546875" style="37" customWidth="1"/>
    <col min="3" max="3" width="17.85546875" style="37" customWidth="1"/>
    <col min="4" max="16384" width="8" style="37"/>
  </cols>
  <sheetData>
    <row r="1" spans="1:36" ht="24" customHeight="1" x14ac:dyDescent="0.3">
      <c r="A1" s="368" t="s">
        <v>554</v>
      </c>
      <c r="B1" s="368"/>
      <c r="C1" s="368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</row>
    <row r="2" spans="1:36" s="124" customFormat="1" ht="39.75" customHeight="1" x14ac:dyDescent="0.3">
      <c r="A2" s="369" t="s">
        <v>677</v>
      </c>
      <c r="B2" s="369"/>
      <c r="C2" s="369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</row>
    <row r="3" spans="1:36" ht="47.25" customHeight="1" x14ac:dyDescent="0.2">
      <c r="A3" s="427" t="s">
        <v>684</v>
      </c>
      <c r="B3" s="427"/>
      <c r="C3" s="427"/>
    </row>
    <row r="4" spans="1:36" ht="16.5" customHeight="1" x14ac:dyDescent="0.2">
      <c r="A4" s="430" t="s">
        <v>693</v>
      </c>
      <c r="B4" s="430"/>
      <c r="C4" s="430"/>
    </row>
    <row r="5" spans="1:36" s="38" customFormat="1" ht="24" customHeight="1" x14ac:dyDescent="0.2">
      <c r="A5" s="428"/>
      <c r="B5" s="429" t="s">
        <v>488</v>
      </c>
      <c r="C5" s="429" t="s">
        <v>489</v>
      </c>
    </row>
    <row r="6" spans="1:36" s="39" customFormat="1" ht="16.5" customHeight="1" x14ac:dyDescent="0.25">
      <c r="A6" s="428"/>
      <c r="B6" s="429"/>
      <c r="C6" s="429"/>
    </row>
    <row r="7" spans="1:36" s="40" customFormat="1" x14ac:dyDescent="0.25">
      <c r="A7" s="428"/>
      <c r="B7" s="429"/>
      <c r="C7" s="429"/>
    </row>
    <row r="8" spans="1:36" s="39" customFormat="1" ht="16.5" customHeight="1" x14ac:dyDescent="0.25">
      <c r="A8" s="428"/>
      <c r="B8" s="429"/>
      <c r="C8" s="41" t="s">
        <v>490</v>
      </c>
    </row>
    <row r="9" spans="1:36" x14ac:dyDescent="0.2">
      <c r="A9" s="42"/>
      <c r="B9" s="43"/>
      <c r="C9" s="44"/>
    </row>
    <row r="10" spans="1:36" ht="12.75" customHeight="1" x14ac:dyDescent="0.2">
      <c r="A10" s="45" t="s">
        <v>491</v>
      </c>
      <c r="B10" s="46" t="s">
        <v>492</v>
      </c>
      <c r="C10" s="50">
        <f>SUM(C11:C20)</f>
        <v>14107587</v>
      </c>
    </row>
    <row r="11" spans="1:36" x14ac:dyDescent="0.2">
      <c r="A11" s="47" t="s">
        <v>493</v>
      </c>
      <c r="B11" s="43" t="s">
        <v>494</v>
      </c>
      <c r="C11" s="44"/>
    </row>
    <row r="12" spans="1:36" x14ac:dyDescent="0.2">
      <c r="A12" s="47" t="s">
        <v>495</v>
      </c>
      <c r="B12" s="43" t="s">
        <v>496</v>
      </c>
      <c r="C12" s="44"/>
    </row>
    <row r="13" spans="1:36" ht="22.5" x14ac:dyDescent="0.2">
      <c r="A13" s="47" t="s">
        <v>497</v>
      </c>
      <c r="B13" s="43" t="s">
        <v>498</v>
      </c>
      <c r="C13" s="44">
        <v>1630440</v>
      </c>
    </row>
    <row r="14" spans="1:36" x14ac:dyDescent="0.2">
      <c r="A14" s="47" t="s">
        <v>499</v>
      </c>
      <c r="B14" s="43" t="s">
        <v>500</v>
      </c>
      <c r="C14" s="44">
        <v>1472000</v>
      </c>
    </row>
    <row r="15" spans="1:36" x14ac:dyDescent="0.2">
      <c r="A15" s="47" t="s">
        <v>501</v>
      </c>
      <c r="B15" s="43" t="s">
        <v>502</v>
      </c>
      <c r="C15" s="44">
        <v>341964</v>
      </c>
    </row>
    <row r="16" spans="1:36" x14ac:dyDescent="0.2">
      <c r="A16" s="47" t="s">
        <v>503</v>
      </c>
      <c r="B16" s="43" t="s">
        <v>504</v>
      </c>
      <c r="C16" s="44">
        <v>442650</v>
      </c>
    </row>
    <row r="17" spans="1:3" x14ac:dyDescent="0.2">
      <c r="A17" s="47" t="s">
        <v>505</v>
      </c>
      <c r="B17" s="43" t="s">
        <v>506</v>
      </c>
      <c r="C17" s="44">
        <v>5000000</v>
      </c>
    </row>
    <row r="18" spans="1:3" x14ac:dyDescent="0.2">
      <c r="A18" s="47" t="s">
        <v>646</v>
      </c>
      <c r="B18" s="43" t="s">
        <v>647</v>
      </c>
      <c r="C18" s="44">
        <v>2550</v>
      </c>
    </row>
    <row r="19" spans="1:3" x14ac:dyDescent="0.2">
      <c r="A19" s="47" t="s">
        <v>657</v>
      </c>
      <c r="B19" s="43" t="s">
        <v>658</v>
      </c>
      <c r="C19" s="44">
        <v>4263483</v>
      </c>
    </row>
    <row r="20" spans="1:3" x14ac:dyDescent="0.2">
      <c r="A20" s="47" t="s">
        <v>671</v>
      </c>
      <c r="B20" s="43" t="s">
        <v>672</v>
      </c>
      <c r="C20" s="44">
        <v>954500</v>
      </c>
    </row>
    <row r="21" spans="1:3" ht="25.5" customHeight="1" x14ac:dyDescent="0.2">
      <c r="A21" s="45" t="s">
        <v>507</v>
      </c>
      <c r="B21" s="46" t="s">
        <v>508</v>
      </c>
      <c r="C21" s="44"/>
    </row>
    <row r="22" spans="1:3" ht="22.5" x14ac:dyDescent="0.2">
      <c r="A22" s="47" t="s">
        <v>509</v>
      </c>
      <c r="B22" s="43" t="s">
        <v>510</v>
      </c>
      <c r="C22" s="44"/>
    </row>
    <row r="23" spans="1:3" x14ac:dyDescent="0.2">
      <c r="A23" s="47" t="s">
        <v>511</v>
      </c>
      <c r="B23" s="43" t="s">
        <v>512</v>
      </c>
      <c r="C23" s="44"/>
    </row>
    <row r="24" spans="1:3" x14ac:dyDescent="0.2">
      <c r="A24" s="47" t="s">
        <v>513</v>
      </c>
      <c r="B24" s="43" t="s">
        <v>514</v>
      </c>
      <c r="C24" s="44"/>
    </row>
    <row r="25" spans="1:3" x14ac:dyDescent="0.2">
      <c r="A25" s="47"/>
      <c r="B25" s="43"/>
      <c r="C25" s="44"/>
    </row>
    <row r="26" spans="1:3" ht="21" x14ac:dyDescent="0.2">
      <c r="A26" s="45" t="s">
        <v>515</v>
      </c>
      <c r="B26" s="46" t="s">
        <v>516</v>
      </c>
      <c r="C26" s="50">
        <f>SUM(C27:C29)</f>
        <v>9696674</v>
      </c>
    </row>
    <row r="27" spans="1:3" ht="22.5" x14ac:dyDescent="0.2">
      <c r="A27" s="47" t="s">
        <v>517</v>
      </c>
      <c r="B27" s="43" t="s">
        <v>648</v>
      </c>
      <c r="C27" s="44">
        <v>5088714</v>
      </c>
    </row>
    <row r="28" spans="1:3" x14ac:dyDescent="0.2">
      <c r="A28" s="47" t="s">
        <v>591</v>
      </c>
      <c r="B28" s="43" t="s">
        <v>592</v>
      </c>
      <c r="C28" s="44">
        <v>4250000</v>
      </c>
    </row>
    <row r="29" spans="1:3" ht="22.5" x14ac:dyDescent="0.2">
      <c r="A29" s="47" t="s">
        <v>659</v>
      </c>
      <c r="B29" s="43" t="s">
        <v>660</v>
      </c>
      <c r="C29" s="44">
        <v>357960</v>
      </c>
    </row>
    <row r="30" spans="1:3" ht="21" x14ac:dyDescent="0.2">
      <c r="A30" s="45" t="s">
        <v>518</v>
      </c>
      <c r="B30" s="46" t="s">
        <v>519</v>
      </c>
      <c r="C30" s="44"/>
    </row>
    <row r="31" spans="1:3" ht="22.5" x14ac:dyDescent="0.2">
      <c r="A31" s="47" t="s">
        <v>520</v>
      </c>
      <c r="B31" s="43" t="s">
        <v>521</v>
      </c>
      <c r="C31" s="50">
        <v>1800000</v>
      </c>
    </row>
    <row r="32" spans="1:3" x14ac:dyDescent="0.2">
      <c r="A32" s="45" t="s">
        <v>649</v>
      </c>
      <c r="B32" s="46" t="s">
        <v>650</v>
      </c>
      <c r="C32" s="44"/>
    </row>
    <row r="33" spans="1:3" x14ac:dyDescent="0.2">
      <c r="A33" s="47"/>
      <c r="B33" s="43"/>
      <c r="C33" s="44"/>
    </row>
    <row r="34" spans="1:3" s="51" customFormat="1" ht="19.5" customHeight="1" x14ac:dyDescent="0.25">
      <c r="A34" s="48"/>
      <c r="B34" s="49" t="s">
        <v>463</v>
      </c>
      <c r="C34" s="50">
        <f>C10+C26+C31</f>
        <v>25604261</v>
      </c>
    </row>
  </sheetData>
  <mergeCells count="7">
    <mergeCell ref="A1:C1"/>
    <mergeCell ref="A2:C2"/>
    <mergeCell ref="A3:C3"/>
    <mergeCell ref="A5:A8"/>
    <mergeCell ref="B5:B8"/>
    <mergeCell ref="C5:C7"/>
    <mergeCell ref="A4:C4"/>
  </mergeCells>
  <phoneticPr fontId="36" type="noConversion"/>
  <printOptions horizontalCentered="1"/>
  <pageMargins left="0.78740157480314965" right="0.78740157480314965" top="0.98425196850393704" bottom="0.98425196850393704" header="0.78740157480314965" footer="0.78740157480314965"/>
  <pageSetup paperSize="9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Normal="100" workbookViewId="0">
      <selection activeCell="O11" sqref="O11"/>
    </sheetView>
  </sheetViews>
  <sheetFormatPr defaultRowHeight="15.75" x14ac:dyDescent="0.25"/>
  <cols>
    <col min="1" max="1" width="39.85546875" style="66" customWidth="1"/>
    <col min="2" max="3" width="10.85546875" style="66" customWidth="1"/>
    <col min="4" max="4" width="12.42578125" style="66" customWidth="1"/>
    <col min="5" max="5" width="11.42578125" style="66" customWidth="1"/>
    <col min="6" max="7" width="10.7109375" style="66" customWidth="1"/>
    <col min="8" max="8" width="11.42578125" style="66" customWidth="1"/>
    <col min="9" max="9" width="11.85546875" style="66" customWidth="1"/>
    <col min="10" max="10" width="11.140625" style="66" customWidth="1"/>
    <col min="11" max="11" width="12.28515625" style="66" customWidth="1"/>
    <col min="12" max="12" width="11.28515625" style="66" customWidth="1"/>
    <col min="13" max="14" width="11.5703125" style="66" customWidth="1"/>
    <col min="15" max="16384" width="9.140625" style="52"/>
  </cols>
  <sheetData>
    <row r="1" spans="1:14" ht="24" customHeight="1" x14ac:dyDescent="0.25">
      <c r="A1" s="431" t="s">
        <v>593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</row>
    <row r="2" spans="1:14" ht="23.25" customHeight="1" x14ac:dyDescent="0.25">
      <c r="A2" s="431" t="s">
        <v>685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</row>
    <row r="3" spans="1:14" ht="12.75" customHeight="1" x14ac:dyDescent="0.25">
      <c r="A3" s="432" t="s">
        <v>694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</row>
    <row r="4" spans="1:14" ht="11.25" customHeight="1" x14ac:dyDescent="0.25">
      <c r="A4" s="432"/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</row>
    <row r="5" spans="1:14" ht="11.25" customHeight="1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433" t="s">
        <v>675</v>
      </c>
      <c r="N5" s="433"/>
    </row>
    <row r="6" spans="1:14" ht="18" customHeight="1" x14ac:dyDescent="0.25">
      <c r="A6" s="54" t="s">
        <v>1</v>
      </c>
      <c r="B6" s="55" t="s">
        <v>522</v>
      </c>
      <c r="C6" s="55" t="s">
        <v>523</v>
      </c>
      <c r="D6" s="55" t="s">
        <v>524</v>
      </c>
      <c r="E6" s="55" t="s">
        <v>525</v>
      </c>
      <c r="F6" s="55" t="s">
        <v>526</v>
      </c>
      <c r="G6" s="55" t="s">
        <v>527</v>
      </c>
      <c r="H6" s="55" t="s">
        <v>528</v>
      </c>
      <c r="I6" s="55" t="s">
        <v>529</v>
      </c>
      <c r="J6" s="55" t="s">
        <v>530</v>
      </c>
      <c r="K6" s="55" t="s">
        <v>531</v>
      </c>
      <c r="L6" s="55" t="s">
        <v>532</v>
      </c>
      <c r="M6" s="55" t="s">
        <v>533</v>
      </c>
      <c r="N6" s="54" t="s">
        <v>534</v>
      </c>
    </row>
    <row r="7" spans="1:14" ht="18" customHeight="1" x14ac:dyDescent="0.25">
      <c r="A7" s="56" t="s">
        <v>396</v>
      </c>
      <c r="B7" s="57">
        <v>1407559</v>
      </c>
      <c r="C7" s="57">
        <v>1407559</v>
      </c>
      <c r="D7" s="57">
        <v>1407567</v>
      </c>
      <c r="E7" s="57">
        <v>516928</v>
      </c>
      <c r="F7" s="57">
        <v>660178</v>
      </c>
      <c r="G7" s="57">
        <v>516928</v>
      </c>
      <c r="H7" s="57">
        <v>516928</v>
      </c>
      <c r="I7" s="57">
        <v>516928</v>
      </c>
      <c r="J7" s="57">
        <v>516928</v>
      </c>
      <c r="K7" s="57">
        <v>516928</v>
      </c>
      <c r="L7" s="57">
        <v>965656</v>
      </c>
      <c r="M7" s="57">
        <v>516928</v>
      </c>
      <c r="N7" s="58">
        <f t="shared" ref="N7:N13" si="0">SUM(B7:M7)</f>
        <v>9467015</v>
      </c>
    </row>
    <row r="8" spans="1:14" ht="18" customHeight="1" x14ac:dyDescent="0.25">
      <c r="A8" s="56" t="s">
        <v>535</v>
      </c>
      <c r="B8" s="57">
        <v>154964</v>
      </c>
      <c r="C8" s="57">
        <v>154964</v>
      </c>
      <c r="D8" s="57">
        <v>154964</v>
      </c>
      <c r="E8" s="57">
        <v>96620</v>
      </c>
      <c r="F8" s="57">
        <v>145676</v>
      </c>
      <c r="G8" s="57">
        <v>96620</v>
      </c>
      <c r="H8" s="57">
        <v>96620</v>
      </c>
      <c r="I8" s="57">
        <v>96620</v>
      </c>
      <c r="J8" s="57">
        <v>96620</v>
      </c>
      <c r="K8" s="57">
        <v>96620</v>
      </c>
      <c r="L8" s="57">
        <v>192150</v>
      </c>
      <c r="M8" s="57">
        <v>96620</v>
      </c>
      <c r="N8" s="58">
        <f t="shared" si="0"/>
        <v>1479058</v>
      </c>
    </row>
    <row r="9" spans="1:14" ht="18" customHeight="1" x14ac:dyDescent="0.25">
      <c r="A9" s="56" t="s">
        <v>544</v>
      </c>
      <c r="B9" s="57">
        <v>640040</v>
      </c>
      <c r="C9" s="57">
        <v>2438540</v>
      </c>
      <c r="D9" s="57">
        <v>640040</v>
      </c>
      <c r="E9" s="57">
        <v>640434</v>
      </c>
      <c r="F9" s="57">
        <v>640434</v>
      </c>
      <c r="G9" s="57">
        <v>640434</v>
      </c>
      <c r="H9" s="57">
        <v>640434</v>
      </c>
      <c r="I9" s="57">
        <v>640434</v>
      </c>
      <c r="J9" s="57">
        <v>640435</v>
      </c>
      <c r="K9" s="57">
        <v>640434</v>
      </c>
      <c r="L9" s="57">
        <v>640435</v>
      </c>
      <c r="M9" s="57">
        <v>641616</v>
      </c>
      <c r="N9" s="58">
        <f t="shared" si="0"/>
        <v>9483710</v>
      </c>
    </row>
    <row r="10" spans="1:14" ht="18" customHeight="1" x14ac:dyDescent="0.25">
      <c r="A10" s="56" t="s">
        <v>539</v>
      </c>
      <c r="B10" s="57">
        <v>35750</v>
      </c>
      <c r="C10" s="57">
        <v>35750</v>
      </c>
      <c r="D10" s="57">
        <v>35750</v>
      </c>
      <c r="E10" s="57">
        <v>35750</v>
      </c>
      <c r="F10" s="57">
        <v>35750</v>
      </c>
      <c r="G10" s="57">
        <v>35750</v>
      </c>
      <c r="H10" s="57">
        <v>35750</v>
      </c>
      <c r="I10" s="57">
        <v>35750</v>
      </c>
      <c r="J10" s="57">
        <v>35750</v>
      </c>
      <c r="K10" s="57">
        <v>35750</v>
      </c>
      <c r="L10" s="57">
        <v>35700</v>
      </c>
      <c r="M10" s="57">
        <v>1500000</v>
      </c>
      <c r="N10" s="58">
        <f t="shared" si="0"/>
        <v>1893200</v>
      </c>
    </row>
    <row r="11" spans="1:14" ht="18" customHeight="1" x14ac:dyDescent="0.25">
      <c r="A11" s="56" t="s">
        <v>399</v>
      </c>
      <c r="B11" s="57">
        <v>269383</v>
      </c>
      <c r="C11" s="57">
        <v>269383</v>
      </c>
      <c r="D11" s="57">
        <v>269383</v>
      </c>
      <c r="E11" s="57">
        <v>269383</v>
      </c>
      <c r="F11" s="57">
        <v>269383</v>
      </c>
      <c r="G11" s="57">
        <v>269383</v>
      </c>
      <c r="H11" s="57">
        <v>269383</v>
      </c>
      <c r="I11" s="57">
        <v>269383</v>
      </c>
      <c r="J11" s="57">
        <v>269383</v>
      </c>
      <c r="K11" s="57">
        <v>269383</v>
      </c>
      <c r="L11" s="57">
        <v>269383</v>
      </c>
      <c r="M11" s="57">
        <v>2269387</v>
      </c>
      <c r="N11" s="58">
        <f t="shared" si="0"/>
        <v>5232600</v>
      </c>
    </row>
    <row r="12" spans="1:14" ht="18" customHeight="1" x14ac:dyDescent="0.25">
      <c r="A12" s="56" t="s">
        <v>536</v>
      </c>
      <c r="B12" s="57"/>
      <c r="C12" s="57"/>
      <c r="D12" s="57"/>
      <c r="E12" s="57">
        <v>12690912</v>
      </c>
      <c r="F12" s="57"/>
      <c r="G12" s="57"/>
      <c r="H12" s="57"/>
      <c r="I12" s="57">
        <v>3253500</v>
      </c>
      <c r="J12" s="57">
        <v>3253500</v>
      </c>
      <c r="K12" s="57">
        <v>726135</v>
      </c>
      <c r="L12" s="57"/>
      <c r="M12" s="57"/>
      <c r="N12" s="58">
        <f t="shared" si="0"/>
        <v>19924047</v>
      </c>
    </row>
    <row r="13" spans="1:14" ht="18" customHeight="1" x14ac:dyDescent="0.25">
      <c r="A13" s="56" t="s">
        <v>414</v>
      </c>
      <c r="B13" s="57">
        <v>1024170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8">
        <f t="shared" si="0"/>
        <v>1024170</v>
      </c>
    </row>
    <row r="14" spans="1:14" ht="18" customHeight="1" x14ac:dyDescent="0.25">
      <c r="A14" s="59" t="s">
        <v>537</v>
      </c>
      <c r="B14" s="57">
        <f>SUM(B7:B13)</f>
        <v>3531866</v>
      </c>
      <c r="C14" s="57">
        <f t="shared" ref="C14:M14" si="1">SUM(C7:C13)</f>
        <v>4306196</v>
      </c>
      <c r="D14" s="57">
        <f t="shared" si="1"/>
        <v>2507704</v>
      </c>
      <c r="E14" s="57">
        <f t="shared" si="1"/>
        <v>14250027</v>
      </c>
      <c r="F14" s="57">
        <f t="shared" si="1"/>
        <v>1751421</v>
      </c>
      <c r="G14" s="57">
        <f t="shared" si="1"/>
        <v>1559115</v>
      </c>
      <c r="H14" s="57">
        <f t="shared" si="1"/>
        <v>1559115</v>
      </c>
      <c r="I14" s="57">
        <f t="shared" si="1"/>
        <v>4812615</v>
      </c>
      <c r="J14" s="57">
        <f t="shared" si="1"/>
        <v>4812616</v>
      </c>
      <c r="K14" s="57">
        <f t="shared" si="1"/>
        <v>2285250</v>
      </c>
      <c r="L14" s="57">
        <f t="shared" si="1"/>
        <v>2103324</v>
      </c>
      <c r="M14" s="57">
        <f t="shared" si="1"/>
        <v>5024551</v>
      </c>
      <c r="N14" s="58">
        <f>SUM(N7:N13)</f>
        <v>48503800</v>
      </c>
    </row>
    <row r="15" spans="1:14" ht="18" customHeight="1" x14ac:dyDescent="0.25">
      <c r="A15" s="60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2"/>
    </row>
    <row r="16" spans="1:14" ht="18" customHeight="1" x14ac:dyDescent="0.25">
      <c r="A16" s="56" t="s">
        <v>540</v>
      </c>
      <c r="B16" s="57">
        <v>2242889</v>
      </c>
      <c r="C16" s="57">
        <v>2242888</v>
      </c>
      <c r="D16" s="57">
        <v>2242888</v>
      </c>
      <c r="E16" s="57">
        <v>2242888</v>
      </c>
      <c r="F16" s="57">
        <v>2242888</v>
      </c>
      <c r="G16" s="57">
        <v>2242888</v>
      </c>
      <c r="H16" s="57">
        <v>2242888</v>
      </c>
      <c r="I16" s="57">
        <v>2242888</v>
      </c>
      <c r="J16" s="57">
        <v>2242888</v>
      </c>
      <c r="K16" s="57">
        <v>2242888</v>
      </c>
      <c r="L16" s="57">
        <v>2242888</v>
      </c>
      <c r="M16" s="57">
        <v>2616468</v>
      </c>
      <c r="N16" s="58">
        <f t="shared" ref="N16:N23" si="2">SUM(B16:M16)</f>
        <v>27288237</v>
      </c>
    </row>
    <row r="17" spans="1:20" ht="24" customHeight="1" x14ac:dyDescent="0.25">
      <c r="A17" s="63" t="s">
        <v>541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8">
        <f t="shared" si="2"/>
        <v>0</v>
      </c>
    </row>
    <row r="18" spans="1:20" ht="18" customHeight="1" x14ac:dyDescent="0.25">
      <c r="A18" s="56" t="s">
        <v>405</v>
      </c>
      <c r="B18" s="57">
        <v>50000</v>
      </c>
      <c r="C18" s="57">
        <v>121500</v>
      </c>
      <c r="D18" s="57">
        <v>1565000</v>
      </c>
      <c r="E18" s="57">
        <v>125000</v>
      </c>
      <c r="F18" s="57">
        <v>125000</v>
      </c>
      <c r="G18" s="57">
        <v>130000</v>
      </c>
      <c r="H18" s="57">
        <v>121500</v>
      </c>
      <c r="I18" s="57">
        <v>180000</v>
      </c>
      <c r="J18" s="57">
        <v>750000</v>
      </c>
      <c r="K18" s="57">
        <v>121500</v>
      </c>
      <c r="L18" s="57">
        <v>121500</v>
      </c>
      <c r="M18" s="57">
        <v>119000</v>
      </c>
      <c r="N18" s="58">
        <f t="shared" si="2"/>
        <v>3530000</v>
      </c>
    </row>
    <row r="19" spans="1:20" ht="18" customHeight="1" x14ac:dyDescent="0.25">
      <c r="A19" s="56" t="s">
        <v>594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8">
        <f t="shared" si="2"/>
        <v>0</v>
      </c>
    </row>
    <row r="20" spans="1:20" ht="18" customHeight="1" x14ac:dyDescent="0.25">
      <c r="A20" s="56" t="s">
        <v>407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8">
        <f t="shared" si="2"/>
        <v>0</v>
      </c>
    </row>
    <row r="21" spans="1:20" ht="18" customHeight="1" x14ac:dyDescent="0.25">
      <c r="A21" s="56" t="s">
        <v>542</v>
      </c>
      <c r="B21" s="57">
        <v>12500</v>
      </c>
      <c r="C21" s="57">
        <v>12500</v>
      </c>
      <c r="D21" s="57">
        <v>12500</v>
      </c>
      <c r="E21" s="57">
        <v>12500</v>
      </c>
      <c r="F21" s="57">
        <v>12500</v>
      </c>
      <c r="G21" s="57">
        <v>12500</v>
      </c>
      <c r="H21" s="57">
        <v>12500</v>
      </c>
      <c r="I21" s="57">
        <v>12500</v>
      </c>
      <c r="J21" s="57">
        <v>12500</v>
      </c>
      <c r="K21" s="57">
        <v>12500</v>
      </c>
      <c r="L21" s="57">
        <v>12500</v>
      </c>
      <c r="M21" s="57">
        <v>12500</v>
      </c>
      <c r="N21" s="58">
        <f t="shared" si="2"/>
        <v>150000</v>
      </c>
    </row>
    <row r="22" spans="1:20" ht="18" customHeight="1" x14ac:dyDescent="0.25">
      <c r="A22" s="56" t="s">
        <v>662</v>
      </c>
      <c r="B22" s="57">
        <v>4150</v>
      </c>
      <c r="C22" s="57">
        <v>4150</v>
      </c>
      <c r="D22" s="57">
        <v>4150</v>
      </c>
      <c r="E22" s="57">
        <v>4150</v>
      </c>
      <c r="F22" s="57">
        <v>4150</v>
      </c>
      <c r="G22" s="57">
        <v>4150</v>
      </c>
      <c r="H22" s="57">
        <v>4150</v>
      </c>
      <c r="I22" s="57">
        <v>4150</v>
      </c>
      <c r="J22" s="57">
        <v>4150</v>
      </c>
      <c r="K22" s="57">
        <v>4150</v>
      </c>
      <c r="L22" s="57">
        <v>4150</v>
      </c>
      <c r="M22" s="57">
        <v>4350</v>
      </c>
      <c r="N22" s="58">
        <f t="shared" si="2"/>
        <v>50000</v>
      </c>
    </row>
    <row r="23" spans="1:20" ht="18" customHeight="1" x14ac:dyDescent="0.25">
      <c r="A23" s="56" t="s">
        <v>420</v>
      </c>
      <c r="B23" s="57"/>
      <c r="C23" s="57"/>
      <c r="D23" s="57"/>
      <c r="E23" s="57">
        <v>12690912</v>
      </c>
      <c r="F23" s="57"/>
      <c r="G23" s="57"/>
      <c r="H23" s="57"/>
      <c r="I23" s="57">
        <v>2397325</v>
      </c>
      <c r="J23" s="57">
        <v>2397326</v>
      </c>
      <c r="K23" s="57"/>
      <c r="L23" s="57"/>
      <c r="M23" s="57"/>
      <c r="N23" s="58">
        <f t="shared" si="2"/>
        <v>17485563</v>
      </c>
    </row>
    <row r="24" spans="1:20" ht="18" customHeight="1" x14ac:dyDescent="0.25">
      <c r="A24" s="65" t="s">
        <v>538</v>
      </c>
      <c r="B24" s="64">
        <f>SUM(B16:B23)</f>
        <v>2309539</v>
      </c>
      <c r="C24" s="64">
        <f>SUM(C16:C21)</f>
        <v>2376888</v>
      </c>
      <c r="D24" s="64">
        <f>SUM(D16:D23)</f>
        <v>3824538</v>
      </c>
      <c r="E24" s="64">
        <f>SUM(E16:E21)</f>
        <v>2380388</v>
      </c>
      <c r="F24" s="64">
        <f>SUM(F16:F22)</f>
        <v>2384538</v>
      </c>
      <c r="G24" s="64">
        <f t="shared" ref="G24:N24" si="3">SUM(G16:G23)</f>
        <v>2389538</v>
      </c>
      <c r="H24" s="64">
        <f t="shared" si="3"/>
        <v>2381038</v>
      </c>
      <c r="I24" s="64">
        <f t="shared" si="3"/>
        <v>4836863</v>
      </c>
      <c r="J24" s="64">
        <f t="shared" si="3"/>
        <v>5406864</v>
      </c>
      <c r="K24" s="64">
        <f t="shared" si="3"/>
        <v>2381038</v>
      </c>
      <c r="L24" s="64">
        <f t="shared" si="3"/>
        <v>2381038</v>
      </c>
      <c r="M24" s="64">
        <f t="shared" si="3"/>
        <v>2752318</v>
      </c>
      <c r="N24" s="58">
        <f t="shared" si="3"/>
        <v>48503800</v>
      </c>
    </row>
    <row r="25" spans="1:20" x14ac:dyDescent="0.25">
      <c r="T25" s="52" t="s">
        <v>668</v>
      </c>
    </row>
  </sheetData>
  <mergeCells count="4">
    <mergeCell ref="A1:N1"/>
    <mergeCell ref="A2:N2"/>
    <mergeCell ref="A3:N4"/>
    <mergeCell ref="M5:N5"/>
  </mergeCells>
  <phoneticPr fontId="36" type="noConversion"/>
  <printOptions horizontalCentered="1"/>
  <pageMargins left="0.19685039370078741" right="0.19685039370078741" top="0.98425196850393704" bottom="0.6692913385826772" header="0.51181102362204722" footer="0.51181102362204722"/>
  <pageSetup paperSize="9" scale="7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view="pageBreakPreview" zoomScale="60" zoomScaleNormal="100" workbookViewId="0">
      <selection activeCell="A7" sqref="A7:E7"/>
    </sheetView>
  </sheetViews>
  <sheetFormatPr defaultRowHeight="15" x14ac:dyDescent="0.25"/>
  <cols>
    <col min="1" max="1" width="14.5703125" customWidth="1"/>
    <col min="2" max="2" width="20.7109375" customWidth="1"/>
    <col min="3" max="3" width="32.140625" customWidth="1"/>
    <col min="4" max="4" width="17.85546875" customWidth="1"/>
  </cols>
  <sheetData>
    <row r="1" spans="1:7" x14ac:dyDescent="0.25">
      <c r="C1" s="208"/>
    </row>
    <row r="3" spans="1:7" x14ac:dyDescent="0.25">
      <c r="A3" s="434" t="s">
        <v>554</v>
      </c>
      <c r="B3" s="434"/>
      <c r="C3" s="434"/>
      <c r="D3" s="434"/>
      <c r="E3" s="434"/>
      <c r="F3" s="212"/>
      <c r="G3" s="212"/>
    </row>
    <row r="4" spans="1:7" x14ac:dyDescent="0.25">
      <c r="A4" s="434"/>
      <c r="B4" s="434"/>
      <c r="C4" s="434"/>
      <c r="D4" s="434"/>
      <c r="E4" s="434"/>
      <c r="F4" s="212"/>
      <c r="G4" s="212"/>
    </row>
    <row r="5" spans="1:7" ht="21" customHeight="1" x14ac:dyDescent="0.35">
      <c r="A5" s="434" t="s">
        <v>686</v>
      </c>
      <c r="B5" s="434"/>
      <c r="C5" s="434"/>
      <c r="D5" s="434"/>
      <c r="E5" s="434"/>
      <c r="F5" s="212"/>
      <c r="G5" s="212"/>
    </row>
    <row r="6" spans="1:7" ht="24" customHeight="1" x14ac:dyDescent="0.35">
      <c r="A6" s="434" t="s">
        <v>651</v>
      </c>
      <c r="B6" s="434"/>
      <c r="C6" s="434"/>
      <c r="D6" s="434"/>
      <c r="E6" s="434"/>
      <c r="F6" s="212"/>
      <c r="G6" s="212"/>
    </row>
    <row r="7" spans="1:7" ht="23.25" customHeight="1" x14ac:dyDescent="0.25">
      <c r="A7" s="435" t="s">
        <v>695</v>
      </c>
      <c r="B7" s="435"/>
      <c r="C7" s="435"/>
      <c r="D7" s="435"/>
      <c r="E7" s="435"/>
    </row>
    <row r="8" spans="1:7" ht="35.25" customHeight="1" x14ac:dyDescent="0.25">
      <c r="B8" s="210" t="s">
        <v>652</v>
      </c>
      <c r="C8" s="210" t="s">
        <v>653</v>
      </c>
      <c r="D8" s="210" t="s">
        <v>654</v>
      </c>
    </row>
    <row r="9" spans="1:7" ht="23.25" customHeight="1" x14ac:dyDescent="0.25">
      <c r="B9" s="211">
        <v>107055</v>
      </c>
      <c r="C9" s="209" t="s">
        <v>633</v>
      </c>
      <c r="D9" s="211">
        <v>1</v>
      </c>
    </row>
    <row r="10" spans="1:7" ht="24" customHeight="1" x14ac:dyDescent="0.25">
      <c r="B10" s="211">
        <v>41237</v>
      </c>
      <c r="C10" s="213" t="s">
        <v>661</v>
      </c>
      <c r="D10" s="211">
        <v>10</v>
      </c>
    </row>
    <row r="11" spans="1:7" ht="23.25" customHeight="1" x14ac:dyDescent="0.25"/>
    <row r="12" spans="1:7" ht="23.25" customHeight="1" x14ac:dyDescent="0.25"/>
    <row r="13" spans="1:7" ht="23.25" customHeight="1" x14ac:dyDescent="0.25"/>
    <row r="14" spans="1:7" ht="23.25" customHeight="1" x14ac:dyDescent="0.25"/>
    <row r="15" spans="1:7" ht="23.25" customHeight="1" x14ac:dyDescent="0.25"/>
    <row r="16" spans="1:7" ht="23.25" customHeight="1" x14ac:dyDescent="0.25"/>
    <row r="17" ht="23.25" customHeight="1" x14ac:dyDescent="0.25"/>
    <row r="18" ht="23.25" customHeight="1" x14ac:dyDescent="0.25"/>
    <row r="19" ht="23.25" customHeight="1" x14ac:dyDescent="0.25"/>
    <row r="20" ht="23.25" customHeight="1" x14ac:dyDescent="0.25"/>
  </sheetData>
  <mergeCells count="4">
    <mergeCell ref="A3:E4"/>
    <mergeCell ref="A5:E5"/>
    <mergeCell ref="A6:E6"/>
    <mergeCell ref="A7:E7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3"/>
  <sheetViews>
    <sheetView zoomScale="120" zoomScaleNormal="120" workbookViewId="0">
      <selection activeCell="D7" sqref="D7"/>
    </sheetView>
  </sheetViews>
  <sheetFormatPr defaultRowHeight="15" x14ac:dyDescent="0.25"/>
  <cols>
    <col min="1" max="1" width="4.85546875" style="136" customWidth="1"/>
    <col min="2" max="2" width="58.85546875" style="136" customWidth="1"/>
    <col min="3" max="3" width="16.7109375" style="136" customWidth="1"/>
    <col min="4" max="16384" width="9.140625" style="136"/>
  </cols>
  <sheetData>
    <row r="1" spans="1:4" ht="33" customHeight="1" x14ac:dyDescent="0.25">
      <c r="A1" s="436" t="s">
        <v>639</v>
      </c>
      <c r="B1" s="436"/>
      <c r="C1" s="436"/>
    </row>
    <row r="2" spans="1:4" ht="15" customHeight="1" x14ac:dyDescent="0.25">
      <c r="A2" s="440" t="s">
        <v>696</v>
      </c>
      <c r="B2" s="441"/>
      <c r="C2" s="441"/>
    </row>
    <row r="3" spans="1:4" ht="15.95" customHeight="1" thickBot="1" x14ac:dyDescent="0.3">
      <c r="A3" s="137"/>
      <c r="B3" s="137"/>
      <c r="C3" s="138" t="s">
        <v>674</v>
      </c>
      <c r="D3" s="139"/>
    </row>
    <row r="4" spans="1:4" ht="26.25" customHeight="1" thickBot="1" x14ac:dyDescent="0.3">
      <c r="A4" s="140" t="s">
        <v>467</v>
      </c>
      <c r="B4" s="141" t="s">
        <v>608</v>
      </c>
      <c r="C4" s="142" t="s">
        <v>678</v>
      </c>
    </row>
    <row r="5" spans="1:4" ht="15.75" thickBot="1" x14ac:dyDescent="0.3">
      <c r="A5" s="143">
        <v>1</v>
      </c>
      <c r="B5" s="144">
        <v>2</v>
      </c>
      <c r="C5" s="145">
        <v>3</v>
      </c>
    </row>
    <row r="6" spans="1:4" x14ac:dyDescent="0.25">
      <c r="A6" s="146" t="s">
        <v>6</v>
      </c>
      <c r="B6" s="147" t="s">
        <v>609</v>
      </c>
      <c r="C6" s="148">
        <v>3530000</v>
      </c>
    </row>
    <row r="7" spans="1:4" ht="24.75" x14ac:dyDescent="0.25">
      <c r="A7" s="149" t="s">
        <v>7</v>
      </c>
      <c r="B7" s="150" t="s">
        <v>610</v>
      </c>
      <c r="C7" s="151"/>
    </row>
    <row r="8" spans="1:4" x14ac:dyDescent="0.25">
      <c r="A8" s="149" t="s">
        <v>8</v>
      </c>
      <c r="B8" s="152" t="s">
        <v>611</v>
      </c>
      <c r="C8" s="151"/>
    </row>
    <row r="9" spans="1:4" ht="24.75" x14ac:dyDescent="0.25">
      <c r="A9" s="149" t="s">
        <v>9</v>
      </c>
      <c r="B9" s="152" t="s">
        <v>612</v>
      </c>
      <c r="C9" s="151"/>
    </row>
    <row r="10" spans="1:4" x14ac:dyDescent="0.25">
      <c r="A10" s="153" t="s">
        <v>428</v>
      </c>
      <c r="B10" s="152" t="s">
        <v>613</v>
      </c>
      <c r="C10" s="154"/>
    </row>
    <row r="11" spans="1:4" ht="15.75" thickBot="1" x14ac:dyDescent="0.3">
      <c r="A11" s="149" t="s">
        <v>429</v>
      </c>
      <c r="B11" s="155" t="s">
        <v>614</v>
      </c>
      <c r="C11" s="151"/>
    </row>
    <row r="12" spans="1:4" ht="15.75" thickBot="1" x14ac:dyDescent="0.3">
      <c r="A12" s="437" t="s">
        <v>615</v>
      </c>
      <c r="B12" s="438"/>
      <c r="C12" s="156">
        <f>SUM(C6:C11)</f>
        <v>3530000</v>
      </c>
    </row>
    <row r="13" spans="1:4" ht="23.25" customHeight="1" x14ac:dyDescent="0.25">
      <c r="A13" s="439" t="s">
        <v>616</v>
      </c>
      <c r="B13" s="439"/>
      <c r="C13" s="439"/>
    </row>
  </sheetData>
  <mergeCells count="4">
    <mergeCell ref="A1:C1"/>
    <mergeCell ref="A12:B12"/>
    <mergeCell ref="A13:C13"/>
    <mergeCell ref="A2:C2"/>
  </mergeCells>
  <phoneticPr fontId="36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0"/>
  <sheetViews>
    <sheetView view="pageBreakPreview" zoomScaleNormal="100" zoomScaleSheetLayoutView="100" workbookViewId="0">
      <selection activeCell="A4" sqref="A4:BO4"/>
    </sheetView>
  </sheetViews>
  <sheetFormatPr defaultColWidth="2.7109375" defaultRowHeight="12.75" x14ac:dyDescent="0.2"/>
  <cols>
    <col min="1" max="21" width="2.7109375" style="1" customWidth="1"/>
    <col min="22" max="22" width="0.85546875" style="1" customWidth="1"/>
    <col min="23" max="25" width="2.7109375" style="1" hidden="1" customWidth="1"/>
    <col min="26" max="26" width="3.5703125" style="1" customWidth="1"/>
    <col min="27" max="29" width="2.7109375" style="1" customWidth="1"/>
    <col min="30" max="30" width="4.28515625" style="1" customWidth="1"/>
    <col min="31" max="33" width="2.7109375" style="1" customWidth="1"/>
    <col min="34" max="34" width="4.28515625" style="1" customWidth="1"/>
    <col min="35" max="35" width="11.7109375" style="1" customWidth="1"/>
    <col min="36" max="37" width="2.7109375" style="1" customWidth="1"/>
    <col min="38" max="38" width="4.28515625" style="1" customWidth="1"/>
    <col min="39" max="57" width="2.7109375" style="1" customWidth="1"/>
    <col min="58" max="58" width="1.5703125" style="1" customWidth="1"/>
    <col min="59" max="61" width="2.7109375" style="1" hidden="1" customWidth="1"/>
    <col min="62" max="64" width="2.7109375" style="1" customWidth="1"/>
    <col min="65" max="65" width="5.7109375" style="1" customWidth="1"/>
    <col min="66" max="66" width="11.28515625" style="1" customWidth="1"/>
    <col min="67" max="67" width="12.140625" style="1" customWidth="1"/>
    <col min="68" max="213" width="9.140625" style="1" customWidth="1"/>
    <col min="214" max="16384" width="2.7109375" style="1"/>
  </cols>
  <sheetData>
    <row r="1" spans="1:67" ht="35.25" customHeight="1" x14ac:dyDescent="0.3">
      <c r="A1" s="368" t="s">
        <v>637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68"/>
      <c r="AR1" s="368"/>
      <c r="AS1" s="368"/>
      <c r="AT1" s="368"/>
      <c r="AU1" s="368"/>
      <c r="AV1" s="368"/>
      <c r="AW1" s="368"/>
      <c r="AX1" s="368"/>
      <c r="AY1" s="368"/>
      <c r="AZ1" s="368"/>
      <c r="BA1" s="368"/>
      <c r="BB1" s="368"/>
      <c r="BC1" s="368"/>
      <c r="BD1" s="368"/>
      <c r="BE1" s="368"/>
      <c r="BF1" s="368"/>
      <c r="BG1" s="368"/>
      <c r="BH1" s="368"/>
      <c r="BI1" s="368"/>
      <c r="BJ1" s="368"/>
      <c r="BK1" s="368"/>
      <c r="BL1" s="368"/>
      <c r="BM1" s="368"/>
      <c r="BN1" s="368"/>
      <c r="BO1" s="368"/>
    </row>
    <row r="2" spans="1:67" ht="35.25" customHeight="1" x14ac:dyDescent="0.3">
      <c r="A2" s="368" t="s">
        <v>677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8"/>
      <c r="BD2" s="368"/>
      <c r="BE2" s="368"/>
      <c r="BF2" s="368"/>
      <c r="BG2" s="368"/>
      <c r="BH2" s="368"/>
      <c r="BI2" s="368"/>
      <c r="BJ2" s="368"/>
      <c r="BK2" s="368"/>
      <c r="BL2" s="368"/>
      <c r="BM2" s="368"/>
      <c r="BN2" s="368"/>
      <c r="BO2" s="368"/>
    </row>
    <row r="3" spans="1:67" ht="33" customHeight="1" x14ac:dyDescent="0.3">
      <c r="A3" s="368" t="s">
        <v>642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AZ3" s="368"/>
      <c r="BA3" s="368"/>
      <c r="BB3" s="368"/>
      <c r="BC3" s="368"/>
      <c r="BD3" s="368"/>
      <c r="BE3" s="368"/>
      <c r="BF3" s="368"/>
      <c r="BG3" s="368"/>
      <c r="BH3" s="368"/>
      <c r="BI3" s="368"/>
      <c r="BJ3" s="368"/>
      <c r="BK3" s="368"/>
      <c r="BL3" s="368"/>
      <c r="BM3" s="368"/>
      <c r="BN3" s="368"/>
      <c r="BO3" s="368"/>
    </row>
    <row r="4" spans="1:67" ht="16.5" customHeight="1" x14ac:dyDescent="0.25">
      <c r="A4" s="469" t="s">
        <v>697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69"/>
      <c r="AI4" s="469"/>
      <c r="AJ4" s="469"/>
      <c r="AK4" s="469"/>
      <c r="AL4" s="469"/>
      <c r="AM4" s="469"/>
      <c r="AN4" s="469"/>
      <c r="AO4" s="469"/>
      <c r="AP4" s="469"/>
      <c r="AQ4" s="469"/>
      <c r="AR4" s="469"/>
      <c r="AS4" s="469"/>
      <c r="AT4" s="469"/>
      <c r="AU4" s="469"/>
      <c r="AV4" s="469"/>
      <c r="AW4" s="469"/>
      <c r="AX4" s="469"/>
      <c r="AY4" s="469"/>
      <c r="AZ4" s="469"/>
      <c r="BA4" s="469"/>
      <c r="BB4" s="469"/>
      <c r="BC4" s="469"/>
      <c r="BD4" s="469"/>
      <c r="BE4" s="469"/>
      <c r="BF4" s="469"/>
      <c r="BG4" s="469"/>
      <c r="BH4" s="469"/>
      <c r="BI4" s="469"/>
      <c r="BJ4" s="469"/>
      <c r="BK4" s="469"/>
      <c r="BL4" s="469"/>
      <c r="BM4" s="469"/>
      <c r="BN4" s="469"/>
      <c r="BO4" s="469"/>
    </row>
    <row r="5" spans="1:67" ht="15.95" customHeight="1" x14ac:dyDescent="0.2">
      <c r="A5" s="443"/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206"/>
      <c r="AF5" s="206"/>
      <c r="AG5" s="442"/>
      <c r="AH5" s="443"/>
      <c r="AI5" s="443"/>
      <c r="AJ5" s="443"/>
      <c r="AK5" s="443"/>
      <c r="AL5" s="443"/>
      <c r="AM5" s="443"/>
      <c r="AN5" s="443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3"/>
      <c r="BF5" s="443"/>
      <c r="BG5" s="443"/>
      <c r="BH5" s="443"/>
      <c r="BI5" s="443"/>
      <c r="BJ5" s="443"/>
      <c r="BK5" s="443"/>
      <c r="BL5" s="443"/>
      <c r="BM5" s="443"/>
      <c r="BN5" s="1" t="s">
        <v>670</v>
      </c>
    </row>
    <row r="6" spans="1:67" ht="49.5" customHeight="1" x14ac:dyDescent="0.2">
      <c r="A6" s="444" t="s">
        <v>3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4" t="s">
        <v>667</v>
      </c>
      <c r="AB6" s="449"/>
      <c r="AC6" s="449"/>
      <c r="AD6" s="450"/>
      <c r="AE6" s="312" t="s">
        <v>673</v>
      </c>
      <c r="AF6" s="303"/>
      <c r="AG6" s="303"/>
      <c r="AH6" s="303"/>
      <c r="AI6" s="157" t="s">
        <v>687</v>
      </c>
      <c r="AJ6" s="444" t="s">
        <v>3</v>
      </c>
      <c r="AK6" s="303"/>
      <c r="AL6" s="303"/>
      <c r="AM6" s="303"/>
      <c r="AN6" s="303"/>
      <c r="AO6" s="303"/>
      <c r="AP6" s="303"/>
      <c r="AQ6" s="303"/>
      <c r="AR6" s="303"/>
      <c r="AS6" s="303"/>
      <c r="AT6" s="303"/>
      <c r="AU6" s="303"/>
      <c r="AV6" s="303"/>
      <c r="AW6" s="303"/>
      <c r="AX6" s="303"/>
      <c r="AY6" s="303"/>
      <c r="AZ6" s="303"/>
      <c r="BA6" s="303"/>
      <c r="BB6" s="303"/>
      <c r="BC6" s="303"/>
      <c r="BD6" s="303"/>
      <c r="BE6" s="303"/>
      <c r="BF6" s="303"/>
      <c r="BG6" s="303"/>
      <c r="BH6" s="303"/>
      <c r="BI6" s="303"/>
      <c r="BJ6" s="304" t="s">
        <v>667</v>
      </c>
      <c r="BK6" s="305"/>
      <c r="BL6" s="305"/>
      <c r="BM6" s="306"/>
      <c r="BN6" s="157" t="s">
        <v>673</v>
      </c>
      <c r="BO6" s="157" t="s">
        <v>687</v>
      </c>
    </row>
    <row r="7" spans="1:67" s="2" customFormat="1" ht="19.5" customHeight="1" x14ac:dyDescent="0.2">
      <c r="A7" s="445" t="s">
        <v>394</v>
      </c>
      <c r="B7" s="446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6"/>
      <c r="O7" s="446"/>
      <c r="P7" s="446"/>
      <c r="Q7" s="446"/>
      <c r="R7" s="446"/>
      <c r="S7" s="446"/>
      <c r="T7" s="446"/>
      <c r="U7" s="446"/>
      <c r="V7" s="446"/>
      <c r="W7" s="446"/>
      <c r="X7" s="446"/>
      <c r="Y7" s="446"/>
      <c r="Z7" s="446"/>
      <c r="AA7" s="451">
        <v>9570000</v>
      </c>
      <c r="AB7" s="452"/>
      <c r="AC7" s="452"/>
      <c r="AD7" s="453"/>
      <c r="AE7" s="451">
        <v>9872500</v>
      </c>
      <c r="AF7" s="452"/>
      <c r="AG7" s="452"/>
      <c r="AH7" s="453"/>
      <c r="AI7" s="192">
        <f>SUM(AE7*1.05)</f>
        <v>10366125</v>
      </c>
      <c r="AJ7" s="447" t="s">
        <v>403</v>
      </c>
      <c r="AK7" s="448"/>
      <c r="AL7" s="448"/>
      <c r="AM7" s="448"/>
      <c r="AN7" s="448"/>
      <c r="AO7" s="448"/>
      <c r="AP7" s="448"/>
      <c r="AQ7" s="448"/>
      <c r="AR7" s="448"/>
      <c r="AS7" s="448"/>
      <c r="AT7" s="448"/>
      <c r="AU7" s="448"/>
      <c r="AV7" s="448"/>
      <c r="AW7" s="448"/>
      <c r="AX7" s="448"/>
      <c r="AY7" s="448"/>
      <c r="AZ7" s="448"/>
      <c r="BA7" s="448"/>
      <c r="BB7" s="448"/>
      <c r="BC7" s="448"/>
      <c r="BD7" s="448"/>
      <c r="BE7" s="448"/>
      <c r="BF7" s="448"/>
      <c r="BG7" s="448"/>
      <c r="BH7" s="448"/>
      <c r="BI7" s="462"/>
      <c r="BJ7" s="451">
        <v>30939000</v>
      </c>
      <c r="BK7" s="452"/>
      <c r="BL7" s="452"/>
      <c r="BM7" s="453"/>
      <c r="BN7" s="182">
        <f>BJ7*1.05</f>
        <v>32485950</v>
      </c>
      <c r="BO7" s="182">
        <f>BN7*1.05</f>
        <v>34110247.5</v>
      </c>
    </row>
    <row r="8" spans="1:67" ht="19.5" customHeight="1" x14ac:dyDescent="0.2">
      <c r="A8" s="447" t="s">
        <v>395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  <c r="W8" s="448"/>
      <c r="X8" s="448"/>
      <c r="Y8" s="448"/>
      <c r="Z8" s="448"/>
      <c r="AA8" s="451">
        <v>3360000</v>
      </c>
      <c r="AB8" s="452"/>
      <c r="AC8" s="452"/>
      <c r="AD8" s="453"/>
      <c r="AE8" s="451">
        <v>3704000</v>
      </c>
      <c r="AF8" s="452"/>
      <c r="AG8" s="452"/>
      <c r="AH8" s="453"/>
      <c r="AI8" s="192">
        <f t="shared" ref="AI8:AI21" si="0">AE8*1.05</f>
        <v>3889200</v>
      </c>
      <c r="AJ8" s="447" t="s">
        <v>404</v>
      </c>
      <c r="AK8" s="448"/>
      <c r="AL8" s="448"/>
      <c r="AM8" s="448"/>
      <c r="AN8" s="448"/>
      <c r="AO8" s="448"/>
      <c r="AP8" s="448"/>
      <c r="AQ8" s="448"/>
      <c r="AR8" s="448"/>
      <c r="AS8" s="448"/>
      <c r="AT8" s="448"/>
      <c r="AU8" s="448"/>
      <c r="AV8" s="448"/>
      <c r="AW8" s="448"/>
      <c r="AX8" s="448"/>
      <c r="AY8" s="448"/>
      <c r="AZ8" s="448"/>
      <c r="BA8" s="448"/>
      <c r="BB8" s="448"/>
      <c r="BC8" s="448"/>
      <c r="BD8" s="448"/>
      <c r="BE8" s="448"/>
      <c r="BF8" s="448"/>
      <c r="BG8" s="448"/>
      <c r="BH8" s="448"/>
      <c r="BI8" s="462"/>
      <c r="BJ8" s="451"/>
      <c r="BK8" s="452"/>
      <c r="BL8" s="452"/>
      <c r="BM8" s="453"/>
      <c r="BN8" s="182"/>
      <c r="BO8" s="182"/>
    </row>
    <row r="9" spans="1:67" ht="19.5" customHeight="1" x14ac:dyDescent="0.2">
      <c r="A9" s="445" t="s">
        <v>396</v>
      </c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51">
        <f>SUM(AA7:AD8)</f>
        <v>12930000</v>
      </c>
      <c r="AB9" s="452"/>
      <c r="AC9" s="452"/>
      <c r="AD9" s="453"/>
      <c r="AE9" s="451">
        <f t="shared" ref="AE9:AE21" si="1">AA9*1.05</f>
        <v>13576500</v>
      </c>
      <c r="AF9" s="452"/>
      <c r="AG9" s="452"/>
      <c r="AH9" s="453"/>
      <c r="AI9" s="192">
        <f t="shared" si="0"/>
        <v>14255325</v>
      </c>
      <c r="AJ9" s="447" t="s">
        <v>405</v>
      </c>
      <c r="AK9" s="448"/>
      <c r="AL9" s="448"/>
      <c r="AM9" s="448"/>
      <c r="AN9" s="448"/>
      <c r="AO9" s="448"/>
      <c r="AP9" s="448"/>
      <c r="AQ9" s="448"/>
      <c r="AR9" s="448"/>
      <c r="AS9" s="448"/>
      <c r="AT9" s="448"/>
      <c r="AU9" s="448"/>
      <c r="AV9" s="448"/>
      <c r="AW9" s="448"/>
      <c r="AX9" s="448"/>
      <c r="AY9" s="448"/>
      <c r="AZ9" s="448"/>
      <c r="BA9" s="448"/>
      <c r="BB9" s="448"/>
      <c r="BC9" s="448"/>
      <c r="BD9" s="448"/>
      <c r="BE9" s="448"/>
      <c r="BF9" s="448"/>
      <c r="BG9" s="448"/>
      <c r="BH9" s="448"/>
      <c r="BI9" s="462"/>
      <c r="BJ9" s="451">
        <v>2310000</v>
      </c>
      <c r="BK9" s="452"/>
      <c r="BL9" s="452"/>
      <c r="BM9" s="453"/>
      <c r="BN9" s="182">
        <f t="shared" ref="BN9:BN21" si="2">BJ9*1.05</f>
        <v>2425500</v>
      </c>
      <c r="BO9" s="182">
        <f t="shared" ref="BO9:BO21" si="3">BN9*1.05</f>
        <v>2546775</v>
      </c>
    </row>
    <row r="10" spans="1:67" s="3" customFormat="1" ht="33" customHeight="1" x14ac:dyDescent="0.2">
      <c r="A10" s="447" t="s">
        <v>68</v>
      </c>
      <c r="B10" s="448"/>
      <c r="C10" s="448"/>
      <c r="D10" s="448"/>
      <c r="E10" s="448"/>
      <c r="F10" s="448"/>
      <c r="G10" s="448"/>
      <c r="H10" s="448"/>
      <c r="I10" s="448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451">
        <v>2456000</v>
      </c>
      <c r="AB10" s="452"/>
      <c r="AC10" s="452"/>
      <c r="AD10" s="453"/>
      <c r="AE10" s="451">
        <f t="shared" si="1"/>
        <v>2578800</v>
      </c>
      <c r="AF10" s="452"/>
      <c r="AG10" s="452"/>
      <c r="AH10" s="453"/>
      <c r="AI10" s="192">
        <f t="shared" si="0"/>
        <v>2707740</v>
      </c>
      <c r="AJ10" s="457" t="s">
        <v>406</v>
      </c>
      <c r="AK10" s="458"/>
      <c r="AL10" s="458"/>
      <c r="AM10" s="458"/>
      <c r="AN10" s="458"/>
      <c r="AO10" s="458"/>
      <c r="AP10" s="458"/>
      <c r="AQ10" s="458"/>
      <c r="AR10" s="458"/>
      <c r="AS10" s="458"/>
      <c r="AT10" s="458"/>
      <c r="AU10" s="458"/>
      <c r="AV10" s="458"/>
      <c r="AW10" s="458"/>
      <c r="AX10" s="458"/>
      <c r="AY10" s="458"/>
      <c r="AZ10" s="458"/>
      <c r="BA10" s="458"/>
      <c r="BB10" s="458"/>
      <c r="BC10" s="458"/>
      <c r="BD10" s="458"/>
      <c r="BE10" s="458"/>
      <c r="BF10" s="458"/>
      <c r="BG10" s="458"/>
      <c r="BH10" s="458"/>
      <c r="BI10" s="461"/>
      <c r="BJ10" s="451">
        <v>1082000</v>
      </c>
      <c r="BK10" s="452"/>
      <c r="BL10" s="452"/>
      <c r="BM10" s="453"/>
      <c r="BN10" s="182">
        <f t="shared" si="2"/>
        <v>1136100</v>
      </c>
      <c r="BO10" s="182">
        <f t="shared" si="3"/>
        <v>1192905</v>
      </c>
    </row>
    <row r="11" spans="1:67" ht="27.75" customHeight="1" x14ac:dyDescent="0.2">
      <c r="A11" s="447" t="s">
        <v>397</v>
      </c>
      <c r="B11" s="448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48"/>
      <c r="S11" s="448"/>
      <c r="T11" s="448"/>
      <c r="U11" s="448"/>
      <c r="V11" s="448"/>
      <c r="W11" s="448"/>
      <c r="X11" s="448"/>
      <c r="Y11" s="448"/>
      <c r="Z11" s="448"/>
      <c r="AA11" s="451">
        <v>6195000</v>
      </c>
      <c r="AB11" s="452"/>
      <c r="AC11" s="452"/>
      <c r="AD11" s="453"/>
      <c r="AE11" s="451">
        <f t="shared" si="1"/>
        <v>6504750</v>
      </c>
      <c r="AF11" s="452"/>
      <c r="AG11" s="452"/>
      <c r="AH11" s="453"/>
      <c r="AI11" s="192">
        <f t="shared" si="0"/>
        <v>6829987.5</v>
      </c>
      <c r="AJ11" s="447" t="s">
        <v>407</v>
      </c>
      <c r="AK11" s="448"/>
      <c r="AL11" s="448"/>
      <c r="AM11" s="448"/>
      <c r="AN11" s="448"/>
      <c r="AO11" s="448"/>
      <c r="AP11" s="448"/>
      <c r="AQ11" s="448"/>
      <c r="AR11" s="448"/>
      <c r="AS11" s="448"/>
      <c r="AT11" s="448"/>
      <c r="AU11" s="448"/>
      <c r="AV11" s="448"/>
      <c r="AW11" s="448"/>
      <c r="AX11" s="448"/>
      <c r="AY11" s="448"/>
      <c r="AZ11" s="448"/>
      <c r="BA11" s="448"/>
      <c r="BB11" s="448"/>
      <c r="BC11" s="448"/>
      <c r="BD11" s="448"/>
      <c r="BE11" s="448"/>
      <c r="BF11" s="448"/>
      <c r="BG11" s="448"/>
      <c r="BH11" s="448"/>
      <c r="BI11" s="462"/>
      <c r="BJ11" s="451">
        <v>0</v>
      </c>
      <c r="BK11" s="452"/>
      <c r="BL11" s="452"/>
      <c r="BM11" s="453"/>
      <c r="BN11" s="182">
        <f t="shared" si="2"/>
        <v>0</v>
      </c>
      <c r="BO11" s="182">
        <f t="shared" si="3"/>
        <v>0</v>
      </c>
    </row>
    <row r="12" spans="1:67" ht="19.5" customHeight="1" x14ac:dyDescent="0.2">
      <c r="A12" s="457" t="s">
        <v>398</v>
      </c>
      <c r="B12" s="458"/>
      <c r="C12" s="458"/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8"/>
      <c r="T12" s="458"/>
      <c r="U12" s="458"/>
      <c r="V12" s="458"/>
      <c r="W12" s="458"/>
      <c r="X12" s="458"/>
      <c r="Y12" s="458"/>
      <c r="Z12" s="458"/>
      <c r="AA12" s="451">
        <v>4170000</v>
      </c>
      <c r="AB12" s="452"/>
      <c r="AC12" s="452"/>
      <c r="AD12" s="453"/>
      <c r="AE12" s="451">
        <f t="shared" si="1"/>
        <v>4378500</v>
      </c>
      <c r="AF12" s="452"/>
      <c r="AG12" s="452"/>
      <c r="AH12" s="453"/>
      <c r="AI12" s="192">
        <f t="shared" si="0"/>
        <v>4597425</v>
      </c>
      <c r="AJ12" s="447" t="s">
        <v>408</v>
      </c>
      <c r="AK12" s="448"/>
      <c r="AL12" s="448"/>
      <c r="AM12" s="448"/>
      <c r="AN12" s="448"/>
      <c r="AO12" s="448"/>
      <c r="AP12" s="448"/>
      <c r="AQ12" s="448"/>
      <c r="AR12" s="448"/>
      <c r="AS12" s="448"/>
      <c r="AT12" s="448"/>
      <c r="AU12" s="448"/>
      <c r="AV12" s="448"/>
      <c r="AW12" s="448"/>
      <c r="AX12" s="448"/>
      <c r="AY12" s="448"/>
      <c r="AZ12" s="448"/>
      <c r="BA12" s="448"/>
      <c r="BB12" s="448"/>
      <c r="BC12" s="448"/>
      <c r="BD12" s="448"/>
      <c r="BE12" s="448"/>
      <c r="BF12" s="448"/>
      <c r="BG12" s="448"/>
      <c r="BH12" s="448"/>
      <c r="BI12" s="462"/>
      <c r="BJ12" s="451">
        <v>53000</v>
      </c>
      <c r="BK12" s="452"/>
      <c r="BL12" s="452"/>
      <c r="BM12" s="453"/>
      <c r="BN12" s="182">
        <v>302400</v>
      </c>
      <c r="BO12" s="182">
        <v>317520</v>
      </c>
    </row>
    <row r="13" spans="1:67" ht="19.5" customHeight="1" x14ac:dyDescent="0.2">
      <c r="A13" s="457" t="s">
        <v>399</v>
      </c>
      <c r="B13" s="458"/>
      <c r="C13" s="458"/>
      <c r="D13" s="458"/>
      <c r="E13" s="458"/>
      <c r="F13" s="458"/>
      <c r="G13" s="458"/>
      <c r="H13" s="458"/>
      <c r="I13" s="458"/>
      <c r="J13" s="458"/>
      <c r="K13" s="458"/>
      <c r="L13" s="458"/>
      <c r="M13" s="458"/>
      <c r="N13" s="458"/>
      <c r="O13" s="458"/>
      <c r="P13" s="458"/>
      <c r="Q13" s="458"/>
      <c r="R13" s="458"/>
      <c r="S13" s="458"/>
      <c r="T13" s="458"/>
      <c r="U13" s="458"/>
      <c r="V13" s="458"/>
      <c r="W13" s="458"/>
      <c r="X13" s="458"/>
      <c r="Y13" s="458"/>
      <c r="Z13" s="458"/>
      <c r="AA13" s="451">
        <v>2368000</v>
      </c>
      <c r="AB13" s="452"/>
      <c r="AC13" s="452"/>
      <c r="AD13" s="453"/>
      <c r="AE13" s="451">
        <f t="shared" si="1"/>
        <v>2486400</v>
      </c>
      <c r="AF13" s="452"/>
      <c r="AG13" s="452"/>
      <c r="AH13" s="453"/>
      <c r="AI13" s="192">
        <f t="shared" si="0"/>
        <v>2610720</v>
      </c>
      <c r="AJ13" s="447" t="s">
        <v>553</v>
      </c>
      <c r="AK13" s="448"/>
      <c r="AL13" s="448"/>
      <c r="AM13" s="448"/>
      <c r="AN13" s="448"/>
      <c r="AO13" s="448"/>
      <c r="AP13" s="448"/>
      <c r="AQ13" s="448"/>
      <c r="AR13" s="448"/>
      <c r="AS13" s="448"/>
      <c r="AT13" s="448"/>
      <c r="AU13" s="448"/>
      <c r="AV13" s="448"/>
      <c r="AW13" s="448"/>
      <c r="AX13" s="448"/>
      <c r="AY13" s="448"/>
      <c r="AZ13" s="448"/>
      <c r="BA13" s="448"/>
      <c r="BB13" s="448"/>
      <c r="BC13" s="448"/>
      <c r="BD13" s="448"/>
      <c r="BE13" s="448"/>
      <c r="BF13" s="448"/>
      <c r="BG13" s="448"/>
      <c r="BH13" s="448"/>
      <c r="BI13" s="462"/>
      <c r="BJ13" s="451">
        <v>0</v>
      </c>
      <c r="BK13" s="452"/>
      <c r="BL13" s="452"/>
      <c r="BM13" s="453"/>
      <c r="BN13" s="182">
        <f t="shared" si="2"/>
        <v>0</v>
      </c>
      <c r="BO13" s="182">
        <f t="shared" si="3"/>
        <v>0</v>
      </c>
    </row>
    <row r="14" spans="1:67" s="3" customFormat="1" ht="19.5" customHeight="1" x14ac:dyDescent="0.25">
      <c r="A14" s="459" t="s">
        <v>400</v>
      </c>
      <c r="B14" s="460"/>
      <c r="C14" s="460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460"/>
      <c r="S14" s="460"/>
      <c r="T14" s="460"/>
      <c r="U14" s="460"/>
      <c r="V14" s="460"/>
      <c r="W14" s="460"/>
      <c r="X14" s="460"/>
      <c r="Y14" s="460"/>
      <c r="Z14" s="460"/>
      <c r="AA14" s="451">
        <v>6500000</v>
      </c>
      <c r="AB14" s="452"/>
      <c r="AC14" s="452"/>
      <c r="AD14" s="453"/>
      <c r="AE14" s="451">
        <f t="shared" si="1"/>
        <v>6825000</v>
      </c>
      <c r="AF14" s="452"/>
      <c r="AG14" s="452"/>
      <c r="AH14" s="453"/>
      <c r="AI14" s="192">
        <f t="shared" si="0"/>
        <v>7166250</v>
      </c>
      <c r="AJ14" s="463"/>
      <c r="AK14" s="463"/>
      <c r="AL14" s="463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68"/>
      <c r="BK14" s="68"/>
      <c r="BL14" s="68"/>
      <c r="BM14" s="68"/>
      <c r="BN14" s="182">
        <f t="shared" si="2"/>
        <v>0</v>
      </c>
      <c r="BO14" s="182">
        <f t="shared" si="3"/>
        <v>0</v>
      </c>
    </row>
    <row r="15" spans="1:67" s="3" customFormat="1" ht="19.5" customHeight="1" x14ac:dyDescent="0.25">
      <c r="A15" s="457" t="s">
        <v>401</v>
      </c>
      <c r="B15" s="458"/>
      <c r="C15" s="458"/>
      <c r="D15" s="458"/>
      <c r="E15" s="458"/>
      <c r="F15" s="458"/>
      <c r="G15" s="458"/>
      <c r="H15" s="458"/>
      <c r="I15" s="458"/>
      <c r="J15" s="458"/>
      <c r="K15" s="458"/>
      <c r="L15" s="458"/>
      <c r="M15" s="458"/>
      <c r="N15" s="458"/>
      <c r="O15" s="458"/>
      <c r="P15" s="458"/>
      <c r="Q15" s="458"/>
      <c r="R15" s="458"/>
      <c r="S15" s="458"/>
      <c r="T15" s="458"/>
      <c r="U15" s="458"/>
      <c r="V15" s="458"/>
      <c r="W15" s="458"/>
      <c r="X15" s="458"/>
      <c r="Y15" s="458"/>
      <c r="Z15" s="458"/>
      <c r="AA15" s="451"/>
      <c r="AB15" s="452"/>
      <c r="AC15" s="452"/>
      <c r="AD15" s="453"/>
      <c r="AE15" s="451">
        <f t="shared" si="1"/>
        <v>0</v>
      </c>
      <c r="AF15" s="452"/>
      <c r="AG15" s="452"/>
      <c r="AH15" s="453"/>
      <c r="AI15" s="192">
        <f t="shared" si="0"/>
        <v>0</v>
      </c>
      <c r="AJ15" s="464"/>
      <c r="AK15" s="464"/>
      <c r="AL15" s="464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68"/>
      <c r="BK15" s="68"/>
      <c r="BL15" s="68"/>
      <c r="BM15" s="68"/>
      <c r="BN15" s="182">
        <f t="shared" si="2"/>
        <v>0</v>
      </c>
      <c r="BO15" s="182">
        <f t="shared" si="3"/>
        <v>0</v>
      </c>
    </row>
    <row r="16" spans="1:67" ht="19.5" customHeight="1" x14ac:dyDescent="0.25">
      <c r="A16" s="457" t="s">
        <v>402</v>
      </c>
      <c r="B16" s="458"/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458"/>
      <c r="V16" s="458"/>
      <c r="W16" s="458"/>
      <c r="X16" s="458"/>
      <c r="Y16" s="458"/>
      <c r="Z16" s="458"/>
      <c r="AA16" s="451"/>
      <c r="AB16" s="452"/>
      <c r="AC16" s="452"/>
      <c r="AD16" s="453"/>
      <c r="AE16" s="451">
        <f t="shared" si="1"/>
        <v>0</v>
      </c>
      <c r="AF16" s="452"/>
      <c r="AG16" s="452"/>
      <c r="AH16" s="453"/>
      <c r="AI16" s="192">
        <f t="shared" si="0"/>
        <v>0</v>
      </c>
      <c r="AJ16" s="465"/>
      <c r="AK16" s="465"/>
      <c r="AL16" s="46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68"/>
      <c r="BK16" s="68"/>
      <c r="BL16" s="68"/>
      <c r="BM16" s="68"/>
      <c r="BN16" s="182">
        <f t="shared" si="2"/>
        <v>0</v>
      </c>
      <c r="BO16" s="182">
        <f t="shared" si="3"/>
        <v>0</v>
      </c>
    </row>
    <row r="17" spans="1:67" s="3" customFormat="1" ht="19.5" customHeight="1" x14ac:dyDescent="0.2">
      <c r="A17" s="459" t="s">
        <v>640</v>
      </c>
      <c r="B17" s="460"/>
      <c r="C17" s="460"/>
      <c r="D17" s="460"/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460"/>
      <c r="P17" s="460"/>
      <c r="Q17" s="460"/>
      <c r="R17" s="460"/>
      <c r="S17" s="460"/>
      <c r="T17" s="460"/>
      <c r="U17" s="460"/>
      <c r="V17" s="460"/>
      <c r="W17" s="460"/>
      <c r="X17" s="460"/>
      <c r="Y17" s="460"/>
      <c r="Z17" s="460"/>
      <c r="AA17" s="451">
        <f>AA9+AA10+AA11+AA12+AA13+AA14</f>
        <v>34619000</v>
      </c>
      <c r="AB17" s="452"/>
      <c r="AC17" s="452"/>
      <c r="AD17" s="453"/>
      <c r="AE17" s="451">
        <f t="shared" si="1"/>
        <v>36349950</v>
      </c>
      <c r="AF17" s="452"/>
      <c r="AG17" s="452"/>
      <c r="AH17" s="453"/>
      <c r="AI17" s="192">
        <f t="shared" si="0"/>
        <v>38167447.5</v>
      </c>
      <c r="AJ17" s="457" t="s">
        <v>634</v>
      </c>
      <c r="AK17" s="458"/>
      <c r="AL17" s="458"/>
      <c r="AM17" s="458"/>
      <c r="AN17" s="458"/>
      <c r="AO17" s="458"/>
      <c r="AP17" s="458"/>
      <c r="AQ17" s="458"/>
      <c r="AR17" s="458"/>
      <c r="AS17" s="458"/>
      <c r="AT17" s="458"/>
      <c r="AU17" s="458"/>
      <c r="AV17" s="458"/>
      <c r="AW17" s="458"/>
      <c r="AX17" s="458"/>
      <c r="AY17" s="458"/>
      <c r="AZ17" s="458"/>
      <c r="BA17" s="458"/>
      <c r="BB17" s="458"/>
      <c r="BC17" s="458"/>
      <c r="BD17" s="458"/>
      <c r="BE17" s="458"/>
      <c r="BF17" s="458"/>
      <c r="BG17" s="458"/>
      <c r="BH17" s="458"/>
      <c r="BI17" s="461"/>
      <c r="BJ17" s="451">
        <f>SUM(BJ7:BM13)</f>
        <v>34384000</v>
      </c>
      <c r="BK17" s="452"/>
      <c r="BL17" s="452"/>
      <c r="BM17" s="453"/>
      <c r="BN17" s="182">
        <f>SUM(BN7:BN16)</f>
        <v>36349950</v>
      </c>
      <c r="BO17" s="182">
        <f>SUM(BO7:BO16)</f>
        <v>38167447.5</v>
      </c>
    </row>
    <row r="18" spans="1:67" s="6" customFormat="1" ht="19.5" customHeight="1" x14ac:dyDescent="0.25">
      <c r="A18" s="457" t="s">
        <v>410</v>
      </c>
      <c r="B18" s="458"/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8"/>
      <c r="N18" s="458"/>
      <c r="O18" s="458"/>
      <c r="P18" s="458"/>
      <c r="Q18" s="458"/>
      <c r="R18" s="458"/>
      <c r="S18" s="458"/>
      <c r="T18" s="458"/>
      <c r="U18" s="458"/>
      <c r="V18" s="458"/>
      <c r="W18" s="458"/>
      <c r="X18" s="458"/>
      <c r="Y18" s="458"/>
      <c r="Z18" s="461"/>
      <c r="AA18" s="451"/>
      <c r="AB18" s="452"/>
      <c r="AC18" s="452"/>
      <c r="AD18" s="453"/>
      <c r="AE18" s="451">
        <f t="shared" si="1"/>
        <v>0</v>
      </c>
      <c r="AF18" s="452"/>
      <c r="AG18" s="452"/>
      <c r="AH18" s="453"/>
      <c r="AI18" s="192">
        <f t="shared" si="0"/>
        <v>0</v>
      </c>
      <c r="AJ18" s="457" t="s">
        <v>415</v>
      </c>
      <c r="AK18" s="458"/>
      <c r="AL18" s="458"/>
      <c r="AM18" s="458"/>
      <c r="AN18" s="458"/>
      <c r="AO18" s="458"/>
      <c r="AP18" s="458"/>
      <c r="AQ18" s="458"/>
      <c r="AR18" s="458"/>
      <c r="AS18" s="458"/>
      <c r="AT18" s="458"/>
      <c r="AU18" s="458"/>
      <c r="AV18" s="458"/>
      <c r="AW18" s="458"/>
      <c r="AX18" s="458"/>
      <c r="AY18" s="458"/>
      <c r="AZ18" s="458"/>
      <c r="BA18" s="458"/>
      <c r="BB18" s="458"/>
      <c r="BC18" s="458"/>
      <c r="BD18" s="458"/>
      <c r="BE18" s="458"/>
      <c r="BF18" s="458"/>
      <c r="BG18" s="458"/>
      <c r="BH18" s="458"/>
      <c r="BI18" s="461"/>
      <c r="BJ18" s="451">
        <v>0</v>
      </c>
      <c r="BK18" s="452"/>
      <c r="BL18" s="452"/>
      <c r="BM18" s="453"/>
      <c r="BN18" s="182">
        <f t="shared" si="2"/>
        <v>0</v>
      </c>
      <c r="BO18" s="182">
        <f t="shared" si="3"/>
        <v>0</v>
      </c>
    </row>
    <row r="19" spans="1:67" s="6" customFormat="1" ht="19.5" customHeight="1" x14ac:dyDescent="0.25">
      <c r="A19" s="454" t="s">
        <v>411</v>
      </c>
      <c r="B19" s="455"/>
      <c r="C19" s="455"/>
      <c r="D19" s="455"/>
      <c r="E19" s="455"/>
      <c r="F19" s="455"/>
      <c r="G19" s="455"/>
      <c r="H19" s="455"/>
      <c r="I19" s="455"/>
      <c r="J19" s="455"/>
      <c r="K19" s="455"/>
      <c r="L19" s="455"/>
      <c r="M19" s="455"/>
      <c r="N19" s="455"/>
      <c r="O19" s="455"/>
      <c r="P19" s="455"/>
      <c r="Q19" s="455"/>
      <c r="R19" s="455"/>
      <c r="S19" s="455"/>
      <c r="T19" s="455"/>
      <c r="U19" s="455"/>
      <c r="V19" s="455"/>
      <c r="W19" s="455"/>
      <c r="X19" s="455"/>
      <c r="Y19" s="455"/>
      <c r="Z19" s="456"/>
      <c r="AA19" s="451"/>
      <c r="AB19" s="452"/>
      <c r="AC19" s="452"/>
      <c r="AD19" s="453"/>
      <c r="AE19" s="451">
        <f t="shared" si="1"/>
        <v>0</v>
      </c>
      <c r="AF19" s="452"/>
      <c r="AG19" s="452"/>
      <c r="AH19" s="453"/>
      <c r="AI19" s="192">
        <f t="shared" si="0"/>
        <v>0</v>
      </c>
      <c r="AJ19" s="454" t="s">
        <v>416</v>
      </c>
      <c r="AK19" s="455"/>
      <c r="AL19" s="455"/>
      <c r="AM19" s="455"/>
      <c r="AN19" s="455"/>
      <c r="AO19" s="455"/>
      <c r="AP19" s="455"/>
      <c r="AQ19" s="455"/>
      <c r="AR19" s="455"/>
      <c r="AS19" s="455"/>
      <c r="AT19" s="455"/>
      <c r="AU19" s="455"/>
      <c r="AV19" s="455"/>
      <c r="AW19" s="455"/>
      <c r="AX19" s="455"/>
      <c r="AY19" s="455"/>
      <c r="AZ19" s="455"/>
      <c r="BA19" s="455"/>
      <c r="BB19" s="455"/>
      <c r="BC19" s="455"/>
      <c r="BD19" s="455"/>
      <c r="BE19" s="455"/>
      <c r="BF19" s="455"/>
      <c r="BG19" s="455"/>
      <c r="BH19" s="455"/>
      <c r="BI19" s="456"/>
      <c r="BJ19" s="451">
        <v>0</v>
      </c>
      <c r="BK19" s="452"/>
      <c r="BL19" s="452"/>
      <c r="BM19" s="453"/>
      <c r="BN19" s="182">
        <f t="shared" si="2"/>
        <v>0</v>
      </c>
      <c r="BO19" s="182">
        <f t="shared" si="3"/>
        <v>0</v>
      </c>
    </row>
    <row r="20" spans="1:67" s="6" customFormat="1" ht="19.5" customHeight="1" x14ac:dyDescent="0.25">
      <c r="A20" s="454" t="s">
        <v>412</v>
      </c>
      <c r="B20" s="455"/>
      <c r="C20" s="455"/>
      <c r="D20" s="455"/>
      <c r="E20" s="455"/>
      <c r="F20" s="455"/>
      <c r="G20" s="455"/>
      <c r="H20" s="455"/>
      <c r="I20" s="455"/>
      <c r="J20" s="455"/>
      <c r="K20" s="455"/>
      <c r="L20" s="455"/>
      <c r="M20" s="455"/>
      <c r="N20" s="455"/>
      <c r="O20" s="455"/>
      <c r="P20" s="455"/>
      <c r="Q20" s="455"/>
      <c r="R20" s="455"/>
      <c r="S20" s="455"/>
      <c r="T20" s="455"/>
      <c r="U20" s="455"/>
      <c r="V20" s="455"/>
      <c r="W20" s="455"/>
      <c r="X20" s="455"/>
      <c r="Y20" s="455"/>
      <c r="Z20" s="456"/>
      <c r="AA20" s="451"/>
      <c r="AB20" s="452"/>
      <c r="AC20" s="452"/>
      <c r="AD20" s="453"/>
      <c r="AE20" s="451">
        <f t="shared" si="1"/>
        <v>0</v>
      </c>
      <c r="AF20" s="452"/>
      <c r="AG20" s="452"/>
      <c r="AH20" s="453"/>
      <c r="AI20" s="192">
        <f t="shared" si="0"/>
        <v>0</v>
      </c>
      <c r="AJ20" s="447" t="s">
        <v>417</v>
      </c>
      <c r="AK20" s="448"/>
      <c r="AL20" s="448"/>
      <c r="AM20" s="448"/>
      <c r="AN20" s="448"/>
      <c r="AO20" s="448"/>
      <c r="AP20" s="448"/>
      <c r="AQ20" s="448"/>
      <c r="AR20" s="448"/>
      <c r="AS20" s="448"/>
      <c r="AT20" s="448"/>
      <c r="AU20" s="448"/>
      <c r="AV20" s="448"/>
      <c r="AW20" s="448"/>
      <c r="AX20" s="448"/>
      <c r="AY20" s="448"/>
      <c r="AZ20" s="448"/>
      <c r="BA20" s="448"/>
      <c r="BB20" s="448"/>
      <c r="BC20" s="448"/>
      <c r="BD20" s="448"/>
      <c r="BE20" s="448"/>
      <c r="BF20" s="448"/>
      <c r="BG20" s="448"/>
      <c r="BH20" s="448"/>
      <c r="BI20" s="462"/>
      <c r="BJ20" s="451">
        <v>233425</v>
      </c>
      <c r="BK20" s="452"/>
      <c r="BL20" s="452"/>
      <c r="BM20" s="453"/>
      <c r="BN20" s="182"/>
      <c r="BO20" s="182"/>
    </row>
    <row r="21" spans="1:67" s="6" customFormat="1" ht="19.5" customHeight="1" x14ac:dyDescent="0.25">
      <c r="A21" s="454" t="s">
        <v>413</v>
      </c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  <c r="V21" s="455"/>
      <c r="W21" s="455"/>
      <c r="X21" s="455"/>
      <c r="Y21" s="455"/>
      <c r="Z21" s="456"/>
      <c r="AA21" s="451"/>
      <c r="AB21" s="452"/>
      <c r="AC21" s="452"/>
      <c r="AD21" s="453"/>
      <c r="AE21" s="451">
        <f t="shared" si="1"/>
        <v>0</v>
      </c>
      <c r="AF21" s="452"/>
      <c r="AG21" s="452"/>
      <c r="AH21" s="453"/>
      <c r="AI21" s="192">
        <f t="shared" si="0"/>
        <v>0</v>
      </c>
      <c r="AJ21" s="457" t="s">
        <v>418</v>
      </c>
      <c r="AK21" s="458"/>
      <c r="AL21" s="458"/>
      <c r="AM21" s="458"/>
      <c r="AN21" s="458"/>
      <c r="AO21" s="458"/>
      <c r="AP21" s="458"/>
      <c r="AQ21" s="458"/>
      <c r="AR21" s="458"/>
      <c r="AS21" s="458"/>
      <c r="AT21" s="458"/>
      <c r="AU21" s="458"/>
      <c r="AV21" s="458"/>
      <c r="AW21" s="458"/>
      <c r="AX21" s="458"/>
      <c r="AY21" s="458"/>
      <c r="AZ21" s="458"/>
      <c r="BA21" s="458"/>
      <c r="BB21" s="458"/>
      <c r="BC21" s="458"/>
      <c r="BD21" s="458"/>
      <c r="BE21" s="458"/>
      <c r="BF21" s="458"/>
      <c r="BG21" s="458"/>
      <c r="BH21" s="458"/>
      <c r="BI21" s="461"/>
      <c r="BJ21" s="451">
        <v>0</v>
      </c>
      <c r="BK21" s="452"/>
      <c r="BL21" s="452"/>
      <c r="BM21" s="453"/>
      <c r="BN21" s="182">
        <f t="shared" si="2"/>
        <v>0</v>
      </c>
      <c r="BO21" s="182">
        <f t="shared" si="3"/>
        <v>0</v>
      </c>
    </row>
    <row r="22" spans="1:67" s="6" customFormat="1" ht="19.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67"/>
      <c r="AB22" s="67"/>
      <c r="AC22" s="67"/>
      <c r="AD22" s="67"/>
      <c r="AE22" s="67"/>
      <c r="AF22" s="67"/>
      <c r="AG22" s="67"/>
      <c r="AH22" s="67"/>
      <c r="AI22" s="67"/>
      <c r="AJ22" s="454" t="s">
        <v>419</v>
      </c>
      <c r="AK22" s="455"/>
      <c r="AL22" s="455"/>
      <c r="AM22" s="455"/>
      <c r="AN22" s="455"/>
      <c r="AO22" s="455"/>
      <c r="AP22" s="455"/>
      <c r="AQ22" s="455"/>
      <c r="AR22" s="455"/>
      <c r="AS22" s="455"/>
      <c r="AT22" s="455"/>
      <c r="AU22" s="455"/>
      <c r="AV22" s="455"/>
      <c r="AW22" s="455"/>
      <c r="AX22" s="455"/>
      <c r="AY22" s="455"/>
      <c r="AZ22" s="455"/>
      <c r="BA22" s="455"/>
      <c r="BB22" s="455"/>
      <c r="BC22" s="455"/>
      <c r="BD22" s="455"/>
      <c r="BE22" s="455"/>
      <c r="BF22" s="455"/>
      <c r="BG22" s="455"/>
      <c r="BH22" s="455"/>
      <c r="BI22" s="456"/>
      <c r="BJ22" s="451"/>
      <c r="BK22" s="452"/>
      <c r="BL22" s="452"/>
      <c r="BM22" s="453"/>
      <c r="BN22" s="67"/>
      <c r="BO22" s="67"/>
    </row>
    <row r="23" spans="1:67" s="6" customFormat="1" ht="19.5" customHeight="1" x14ac:dyDescent="0.25">
      <c r="A23" s="454" t="s">
        <v>641</v>
      </c>
      <c r="B23" s="455"/>
      <c r="C23" s="455"/>
      <c r="D23" s="455"/>
      <c r="E23" s="455"/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5"/>
      <c r="Q23" s="455"/>
      <c r="R23" s="455"/>
      <c r="S23" s="455"/>
      <c r="T23" s="455"/>
      <c r="U23" s="455"/>
      <c r="V23" s="455"/>
      <c r="W23" s="455"/>
      <c r="X23" s="455"/>
      <c r="Y23" s="455"/>
      <c r="Z23" s="456"/>
      <c r="AA23" s="451">
        <f>SUM(AA18:AD21)</f>
        <v>0</v>
      </c>
      <c r="AB23" s="452"/>
      <c r="AC23" s="452"/>
      <c r="AD23" s="453"/>
      <c r="AE23" s="468">
        <f>SUM(AE18:AH21)</f>
        <v>0</v>
      </c>
      <c r="AF23" s="468"/>
      <c r="AG23" s="468"/>
      <c r="AH23" s="468"/>
      <c r="AI23" s="193">
        <v>0</v>
      </c>
      <c r="AJ23" s="454" t="s">
        <v>635</v>
      </c>
      <c r="AK23" s="455"/>
      <c r="AL23" s="455"/>
      <c r="AM23" s="455"/>
      <c r="AN23" s="455"/>
      <c r="AO23" s="455"/>
      <c r="AP23" s="455"/>
      <c r="AQ23" s="455"/>
      <c r="AR23" s="455"/>
      <c r="AS23" s="455"/>
      <c r="AT23" s="455"/>
      <c r="AU23" s="455"/>
      <c r="AV23" s="455"/>
      <c r="AW23" s="455"/>
      <c r="AX23" s="455"/>
      <c r="AY23" s="455"/>
      <c r="AZ23" s="455"/>
      <c r="BA23" s="455"/>
      <c r="BB23" s="455"/>
      <c r="BC23" s="455"/>
      <c r="BD23" s="455"/>
      <c r="BE23" s="455"/>
      <c r="BF23" s="455"/>
      <c r="BG23" s="455"/>
      <c r="BH23" s="455"/>
      <c r="BI23" s="456"/>
      <c r="BJ23" s="451">
        <f>SUM(BJ18:BM22)</f>
        <v>233425</v>
      </c>
      <c r="BK23" s="452"/>
      <c r="BL23" s="452"/>
      <c r="BM23" s="453"/>
      <c r="BN23" s="193">
        <f>SUM(BN18:BN21)</f>
        <v>0</v>
      </c>
      <c r="BO23" s="193">
        <f>SUM(BO18:BO22)</f>
        <v>0</v>
      </c>
    </row>
    <row r="24" spans="1:67" s="6" customFormat="1" ht="19.5" customHeight="1" x14ac:dyDescent="0.25">
      <c r="A24" s="454" t="s">
        <v>537</v>
      </c>
      <c r="B24" s="455"/>
      <c r="C24" s="455"/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455"/>
      <c r="P24" s="455"/>
      <c r="Q24" s="455"/>
      <c r="R24" s="455"/>
      <c r="S24" s="455"/>
      <c r="T24" s="455"/>
      <c r="U24" s="455"/>
      <c r="V24" s="455"/>
      <c r="W24" s="455"/>
      <c r="X24" s="455"/>
      <c r="Y24" s="455"/>
      <c r="Z24" s="456"/>
      <c r="AA24" s="451">
        <f>AA17+AA23</f>
        <v>34619000</v>
      </c>
      <c r="AB24" s="452"/>
      <c r="AC24" s="452"/>
      <c r="AD24" s="453"/>
      <c r="AE24" s="468">
        <f>AE17+AE23</f>
        <v>36349950</v>
      </c>
      <c r="AF24" s="468"/>
      <c r="AG24" s="468"/>
      <c r="AH24" s="468"/>
      <c r="AI24" s="193">
        <f>AI17+AI23</f>
        <v>38167447.5</v>
      </c>
      <c r="AJ24" s="454" t="s">
        <v>538</v>
      </c>
      <c r="AK24" s="455"/>
      <c r="AL24" s="455"/>
      <c r="AM24" s="455"/>
      <c r="AN24" s="455"/>
      <c r="AO24" s="455"/>
      <c r="AP24" s="455"/>
      <c r="AQ24" s="455"/>
      <c r="AR24" s="455"/>
      <c r="AS24" s="455"/>
      <c r="AT24" s="455"/>
      <c r="AU24" s="455"/>
      <c r="AV24" s="455"/>
      <c r="AW24" s="455"/>
      <c r="AX24" s="455"/>
      <c r="AY24" s="455"/>
      <c r="AZ24" s="455"/>
      <c r="BA24" s="455"/>
      <c r="BB24" s="455"/>
      <c r="BC24" s="455"/>
      <c r="BD24" s="455"/>
      <c r="BE24" s="455"/>
      <c r="BF24" s="455"/>
      <c r="BG24" s="455"/>
      <c r="BH24" s="455"/>
      <c r="BI24" s="456"/>
      <c r="BJ24" s="451">
        <f>BJ17+BJ23</f>
        <v>34617425</v>
      </c>
      <c r="BK24" s="452"/>
      <c r="BL24" s="452"/>
      <c r="BM24" s="453"/>
      <c r="BN24" s="193">
        <f>BN17+BN23</f>
        <v>36349950</v>
      </c>
      <c r="BO24" s="193">
        <f>BO17+BO23</f>
        <v>38167447.5</v>
      </c>
    </row>
    <row r="25" spans="1:67" s="6" customFormat="1" ht="19.5" customHeight="1" x14ac:dyDescent="0.25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9"/>
      <c r="BK25" s="159"/>
      <c r="BL25" s="159"/>
      <c r="BM25" s="159"/>
      <c r="BN25" s="159"/>
      <c r="BO25" s="159"/>
    </row>
    <row r="26" spans="1:67" ht="19.5" customHeight="1" x14ac:dyDescent="0.2"/>
    <row r="27" spans="1:67" x14ac:dyDescent="0.2">
      <c r="AQ27" s="466"/>
      <c r="AR27" s="466"/>
      <c r="AS27" s="466"/>
      <c r="AT27" s="466"/>
      <c r="AU27" s="466"/>
      <c r="AV27" s="466"/>
      <c r="AW27" s="466"/>
      <c r="AX27" s="466"/>
      <c r="AY27" s="466"/>
      <c r="AZ27" s="466"/>
    </row>
    <row r="28" spans="1:67" x14ac:dyDescent="0.2">
      <c r="AQ28" s="466"/>
      <c r="AR28" s="466"/>
      <c r="AS28" s="466"/>
      <c r="AT28" s="466"/>
      <c r="AU28" s="466"/>
      <c r="AV28" s="466"/>
      <c r="AW28" s="466"/>
      <c r="AX28" s="466"/>
      <c r="AY28" s="466"/>
      <c r="AZ28" s="466"/>
    </row>
    <row r="29" spans="1:67" x14ac:dyDescent="0.2">
      <c r="AQ29" s="466"/>
      <c r="AR29" s="466"/>
      <c r="AS29" s="466"/>
      <c r="AT29" s="466"/>
      <c r="AU29" s="466"/>
      <c r="AV29" s="466"/>
      <c r="AW29" s="466"/>
      <c r="AX29" s="466"/>
      <c r="AY29" s="466"/>
      <c r="AZ29" s="466"/>
    </row>
    <row r="30" spans="1:67" x14ac:dyDescent="0.2">
      <c r="AQ30" s="467"/>
      <c r="AR30" s="467"/>
      <c r="AS30" s="467"/>
      <c r="AT30" s="467"/>
      <c r="AU30" s="467"/>
      <c r="AV30" s="467"/>
      <c r="AW30" s="467"/>
      <c r="AX30" s="467"/>
      <c r="AY30" s="467"/>
      <c r="AZ30" s="467"/>
    </row>
  </sheetData>
  <mergeCells count="99">
    <mergeCell ref="A4:BO4"/>
    <mergeCell ref="AE9:AH9"/>
    <mergeCell ref="A1:BO1"/>
    <mergeCell ref="A2:BO2"/>
    <mergeCell ref="A3:BO3"/>
    <mergeCell ref="AE6:AH6"/>
    <mergeCell ref="AE7:AH7"/>
    <mergeCell ref="AE8:AH8"/>
    <mergeCell ref="A7:Z7"/>
    <mergeCell ref="AA7:AD7"/>
    <mergeCell ref="A8:Z8"/>
    <mergeCell ref="AE21:AH21"/>
    <mergeCell ref="AE23:AH23"/>
    <mergeCell ref="AE24:AH24"/>
    <mergeCell ref="AE17:AH17"/>
    <mergeCell ref="AE18:AH18"/>
    <mergeCell ref="AE19:AH19"/>
    <mergeCell ref="AE20:AH20"/>
    <mergeCell ref="AE10:AH10"/>
    <mergeCell ref="AE11:AH11"/>
    <mergeCell ref="AQ28:AZ28"/>
    <mergeCell ref="AQ29:AZ29"/>
    <mergeCell ref="BJ23:BM23"/>
    <mergeCell ref="AQ30:AZ30"/>
    <mergeCell ref="AQ27:AZ27"/>
    <mergeCell ref="AJ24:BI24"/>
    <mergeCell ref="AJ23:BI23"/>
    <mergeCell ref="AJ11:BI11"/>
    <mergeCell ref="BJ11:BM11"/>
    <mergeCell ref="AJ12:BI12"/>
    <mergeCell ref="BJ24:BM24"/>
    <mergeCell ref="AJ14:AL14"/>
    <mergeCell ref="AJ15:AL15"/>
    <mergeCell ref="AJ16:AL16"/>
    <mergeCell ref="AJ22:BI22"/>
    <mergeCell ref="AE12:AH12"/>
    <mergeCell ref="BJ7:BM7"/>
    <mergeCell ref="AJ8:BI8"/>
    <mergeCell ref="BJ8:BM8"/>
    <mergeCell ref="AJ7:BI7"/>
    <mergeCell ref="BJ9:BM9"/>
    <mergeCell ref="AJ9:BI9"/>
    <mergeCell ref="AJ10:BI10"/>
    <mergeCell ref="BJ12:BM12"/>
    <mergeCell ref="BJ10:BM10"/>
    <mergeCell ref="BJ22:BM22"/>
    <mergeCell ref="AJ13:BI13"/>
    <mergeCell ref="AJ18:BI18"/>
    <mergeCell ref="BJ18:BM18"/>
    <mergeCell ref="AJ17:BI17"/>
    <mergeCell ref="BJ17:BM17"/>
    <mergeCell ref="AJ21:BI21"/>
    <mergeCell ref="BJ21:BM21"/>
    <mergeCell ref="BJ19:BM19"/>
    <mergeCell ref="AJ20:BI20"/>
    <mergeCell ref="BJ20:BM20"/>
    <mergeCell ref="AJ19:BI19"/>
    <mergeCell ref="AE13:AH13"/>
    <mergeCell ref="AE14:AH14"/>
    <mergeCell ref="AE15:AH15"/>
    <mergeCell ref="AE16:AH16"/>
    <mergeCell ref="BJ13:BM13"/>
    <mergeCell ref="A23:Z23"/>
    <mergeCell ref="AA23:AD23"/>
    <mergeCell ref="AA15:AD15"/>
    <mergeCell ref="AA14:AD14"/>
    <mergeCell ref="AA18:AD18"/>
    <mergeCell ref="A14:Z14"/>
    <mergeCell ref="AA16:AD16"/>
    <mergeCell ref="A19:Z19"/>
    <mergeCell ref="AA19:AD19"/>
    <mergeCell ref="A18:Z18"/>
    <mergeCell ref="AA17:AD17"/>
    <mergeCell ref="A11:Z11"/>
    <mergeCell ref="A16:Z16"/>
    <mergeCell ref="AA12:AD12"/>
    <mergeCell ref="AA11:AD11"/>
    <mergeCell ref="A20:Z20"/>
    <mergeCell ref="AA20:AD20"/>
    <mergeCell ref="AA8:AD8"/>
    <mergeCell ref="A24:Z24"/>
    <mergeCell ref="AA24:AD24"/>
    <mergeCell ref="A21:Z21"/>
    <mergeCell ref="A12:Z12"/>
    <mergeCell ref="A17:Z17"/>
    <mergeCell ref="A15:Z15"/>
    <mergeCell ref="AA21:AD21"/>
    <mergeCell ref="A13:Z13"/>
    <mergeCell ref="AA13:AD13"/>
    <mergeCell ref="BJ6:BM6"/>
    <mergeCell ref="AG5:BM5"/>
    <mergeCell ref="AJ6:BI6"/>
    <mergeCell ref="A5:AD5"/>
    <mergeCell ref="A9:Z9"/>
    <mergeCell ref="A10:Z10"/>
    <mergeCell ref="A6:Z6"/>
    <mergeCell ref="AA6:AD6"/>
    <mergeCell ref="AA9:AD9"/>
    <mergeCell ref="AA10:AD10"/>
  </mergeCells>
  <phoneticPr fontId="36" type="noConversion"/>
  <printOptions horizontalCentered="1"/>
  <pageMargins left="0.19685039370078741" right="0.19685039370078741" top="0.82677165354330717" bottom="0.59055118110236227" header="0.51181102362204722" footer="0.51181102362204722"/>
  <pageSetup paperSize="9" scale="70" fitToHeight="0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04"/>
  <sheetViews>
    <sheetView topLeftCell="A82" zoomScaleNormal="100" zoomScaleSheetLayoutView="100" workbookViewId="0">
      <selection activeCell="AW18" sqref="AW18"/>
    </sheetView>
  </sheetViews>
  <sheetFormatPr defaultRowHeight="12.75" x14ac:dyDescent="0.2"/>
  <cols>
    <col min="1" max="2" width="2.7109375" style="236" customWidth="1"/>
    <col min="3" max="28" width="2.7109375" style="221" customWidth="1"/>
    <col min="29" max="32" width="2.7109375" style="221" hidden="1" customWidth="1"/>
    <col min="33" max="45" width="2.7109375" style="221" customWidth="1"/>
    <col min="46" max="16384" width="9.140625" style="221"/>
  </cols>
  <sheetData>
    <row r="1" spans="1:72" x14ac:dyDescent="0.2">
      <c r="AL1" s="260" t="s">
        <v>704</v>
      </c>
      <c r="AM1" s="260"/>
      <c r="AN1" s="260"/>
      <c r="AO1" s="260"/>
      <c r="AP1" s="260"/>
      <c r="AQ1" s="260"/>
      <c r="AR1" s="260"/>
    </row>
    <row r="2" spans="1:72" ht="31.5" customHeight="1" x14ac:dyDescent="0.4">
      <c r="A2" s="307" t="s">
        <v>554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</row>
    <row r="3" spans="1:72" ht="33" customHeight="1" x14ac:dyDescent="0.4">
      <c r="A3" s="307" t="s">
        <v>705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</row>
    <row r="4" spans="1:72" ht="25.5" customHeight="1" x14ac:dyDescent="0.2">
      <c r="A4" s="362" t="s">
        <v>0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362"/>
      <c r="AN4" s="362"/>
      <c r="AO4" s="362"/>
      <c r="AP4" s="362"/>
      <c r="AQ4" s="362"/>
      <c r="AR4" s="362"/>
    </row>
    <row r="5" spans="1:72" ht="15.95" customHeight="1" x14ac:dyDescent="0.2">
      <c r="A5" s="309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L5" s="221" t="s">
        <v>699</v>
      </c>
    </row>
    <row r="6" spans="1:72" ht="35.1" customHeight="1" x14ac:dyDescent="0.2">
      <c r="A6" s="363" t="s">
        <v>2</v>
      </c>
      <c r="B6" s="359"/>
      <c r="C6" s="364" t="s">
        <v>3</v>
      </c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5" t="s">
        <v>4</v>
      </c>
      <c r="AD6" s="360"/>
      <c r="AE6" s="360"/>
      <c r="AF6" s="360"/>
      <c r="AG6" s="359" t="s">
        <v>5</v>
      </c>
      <c r="AH6" s="360"/>
      <c r="AI6" s="360"/>
      <c r="AJ6" s="360"/>
      <c r="AK6" s="359" t="s">
        <v>701</v>
      </c>
      <c r="AL6" s="360"/>
      <c r="AM6" s="360"/>
      <c r="AN6" s="360"/>
      <c r="AO6" s="359" t="s">
        <v>702</v>
      </c>
      <c r="AP6" s="360"/>
      <c r="AQ6" s="360"/>
      <c r="AR6" s="360"/>
    </row>
    <row r="7" spans="1:72" ht="19.5" customHeight="1" x14ac:dyDescent="0.2">
      <c r="A7" s="326" t="s">
        <v>10</v>
      </c>
      <c r="B7" s="327"/>
      <c r="C7" s="357" t="s">
        <v>11</v>
      </c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7" t="s">
        <v>12</v>
      </c>
      <c r="AD7" s="358"/>
      <c r="AE7" s="358"/>
      <c r="AF7" s="361"/>
      <c r="AG7" s="331">
        <v>4617000</v>
      </c>
      <c r="AH7" s="332"/>
      <c r="AI7" s="332"/>
      <c r="AJ7" s="333"/>
      <c r="AK7" s="331">
        <v>5799021</v>
      </c>
      <c r="AL7" s="332"/>
      <c r="AM7" s="332"/>
      <c r="AN7" s="333"/>
      <c r="AO7" s="331">
        <f>SUM(AG7:AN7)</f>
        <v>10416021</v>
      </c>
      <c r="AP7" s="332"/>
      <c r="AQ7" s="332"/>
      <c r="AR7" s="333"/>
    </row>
    <row r="8" spans="1:72" ht="19.5" customHeight="1" x14ac:dyDescent="0.2">
      <c r="A8" s="326" t="s">
        <v>13</v>
      </c>
      <c r="B8" s="327"/>
      <c r="C8" s="357" t="s">
        <v>14</v>
      </c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30" t="s">
        <v>15</v>
      </c>
      <c r="AD8" s="330"/>
      <c r="AE8" s="330"/>
      <c r="AF8" s="330"/>
      <c r="AG8" s="331"/>
      <c r="AH8" s="332"/>
      <c r="AI8" s="332"/>
      <c r="AJ8" s="333"/>
      <c r="AK8" s="331"/>
      <c r="AL8" s="332"/>
      <c r="AM8" s="332"/>
      <c r="AN8" s="333"/>
      <c r="AO8" s="331"/>
      <c r="AP8" s="332"/>
      <c r="AQ8" s="332"/>
      <c r="AR8" s="333"/>
    </row>
    <row r="9" spans="1:72" ht="19.5" customHeight="1" x14ac:dyDescent="0.2">
      <c r="A9" s="326" t="s">
        <v>16</v>
      </c>
      <c r="B9" s="327"/>
      <c r="C9" s="357" t="s">
        <v>17</v>
      </c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8"/>
      <c r="AC9" s="330" t="s">
        <v>18</v>
      </c>
      <c r="AD9" s="330"/>
      <c r="AE9" s="330"/>
      <c r="AF9" s="330"/>
      <c r="AG9" s="331"/>
      <c r="AH9" s="332"/>
      <c r="AI9" s="332"/>
      <c r="AJ9" s="333"/>
      <c r="AK9" s="331"/>
      <c r="AL9" s="332"/>
      <c r="AM9" s="332"/>
      <c r="AN9" s="333"/>
      <c r="AO9" s="331"/>
      <c r="AP9" s="332"/>
      <c r="AQ9" s="332"/>
      <c r="AR9" s="333"/>
    </row>
    <row r="10" spans="1:72" ht="19.5" customHeight="1" x14ac:dyDescent="0.2">
      <c r="A10" s="326" t="s">
        <v>19</v>
      </c>
      <c r="B10" s="327"/>
      <c r="C10" s="352" t="s">
        <v>20</v>
      </c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3"/>
      <c r="Y10" s="353"/>
      <c r="Z10" s="353"/>
      <c r="AA10" s="353"/>
      <c r="AB10" s="353"/>
      <c r="AC10" s="330" t="s">
        <v>21</v>
      </c>
      <c r="AD10" s="330"/>
      <c r="AE10" s="330"/>
      <c r="AF10" s="330"/>
      <c r="AG10" s="331"/>
      <c r="AH10" s="332"/>
      <c r="AI10" s="332"/>
      <c r="AJ10" s="333"/>
      <c r="AK10" s="331"/>
      <c r="AL10" s="332"/>
      <c r="AM10" s="332"/>
      <c r="AN10" s="333"/>
      <c r="AO10" s="331"/>
      <c r="AP10" s="332"/>
      <c r="AQ10" s="332"/>
      <c r="AR10" s="333"/>
    </row>
    <row r="11" spans="1:72" ht="19.5" customHeight="1" x14ac:dyDescent="0.2">
      <c r="A11" s="326" t="s">
        <v>22</v>
      </c>
      <c r="B11" s="327"/>
      <c r="C11" s="352" t="s">
        <v>23</v>
      </c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30" t="s">
        <v>24</v>
      </c>
      <c r="AD11" s="330"/>
      <c r="AE11" s="330"/>
      <c r="AF11" s="330"/>
      <c r="AG11" s="331"/>
      <c r="AH11" s="332"/>
      <c r="AI11" s="332"/>
      <c r="AJ11" s="333"/>
      <c r="AK11" s="331"/>
      <c r="AL11" s="332"/>
      <c r="AM11" s="332"/>
      <c r="AN11" s="333"/>
      <c r="AO11" s="331"/>
      <c r="AP11" s="332"/>
      <c r="AQ11" s="332"/>
      <c r="AR11" s="333"/>
    </row>
    <row r="12" spans="1:72" ht="19.5" customHeight="1" x14ac:dyDescent="0.2">
      <c r="A12" s="326" t="s">
        <v>25</v>
      </c>
      <c r="B12" s="327"/>
      <c r="C12" s="352" t="s">
        <v>26</v>
      </c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30" t="s">
        <v>27</v>
      </c>
      <c r="AD12" s="330"/>
      <c r="AE12" s="330"/>
      <c r="AF12" s="330"/>
      <c r="AG12" s="331"/>
      <c r="AH12" s="332"/>
      <c r="AI12" s="332"/>
      <c r="AJ12" s="333"/>
      <c r="AK12" s="331"/>
      <c r="AL12" s="332"/>
      <c r="AM12" s="332"/>
      <c r="AN12" s="333"/>
      <c r="AO12" s="331"/>
      <c r="AP12" s="332"/>
      <c r="AQ12" s="332"/>
      <c r="AR12" s="333"/>
    </row>
    <row r="13" spans="1:72" ht="19.5" customHeight="1" x14ac:dyDescent="0.2">
      <c r="A13" s="326" t="s">
        <v>28</v>
      </c>
      <c r="B13" s="327"/>
      <c r="C13" s="352" t="s">
        <v>29</v>
      </c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3"/>
      <c r="AB13" s="353"/>
      <c r="AC13" s="330" t="s">
        <v>30</v>
      </c>
      <c r="AD13" s="330"/>
      <c r="AE13" s="330"/>
      <c r="AF13" s="330"/>
      <c r="AG13" s="331">
        <v>150943</v>
      </c>
      <c r="AH13" s="332"/>
      <c r="AI13" s="332"/>
      <c r="AJ13" s="333"/>
      <c r="AK13" s="331"/>
      <c r="AL13" s="332"/>
      <c r="AM13" s="332"/>
      <c r="AN13" s="333"/>
      <c r="AO13" s="331">
        <f>SUM(AG13:AN13)</f>
        <v>150943</v>
      </c>
      <c r="AP13" s="332"/>
      <c r="AQ13" s="332"/>
      <c r="AR13" s="333"/>
    </row>
    <row r="14" spans="1:72" ht="19.5" customHeight="1" x14ac:dyDescent="0.2">
      <c r="A14" s="326" t="s">
        <v>31</v>
      </c>
      <c r="B14" s="327"/>
      <c r="C14" s="352" t="s">
        <v>32</v>
      </c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4" t="s">
        <v>33</v>
      </c>
      <c r="AD14" s="355"/>
      <c r="AE14" s="355"/>
      <c r="AF14" s="356"/>
      <c r="AG14" s="331">
        <v>25000</v>
      </c>
      <c r="AH14" s="332"/>
      <c r="AI14" s="332"/>
      <c r="AJ14" s="333"/>
      <c r="AK14" s="331">
        <v>-25000</v>
      </c>
      <c r="AL14" s="332"/>
      <c r="AM14" s="332"/>
      <c r="AN14" s="333"/>
      <c r="AO14" s="331">
        <f>SUM(AG14:AN14)</f>
        <v>0</v>
      </c>
      <c r="AP14" s="332"/>
      <c r="AQ14" s="332"/>
      <c r="AR14" s="333"/>
    </row>
    <row r="15" spans="1:72" ht="19.5" customHeight="1" x14ac:dyDescent="0.2">
      <c r="A15" s="326" t="s">
        <v>34</v>
      </c>
      <c r="B15" s="327"/>
      <c r="C15" s="346" t="s">
        <v>35</v>
      </c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30" t="s">
        <v>36</v>
      </c>
      <c r="AD15" s="330"/>
      <c r="AE15" s="330"/>
      <c r="AF15" s="330"/>
      <c r="AG15" s="331"/>
      <c r="AH15" s="332"/>
      <c r="AI15" s="332"/>
      <c r="AJ15" s="333"/>
      <c r="AK15" s="331"/>
      <c r="AL15" s="332"/>
      <c r="AM15" s="332"/>
      <c r="AN15" s="333"/>
      <c r="AO15" s="331"/>
      <c r="AP15" s="332"/>
      <c r="AQ15" s="332"/>
      <c r="AR15" s="333"/>
    </row>
    <row r="16" spans="1:72" ht="19.5" customHeight="1" x14ac:dyDescent="0.2">
      <c r="A16" s="326" t="s">
        <v>37</v>
      </c>
      <c r="B16" s="327"/>
      <c r="C16" s="346" t="s">
        <v>38</v>
      </c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30" t="s">
        <v>39</v>
      </c>
      <c r="AD16" s="330"/>
      <c r="AE16" s="330"/>
      <c r="AF16" s="330"/>
      <c r="AG16" s="331"/>
      <c r="AH16" s="332"/>
      <c r="AI16" s="332"/>
      <c r="AJ16" s="333"/>
      <c r="AK16" s="331"/>
      <c r="AL16" s="332"/>
      <c r="AM16" s="332"/>
      <c r="AN16" s="333"/>
      <c r="AO16" s="331"/>
      <c r="AP16" s="332"/>
      <c r="AQ16" s="332"/>
      <c r="AR16" s="333"/>
    </row>
    <row r="17" spans="1:44" ht="19.5" customHeight="1" x14ac:dyDescent="0.2">
      <c r="A17" s="326" t="s">
        <v>40</v>
      </c>
      <c r="B17" s="327"/>
      <c r="C17" s="346" t="s">
        <v>41</v>
      </c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30" t="s">
        <v>42</v>
      </c>
      <c r="AD17" s="330"/>
      <c r="AE17" s="330"/>
      <c r="AF17" s="330"/>
      <c r="AG17" s="331"/>
      <c r="AH17" s="332"/>
      <c r="AI17" s="332"/>
      <c r="AJ17" s="333"/>
      <c r="AK17" s="331"/>
      <c r="AL17" s="332"/>
      <c r="AM17" s="332"/>
      <c r="AN17" s="333"/>
      <c r="AO17" s="331"/>
      <c r="AP17" s="332"/>
      <c r="AQ17" s="332"/>
      <c r="AR17" s="333"/>
    </row>
    <row r="18" spans="1:44" ht="19.5" customHeight="1" x14ac:dyDescent="0.2">
      <c r="A18" s="326" t="s">
        <v>43</v>
      </c>
      <c r="B18" s="327"/>
      <c r="C18" s="346" t="s">
        <v>44</v>
      </c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30" t="s">
        <v>45</v>
      </c>
      <c r="AD18" s="330"/>
      <c r="AE18" s="330"/>
      <c r="AF18" s="330"/>
      <c r="AG18" s="331"/>
      <c r="AH18" s="332"/>
      <c r="AI18" s="332"/>
      <c r="AJ18" s="333"/>
      <c r="AK18" s="331"/>
      <c r="AL18" s="332"/>
      <c r="AM18" s="332"/>
      <c r="AN18" s="333"/>
      <c r="AO18" s="331"/>
      <c r="AP18" s="332"/>
      <c r="AQ18" s="332"/>
      <c r="AR18" s="333"/>
    </row>
    <row r="19" spans="1:44" ht="19.5" customHeight="1" x14ac:dyDescent="0.2">
      <c r="A19" s="326" t="s">
        <v>46</v>
      </c>
      <c r="B19" s="327"/>
      <c r="C19" s="346" t="s">
        <v>47</v>
      </c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30" t="s">
        <v>48</v>
      </c>
      <c r="AD19" s="330"/>
      <c r="AE19" s="330"/>
      <c r="AF19" s="330"/>
      <c r="AG19" s="331"/>
      <c r="AH19" s="332"/>
      <c r="AI19" s="332"/>
      <c r="AJ19" s="333"/>
      <c r="AK19" s="331">
        <v>805135</v>
      </c>
      <c r="AL19" s="332"/>
      <c r="AM19" s="332"/>
      <c r="AN19" s="333"/>
      <c r="AO19" s="331">
        <f>SUM(AG19:AN19)</f>
        <v>805135</v>
      </c>
      <c r="AP19" s="332"/>
      <c r="AQ19" s="332"/>
      <c r="AR19" s="333"/>
    </row>
    <row r="20" spans="1:44" ht="19.5" customHeight="1" x14ac:dyDescent="0.2">
      <c r="A20" s="313" t="s">
        <v>49</v>
      </c>
      <c r="B20" s="314"/>
      <c r="C20" s="350" t="s">
        <v>50</v>
      </c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25" t="s">
        <v>51</v>
      </c>
      <c r="AD20" s="325"/>
      <c r="AE20" s="325"/>
      <c r="AF20" s="325"/>
      <c r="AG20" s="320">
        <f>SUM(AG7:AJ19)</f>
        <v>4792943</v>
      </c>
      <c r="AH20" s="321"/>
      <c r="AI20" s="321"/>
      <c r="AJ20" s="322"/>
      <c r="AK20" s="320">
        <f>SUM(AK7:AN19)</f>
        <v>6579156</v>
      </c>
      <c r="AL20" s="321"/>
      <c r="AM20" s="321"/>
      <c r="AN20" s="322"/>
      <c r="AO20" s="320">
        <f>SUM(AO7:AR19)</f>
        <v>11372099</v>
      </c>
      <c r="AP20" s="321"/>
      <c r="AQ20" s="321"/>
      <c r="AR20" s="322"/>
    </row>
    <row r="21" spans="1:44" ht="19.5" customHeight="1" x14ac:dyDescent="0.2">
      <c r="A21" s="326" t="s">
        <v>52</v>
      </c>
      <c r="B21" s="327"/>
      <c r="C21" s="346" t="s">
        <v>53</v>
      </c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30" t="s">
        <v>54</v>
      </c>
      <c r="AD21" s="330"/>
      <c r="AE21" s="330"/>
      <c r="AF21" s="330"/>
      <c r="AG21" s="331">
        <v>4012872</v>
      </c>
      <c r="AH21" s="332"/>
      <c r="AI21" s="332"/>
      <c r="AJ21" s="333"/>
      <c r="AK21" s="331"/>
      <c r="AL21" s="332"/>
      <c r="AM21" s="332"/>
      <c r="AN21" s="333"/>
      <c r="AO21" s="331">
        <f>SUM(AG21:AN21)</f>
        <v>4012872</v>
      </c>
      <c r="AP21" s="332"/>
      <c r="AQ21" s="332"/>
      <c r="AR21" s="333"/>
    </row>
    <row r="22" spans="1:44" ht="29.25" customHeight="1" x14ac:dyDescent="0.2">
      <c r="A22" s="326" t="s">
        <v>55</v>
      </c>
      <c r="B22" s="327"/>
      <c r="C22" s="346" t="s">
        <v>56</v>
      </c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30" t="s">
        <v>57</v>
      </c>
      <c r="AD22" s="330"/>
      <c r="AE22" s="330"/>
      <c r="AF22" s="330"/>
      <c r="AG22" s="331">
        <v>661200</v>
      </c>
      <c r="AH22" s="332"/>
      <c r="AI22" s="332"/>
      <c r="AJ22" s="333"/>
      <c r="AK22" s="331"/>
      <c r="AL22" s="332"/>
      <c r="AM22" s="332"/>
      <c r="AN22" s="333"/>
      <c r="AO22" s="331">
        <f>SUM(AG22:AN22)</f>
        <v>661200</v>
      </c>
      <c r="AP22" s="332"/>
      <c r="AQ22" s="332"/>
      <c r="AR22" s="333"/>
    </row>
    <row r="23" spans="1:44" ht="19.5" customHeight="1" x14ac:dyDescent="0.2">
      <c r="A23" s="326" t="s">
        <v>58</v>
      </c>
      <c r="B23" s="327"/>
      <c r="C23" s="334" t="s">
        <v>59</v>
      </c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0" t="s">
        <v>60</v>
      </c>
      <c r="AD23" s="330"/>
      <c r="AE23" s="330"/>
      <c r="AF23" s="330"/>
      <c r="AG23" s="331"/>
      <c r="AH23" s="332"/>
      <c r="AI23" s="332"/>
      <c r="AJ23" s="333"/>
      <c r="AK23" s="331"/>
      <c r="AL23" s="332"/>
      <c r="AM23" s="332"/>
      <c r="AN23" s="333"/>
      <c r="AO23" s="331"/>
      <c r="AP23" s="332"/>
      <c r="AQ23" s="332"/>
      <c r="AR23" s="333"/>
    </row>
    <row r="24" spans="1:44" ht="19.5" customHeight="1" x14ac:dyDescent="0.2">
      <c r="A24" s="313" t="s">
        <v>61</v>
      </c>
      <c r="B24" s="314"/>
      <c r="C24" s="344" t="s">
        <v>62</v>
      </c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25" t="s">
        <v>63</v>
      </c>
      <c r="AD24" s="325"/>
      <c r="AE24" s="325"/>
      <c r="AF24" s="325"/>
      <c r="AG24" s="320">
        <f>SUM(AG21:AJ23)</f>
        <v>4674072</v>
      </c>
      <c r="AH24" s="321"/>
      <c r="AI24" s="321"/>
      <c r="AJ24" s="322"/>
      <c r="AK24" s="320">
        <f>SUM(AK21:AN23)</f>
        <v>0</v>
      </c>
      <c r="AL24" s="321"/>
      <c r="AM24" s="321"/>
      <c r="AN24" s="322"/>
      <c r="AO24" s="320">
        <f>SUM(AO21:AR23)</f>
        <v>4674072</v>
      </c>
      <c r="AP24" s="321"/>
      <c r="AQ24" s="321"/>
      <c r="AR24" s="322"/>
    </row>
    <row r="25" spans="1:44" ht="19.5" customHeight="1" x14ac:dyDescent="0.2">
      <c r="A25" s="313" t="s">
        <v>64</v>
      </c>
      <c r="B25" s="314"/>
      <c r="C25" s="350" t="s">
        <v>65</v>
      </c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1"/>
      <c r="X25" s="351"/>
      <c r="Y25" s="351"/>
      <c r="Z25" s="351"/>
      <c r="AA25" s="351"/>
      <c r="AB25" s="351"/>
      <c r="AC25" s="325" t="s">
        <v>66</v>
      </c>
      <c r="AD25" s="325"/>
      <c r="AE25" s="325"/>
      <c r="AF25" s="325"/>
      <c r="AG25" s="320">
        <f>AG24+AG20</f>
        <v>9467015</v>
      </c>
      <c r="AH25" s="321"/>
      <c r="AI25" s="321"/>
      <c r="AJ25" s="322"/>
      <c r="AK25" s="320">
        <f>AK24+AK20</f>
        <v>6579156</v>
      </c>
      <c r="AL25" s="321"/>
      <c r="AM25" s="321"/>
      <c r="AN25" s="322"/>
      <c r="AO25" s="320">
        <f>AO24+AO20</f>
        <v>16046171</v>
      </c>
      <c r="AP25" s="321"/>
      <c r="AQ25" s="321"/>
      <c r="AR25" s="322"/>
    </row>
    <row r="26" spans="1:44" s="227" customFormat="1" ht="19.5" customHeight="1" x14ac:dyDescent="0.2">
      <c r="A26" s="313" t="s">
        <v>67</v>
      </c>
      <c r="B26" s="314"/>
      <c r="C26" s="344" t="s">
        <v>68</v>
      </c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25" t="s">
        <v>69</v>
      </c>
      <c r="AD26" s="325"/>
      <c r="AE26" s="325"/>
      <c r="AF26" s="325"/>
      <c r="AG26" s="320">
        <v>1479058</v>
      </c>
      <c r="AH26" s="321"/>
      <c r="AI26" s="321"/>
      <c r="AJ26" s="322"/>
      <c r="AK26" s="320">
        <v>577864</v>
      </c>
      <c r="AL26" s="321"/>
      <c r="AM26" s="321"/>
      <c r="AN26" s="322"/>
      <c r="AO26" s="320">
        <f>SUM(AG26:AN26)</f>
        <v>2056922</v>
      </c>
      <c r="AP26" s="321"/>
      <c r="AQ26" s="321"/>
      <c r="AR26" s="322"/>
    </row>
    <row r="27" spans="1:44" ht="19.5" customHeight="1" x14ac:dyDescent="0.2">
      <c r="A27" s="326" t="s">
        <v>70</v>
      </c>
      <c r="B27" s="327"/>
      <c r="C27" s="346" t="s">
        <v>71</v>
      </c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347"/>
      <c r="V27" s="347"/>
      <c r="W27" s="347"/>
      <c r="X27" s="347"/>
      <c r="Y27" s="347"/>
      <c r="Z27" s="347"/>
      <c r="AA27" s="347"/>
      <c r="AB27" s="347"/>
      <c r="AC27" s="330" t="s">
        <v>72</v>
      </c>
      <c r="AD27" s="330"/>
      <c r="AE27" s="330"/>
      <c r="AF27" s="330"/>
      <c r="AG27" s="331">
        <v>85000</v>
      </c>
      <c r="AH27" s="332"/>
      <c r="AI27" s="332"/>
      <c r="AJ27" s="333"/>
      <c r="AK27" s="331"/>
      <c r="AL27" s="332"/>
      <c r="AM27" s="332"/>
      <c r="AN27" s="333"/>
      <c r="AO27" s="320">
        <f>SUM(AG27:AN27)</f>
        <v>85000</v>
      </c>
      <c r="AP27" s="321"/>
      <c r="AQ27" s="321"/>
      <c r="AR27" s="322"/>
    </row>
    <row r="28" spans="1:44" ht="19.5" customHeight="1" x14ac:dyDescent="0.2">
      <c r="A28" s="326" t="s">
        <v>73</v>
      </c>
      <c r="B28" s="327"/>
      <c r="C28" s="346" t="s">
        <v>74</v>
      </c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30" t="s">
        <v>75</v>
      </c>
      <c r="AD28" s="330"/>
      <c r="AE28" s="330"/>
      <c r="AF28" s="330"/>
      <c r="AG28" s="331">
        <v>3579900</v>
      </c>
      <c r="AH28" s="332"/>
      <c r="AI28" s="332"/>
      <c r="AJ28" s="333"/>
      <c r="AK28" s="331">
        <v>38484</v>
      </c>
      <c r="AL28" s="332"/>
      <c r="AM28" s="332"/>
      <c r="AN28" s="333"/>
      <c r="AO28" s="320">
        <f>SUM(AG28:AN28)</f>
        <v>3618384</v>
      </c>
      <c r="AP28" s="321"/>
      <c r="AQ28" s="321"/>
      <c r="AR28" s="322"/>
    </row>
    <row r="29" spans="1:44" ht="19.5" customHeight="1" x14ac:dyDescent="0.2">
      <c r="A29" s="326" t="s">
        <v>76</v>
      </c>
      <c r="B29" s="327"/>
      <c r="C29" s="346" t="s">
        <v>77</v>
      </c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47"/>
      <c r="AC29" s="330" t="s">
        <v>78</v>
      </c>
      <c r="AD29" s="330"/>
      <c r="AE29" s="330"/>
      <c r="AF29" s="330"/>
      <c r="AG29" s="331"/>
      <c r="AH29" s="332"/>
      <c r="AI29" s="332"/>
      <c r="AJ29" s="333"/>
      <c r="AK29" s="331"/>
      <c r="AL29" s="332"/>
      <c r="AM29" s="332"/>
      <c r="AN29" s="333"/>
      <c r="AO29" s="331"/>
      <c r="AP29" s="332"/>
      <c r="AQ29" s="332"/>
      <c r="AR29" s="333"/>
    </row>
    <row r="30" spans="1:44" ht="19.5" customHeight="1" x14ac:dyDescent="0.2">
      <c r="A30" s="313" t="s">
        <v>79</v>
      </c>
      <c r="B30" s="314"/>
      <c r="C30" s="344" t="s">
        <v>80</v>
      </c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5"/>
      <c r="Z30" s="345"/>
      <c r="AA30" s="345"/>
      <c r="AB30" s="345"/>
      <c r="AC30" s="325" t="s">
        <v>81</v>
      </c>
      <c r="AD30" s="325"/>
      <c r="AE30" s="325"/>
      <c r="AF30" s="325"/>
      <c r="AG30" s="320">
        <f>SUM(AG27:AJ29)</f>
        <v>3664900</v>
      </c>
      <c r="AH30" s="321"/>
      <c r="AI30" s="321"/>
      <c r="AJ30" s="322"/>
      <c r="AK30" s="320">
        <f>SUM(AK27:AN29)</f>
        <v>38484</v>
      </c>
      <c r="AL30" s="321"/>
      <c r="AM30" s="321"/>
      <c r="AN30" s="322"/>
      <c r="AO30" s="320">
        <f>SUM(AO27:AR29)</f>
        <v>3703384</v>
      </c>
      <c r="AP30" s="321"/>
      <c r="AQ30" s="321"/>
      <c r="AR30" s="322"/>
    </row>
    <row r="31" spans="1:44" ht="19.5" customHeight="1" x14ac:dyDescent="0.2">
      <c r="A31" s="326" t="s">
        <v>82</v>
      </c>
      <c r="B31" s="327"/>
      <c r="C31" s="346" t="s">
        <v>83</v>
      </c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47"/>
      <c r="AC31" s="330" t="s">
        <v>84</v>
      </c>
      <c r="AD31" s="330"/>
      <c r="AE31" s="330"/>
      <c r="AF31" s="330"/>
      <c r="AG31" s="331">
        <v>290000</v>
      </c>
      <c r="AH31" s="332"/>
      <c r="AI31" s="332"/>
      <c r="AJ31" s="333"/>
      <c r="AK31" s="331"/>
      <c r="AL31" s="332"/>
      <c r="AM31" s="332"/>
      <c r="AN31" s="333"/>
      <c r="AO31" s="331">
        <f>SUM(AG31:AN31)</f>
        <v>290000</v>
      </c>
      <c r="AP31" s="332"/>
      <c r="AQ31" s="332"/>
      <c r="AR31" s="333"/>
    </row>
    <row r="32" spans="1:44" ht="19.5" customHeight="1" x14ac:dyDescent="0.2">
      <c r="A32" s="326" t="s">
        <v>85</v>
      </c>
      <c r="B32" s="327"/>
      <c r="C32" s="346" t="s">
        <v>86</v>
      </c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  <c r="R32" s="347"/>
      <c r="S32" s="347"/>
      <c r="T32" s="347"/>
      <c r="U32" s="347"/>
      <c r="V32" s="347"/>
      <c r="W32" s="347"/>
      <c r="X32" s="347"/>
      <c r="Y32" s="347"/>
      <c r="Z32" s="347"/>
      <c r="AA32" s="347"/>
      <c r="AB32" s="347"/>
      <c r="AC32" s="330" t="s">
        <v>87</v>
      </c>
      <c r="AD32" s="330"/>
      <c r="AE32" s="330"/>
      <c r="AF32" s="330"/>
      <c r="AG32" s="331">
        <v>144100</v>
      </c>
      <c r="AH32" s="332"/>
      <c r="AI32" s="332"/>
      <c r="AJ32" s="333"/>
      <c r="AK32" s="331"/>
      <c r="AL32" s="332"/>
      <c r="AM32" s="332"/>
      <c r="AN32" s="333"/>
      <c r="AO32" s="331">
        <f>SUM(AG32:AN32)</f>
        <v>144100</v>
      </c>
      <c r="AP32" s="332"/>
      <c r="AQ32" s="332"/>
      <c r="AR32" s="333"/>
    </row>
    <row r="33" spans="1:44" ht="19.5" customHeight="1" x14ac:dyDescent="0.2">
      <c r="A33" s="313" t="s">
        <v>88</v>
      </c>
      <c r="B33" s="314"/>
      <c r="C33" s="344" t="s">
        <v>89</v>
      </c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25" t="s">
        <v>90</v>
      </c>
      <c r="AD33" s="325"/>
      <c r="AE33" s="325"/>
      <c r="AF33" s="325"/>
      <c r="AG33" s="320">
        <f>SUM(AG31:AJ32)</f>
        <v>434100</v>
      </c>
      <c r="AH33" s="321"/>
      <c r="AI33" s="321"/>
      <c r="AJ33" s="322"/>
      <c r="AK33" s="320">
        <f>SUM(AK31:AN32)</f>
        <v>0</v>
      </c>
      <c r="AL33" s="321"/>
      <c r="AM33" s="321"/>
      <c r="AN33" s="322"/>
      <c r="AO33" s="320">
        <f>SUM(AO31:AR32)</f>
        <v>434100</v>
      </c>
      <c r="AP33" s="321"/>
      <c r="AQ33" s="321"/>
      <c r="AR33" s="322"/>
    </row>
    <row r="34" spans="1:44" ht="19.5" customHeight="1" x14ac:dyDescent="0.2">
      <c r="A34" s="326" t="s">
        <v>91</v>
      </c>
      <c r="B34" s="327"/>
      <c r="C34" s="346" t="s">
        <v>92</v>
      </c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7"/>
      <c r="AC34" s="330" t="s">
        <v>93</v>
      </c>
      <c r="AD34" s="330"/>
      <c r="AE34" s="330"/>
      <c r="AF34" s="330"/>
      <c r="AG34" s="331">
        <v>668000</v>
      </c>
      <c r="AH34" s="332"/>
      <c r="AI34" s="332"/>
      <c r="AJ34" s="333"/>
      <c r="AK34" s="331">
        <v>250000</v>
      </c>
      <c r="AL34" s="332"/>
      <c r="AM34" s="332"/>
      <c r="AN34" s="333"/>
      <c r="AO34" s="331">
        <f t="shared" ref="AO34:AO40" si="0">SUM(AG34:AN34)</f>
        <v>918000</v>
      </c>
      <c r="AP34" s="332"/>
      <c r="AQ34" s="332"/>
      <c r="AR34" s="333"/>
    </row>
    <row r="35" spans="1:44" ht="19.5" customHeight="1" x14ac:dyDescent="0.2">
      <c r="A35" s="326" t="s">
        <v>94</v>
      </c>
      <c r="B35" s="327"/>
      <c r="C35" s="346" t="s">
        <v>95</v>
      </c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330" t="s">
        <v>96</v>
      </c>
      <c r="AD35" s="330"/>
      <c r="AE35" s="330"/>
      <c r="AF35" s="330"/>
      <c r="AG35" s="331">
        <v>278267</v>
      </c>
      <c r="AH35" s="332"/>
      <c r="AI35" s="332"/>
      <c r="AJ35" s="333"/>
      <c r="AK35" s="331">
        <v>450000</v>
      </c>
      <c r="AL35" s="332"/>
      <c r="AM35" s="332"/>
      <c r="AN35" s="333"/>
      <c r="AO35" s="331">
        <f t="shared" si="0"/>
        <v>728267</v>
      </c>
      <c r="AP35" s="332"/>
      <c r="AQ35" s="332"/>
      <c r="AR35" s="333"/>
    </row>
    <row r="36" spans="1:44" ht="19.5" customHeight="1" x14ac:dyDescent="0.2">
      <c r="A36" s="326" t="s">
        <v>97</v>
      </c>
      <c r="B36" s="327"/>
      <c r="C36" s="346" t="s">
        <v>98</v>
      </c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347"/>
      <c r="AA36" s="347"/>
      <c r="AB36" s="347"/>
      <c r="AC36" s="330" t="s">
        <v>99</v>
      </c>
      <c r="AD36" s="330"/>
      <c r="AE36" s="330"/>
      <c r="AF36" s="330"/>
      <c r="AG36" s="331"/>
      <c r="AH36" s="332"/>
      <c r="AI36" s="332"/>
      <c r="AJ36" s="333"/>
      <c r="AK36" s="331"/>
      <c r="AL36" s="332"/>
      <c r="AM36" s="332"/>
      <c r="AN36" s="333"/>
      <c r="AO36" s="331">
        <f t="shared" si="0"/>
        <v>0</v>
      </c>
      <c r="AP36" s="332"/>
      <c r="AQ36" s="332"/>
      <c r="AR36" s="333"/>
    </row>
    <row r="37" spans="1:44" ht="19.5" customHeight="1" x14ac:dyDescent="0.2">
      <c r="A37" s="326" t="s">
        <v>100</v>
      </c>
      <c r="B37" s="327"/>
      <c r="C37" s="346" t="s">
        <v>101</v>
      </c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347"/>
      <c r="W37" s="347"/>
      <c r="X37" s="347"/>
      <c r="Y37" s="347"/>
      <c r="Z37" s="347"/>
      <c r="AA37" s="347"/>
      <c r="AB37" s="347"/>
      <c r="AC37" s="330" t="s">
        <v>102</v>
      </c>
      <c r="AD37" s="330"/>
      <c r="AE37" s="330"/>
      <c r="AF37" s="330"/>
      <c r="AG37" s="331">
        <v>787000</v>
      </c>
      <c r="AH37" s="332"/>
      <c r="AI37" s="332"/>
      <c r="AJ37" s="333"/>
      <c r="AK37" s="331">
        <v>-50000</v>
      </c>
      <c r="AL37" s="332"/>
      <c r="AM37" s="332"/>
      <c r="AN37" s="333"/>
      <c r="AO37" s="331">
        <f t="shared" si="0"/>
        <v>737000</v>
      </c>
      <c r="AP37" s="332"/>
      <c r="AQ37" s="332"/>
      <c r="AR37" s="333"/>
    </row>
    <row r="38" spans="1:44" ht="19.5" customHeight="1" x14ac:dyDescent="0.2">
      <c r="A38" s="326" t="s">
        <v>103</v>
      </c>
      <c r="B38" s="327"/>
      <c r="C38" s="348" t="s">
        <v>104</v>
      </c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30" t="s">
        <v>105</v>
      </c>
      <c r="AD38" s="330"/>
      <c r="AE38" s="330"/>
      <c r="AF38" s="330"/>
      <c r="AG38" s="331"/>
      <c r="AH38" s="332"/>
      <c r="AI38" s="332"/>
      <c r="AJ38" s="333"/>
      <c r="AK38" s="331"/>
      <c r="AL38" s="332"/>
      <c r="AM38" s="332"/>
      <c r="AN38" s="333"/>
      <c r="AO38" s="331">
        <f t="shared" si="0"/>
        <v>0</v>
      </c>
      <c r="AP38" s="332"/>
      <c r="AQ38" s="332"/>
      <c r="AR38" s="333"/>
    </row>
    <row r="39" spans="1:44" ht="19.5" customHeight="1" x14ac:dyDescent="0.2">
      <c r="A39" s="326" t="s">
        <v>106</v>
      </c>
      <c r="B39" s="327"/>
      <c r="C39" s="334" t="s">
        <v>107</v>
      </c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  <c r="AC39" s="330" t="s">
        <v>108</v>
      </c>
      <c r="AD39" s="330"/>
      <c r="AE39" s="330"/>
      <c r="AF39" s="330"/>
      <c r="AG39" s="331">
        <v>310000</v>
      </c>
      <c r="AH39" s="332"/>
      <c r="AI39" s="332"/>
      <c r="AJ39" s="333"/>
      <c r="AK39" s="331">
        <v>150000</v>
      </c>
      <c r="AL39" s="332"/>
      <c r="AM39" s="332"/>
      <c r="AN39" s="333"/>
      <c r="AO39" s="331">
        <f t="shared" si="0"/>
        <v>460000</v>
      </c>
      <c r="AP39" s="332"/>
      <c r="AQ39" s="332"/>
      <c r="AR39" s="333"/>
    </row>
    <row r="40" spans="1:44" ht="19.5" customHeight="1" x14ac:dyDescent="0.2">
      <c r="A40" s="326" t="s">
        <v>109</v>
      </c>
      <c r="B40" s="327"/>
      <c r="C40" s="346" t="s">
        <v>110</v>
      </c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30" t="s">
        <v>111</v>
      </c>
      <c r="AD40" s="330"/>
      <c r="AE40" s="330"/>
      <c r="AF40" s="330"/>
      <c r="AG40" s="331">
        <v>1609000</v>
      </c>
      <c r="AH40" s="332"/>
      <c r="AI40" s="332"/>
      <c r="AJ40" s="333"/>
      <c r="AK40" s="331"/>
      <c r="AL40" s="332"/>
      <c r="AM40" s="332"/>
      <c r="AN40" s="333"/>
      <c r="AO40" s="331">
        <f t="shared" si="0"/>
        <v>1609000</v>
      </c>
      <c r="AP40" s="332"/>
      <c r="AQ40" s="332"/>
      <c r="AR40" s="333"/>
    </row>
    <row r="41" spans="1:44" ht="19.5" customHeight="1" x14ac:dyDescent="0.2">
      <c r="A41" s="313" t="s">
        <v>112</v>
      </c>
      <c r="B41" s="314"/>
      <c r="C41" s="344" t="s">
        <v>113</v>
      </c>
      <c r="D41" s="345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5"/>
      <c r="Y41" s="345"/>
      <c r="Z41" s="345"/>
      <c r="AA41" s="345"/>
      <c r="AB41" s="345"/>
      <c r="AC41" s="325" t="s">
        <v>114</v>
      </c>
      <c r="AD41" s="325"/>
      <c r="AE41" s="325"/>
      <c r="AF41" s="325"/>
      <c r="AG41" s="320">
        <f>SUM(AG34:AJ40)</f>
        <v>3652267</v>
      </c>
      <c r="AH41" s="321"/>
      <c r="AI41" s="321"/>
      <c r="AJ41" s="322"/>
      <c r="AK41" s="320">
        <f>SUM(AK34:AN40)</f>
        <v>800000</v>
      </c>
      <c r="AL41" s="321"/>
      <c r="AM41" s="321"/>
      <c r="AN41" s="322"/>
      <c r="AO41" s="320">
        <f>SUM(AO34:AR40)</f>
        <v>4452267</v>
      </c>
      <c r="AP41" s="321"/>
      <c r="AQ41" s="321"/>
      <c r="AR41" s="322"/>
    </row>
    <row r="42" spans="1:44" ht="19.5" customHeight="1" x14ac:dyDescent="0.2">
      <c r="A42" s="326" t="s">
        <v>115</v>
      </c>
      <c r="B42" s="327"/>
      <c r="C42" s="346" t="s">
        <v>116</v>
      </c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30" t="s">
        <v>117</v>
      </c>
      <c r="AD42" s="330"/>
      <c r="AE42" s="330"/>
      <c r="AF42" s="330"/>
      <c r="AG42" s="331"/>
      <c r="AH42" s="332"/>
      <c r="AI42" s="332"/>
      <c r="AJ42" s="333"/>
      <c r="AK42" s="331"/>
      <c r="AL42" s="332"/>
      <c r="AM42" s="332"/>
      <c r="AN42" s="333"/>
      <c r="AO42" s="331"/>
      <c r="AP42" s="332"/>
      <c r="AQ42" s="332"/>
      <c r="AR42" s="333"/>
    </row>
    <row r="43" spans="1:44" ht="19.5" customHeight="1" x14ac:dyDescent="0.2">
      <c r="A43" s="326" t="s">
        <v>118</v>
      </c>
      <c r="B43" s="327"/>
      <c r="C43" s="346" t="s">
        <v>119</v>
      </c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347"/>
      <c r="U43" s="347"/>
      <c r="V43" s="347"/>
      <c r="W43" s="347"/>
      <c r="X43" s="347"/>
      <c r="Y43" s="347"/>
      <c r="Z43" s="347"/>
      <c r="AA43" s="347"/>
      <c r="AB43" s="347"/>
      <c r="AC43" s="330" t="s">
        <v>120</v>
      </c>
      <c r="AD43" s="330"/>
      <c r="AE43" s="330"/>
      <c r="AF43" s="330"/>
      <c r="AG43" s="331"/>
      <c r="AH43" s="332"/>
      <c r="AI43" s="332"/>
      <c r="AJ43" s="333"/>
      <c r="AK43" s="331"/>
      <c r="AL43" s="332"/>
      <c r="AM43" s="332"/>
      <c r="AN43" s="333"/>
      <c r="AO43" s="331"/>
      <c r="AP43" s="332"/>
      <c r="AQ43" s="332"/>
      <c r="AR43" s="333"/>
    </row>
    <row r="44" spans="1:44" ht="19.5" customHeight="1" x14ac:dyDescent="0.2">
      <c r="A44" s="313" t="s">
        <v>121</v>
      </c>
      <c r="B44" s="314"/>
      <c r="C44" s="344" t="s">
        <v>122</v>
      </c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  <c r="Y44" s="345"/>
      <c r="Z44" s="345"/>
      <c r="AA44" s="345"/>
      <c r="AB44" s="345"/>
      <c r="AC44" s="325" t="s">
        <v>123</v>
      </c>
      <c r="AD44" s="325"/>
      <c r="AE44" s="325"/>
      <c r="AF44" s="325"/>
      <c r="AG44" s="320">
        <f>SUM(AG42:AJ43)</f>
        <v>0</v>
      </c>
      <c r="AH44" s="321"/>
      <c r="AI44" s="321"/>
      <c r="AJ44" s="322"/>
      <c r="AK44" s="320">
        <f>SUM(AK42:AN43)</f>
        <v>0</v>
      </c>
      <c r="AL44" s="321"/>
      <c r="AM44" s="321"/>
      <c r="AN44" s="322"/>
      <c r="AO44" s="320">
        <f>SUM(AO42:AR43)</f>
        <v>0</v>
      </c>
      <c r="AP44" s="321"/>
      <c r="AQ44" s="321"/>
      <c r="AR44" s="322"/>
    </row>
    <row r="45" spans="1:44" ht="19.5" customHeight="1" x14ac:dyDescent="0.2">
      <c r="A45" s="326" t="s">
        <v>124</v>
      </c>
      <c r="B45" s="327"/>
      <c r="C45" s="346" t="s">
        <v>125</v>
      </c>
      <c r="D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  <c r="S45" s="347"/>
      <c r="T45" s="347"/>
      <c r="U45" s="347"/>
      <c r="V45" s="347"/>
      <c r="W45" s="347"/>
      <c r="X45" s="347"/>
      <c r="Y45" s="347"/>
      <c r="Z45" s="347"/>
      <c r="AA45" s="347"/>
      <c r="AB45" s="347"/>
      <c r="AC45" s="330" t="s">
        <v>126</v>
      </c>
      <c r="AD45" s="330"/>
      <c r="AE45" s="330"/>
      <c r="AF45" s="330"/>
      <c r="AG45" s="331">
        <v>1732443</v>
      </c>
      <c r="AH45" s="332"/>
      <c r="AI45" s="332"/>
      <c r="AJ45" s="333"/>
      <c r="AK45" s="331">
        <v>158891</v>
      </c>
      <c r="AL45" s="332"/>
      <c r="AM45" s="332"/>
      <c r="AN45" s="333"/>
      <c r="AO45" s="331">
        <f>SUM(AG45:AN45)</f>
        <v>1891334</v>
      </c>
      <c r="AP45" s="332"/>
      <c r="AQ45" s="332"/>
      <c r="AR45" s="333"/>
    </row>
    <row r="46" spans="1:44" ht="19.5" customHeight="1" x14ac:dyDescent="0.2">
      <c r="A46" s="326" t="s">
        <v>127</v>
      </c>
      <c r="B46" s="327"/>
      <c r="C46" s="346" t="s">
        <v>128</v>
      </c>
      <c r="D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  <c r="S46" s="347"/>
      <c r="T46" s="347"/>
      <c r="U46" s="347"/>
      <c r="V46" s="347"/>
      <c r="W46" s="347"/>
      <c r="X46" s="347"/>
      <c r="Y46" s="347"/>
      <c r="Z46" s="347"/>
      <c r="AA46" s="347"/>
      <c r="AB46" s="347"/>
      <c r="AC46" s="330" t="s">
        <v>129</v>
      </c>
      <c r="AD46" s="330"/>
      <c r="AE46" s="330"/>
      <c r="AF46" s="330"/>
      <c r="AG46" s="331"/>
      <c r="AH46" s="332"/>
      <c r="AI46" s="332"/>
      <c r="AJ46" s="333"/>
      <c r="AK46" s="331"/>
      <c r="AL46" s="332"/>
      <c r="AM46" s="332"/>
      <c r="AN46" s="333"/>
      <c r="AO46" s="331"/>
      <c r="AP46" s="332"/>
      <c r="AQ46" s="332"/>
      <c r="AR46" s="333"/>
    </row>
    <row r="47" spans="1:44" ht="19.5" customHeight="1" x14ac:dyDescent="0.2">
      <c r="A47" s="326" t="s">
        <v>130</v>
      </c>
      <c r="B47" s="327"/>
      <c r="C47" s="346" t="s">
        <v>131</v>
      </c>
      <c r="D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  <c r="S47" s="347"/>
      <c r="T47" s="347"/>
      <c r="U47" s="347"/>
      <c r="V47" s="347"/>
      <c r="W47" s="347"/>
      <c r="X47" s="347"/>
      <c r="Y47" s="347"/>
      <c r="Z47" s="347"/>
      <c r="AA47" s="347"/>
      <c r="AB47" s="347"/>
      <c r="AC47" s="330" t="s">
        <v>132</v>
      </c>
      <c r="AD47" s="330"/>
      <c r="AE47" s="330"/>
      <c r="AF47" s="330"/>
      <c r="AG47" s="331"/>
      <c r="AH47" s="332"/>
      <c r="AI47" s="332"/>
      <c r="AJ47" s="333"/>
      <c r="AK47" s="331"/>
      <c r="AL47" s="332"/>
      <c r="AM47" s="332"/>
      <c r="AN47" s="333"/>
      <c r="AO47" s="331"/>
      <c r="AP47" s="332"/>
      <c r="AQ47" s="332"/>
      <c r="AR47" s="333"/>
    </row>
    <row r="48" spans="1:44" ht="19.5" customHeight="1" x14ac:dyDescent="0.2">
      <c r="A48" s="326" t="s">
        <v>133</v>
      </c>
      <c r="B48" s="327"/>
      <c r="C48" s="346" t="s">
        <v>134</v>
      </c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  <c r="S48" s="347"/>
      <c r="T48" s="347"/>
      <c r="U48" s="347"/>
      <c r="V48" s="347"/>
      <c r="W48" s="347"/>
      <c r="X48" s="347"/>
      <c r="Y48" s="347"/>
      <c r="Z48" s="347"/>
      <c r="AA48" s="347"/>
      <c r="AB48" s="347"/>
      <c r="AC48" s="330" t="s">
        <v>135</v>
      </c>
      <c r="AD48" s="330"/>
      <c r="AE48" s="330"/>
      <c r="AF48" s="330"/>
      <c r="AG48" s="331"/>
      <c r="AH48" s="332"/>
      <c r="AI48" s="332"/>
      <c r="AJ48" s="333"/>
      <c r="AK48" s="331"/>
      <c r="AL48" s="332"/>
      <c r="AM48" s="332"/>
      <c r="AN48" s="333"/>
      <c r="AO48" s="331"/>
      <c r="AP48" s="332"/>
      <c r="AQ48" s="332"/>
      <c r="AR48" s="333"/>
    </row>
    <row r="49" spans="1:44" ht="19.5" customHeight="1" x14ac:dyDescent="0.2">
      <c r="A49" s="326" t="s">
        <v>136</v>
      </c>
      <c r="B49" s="327"/>
      <c r="C49" s="346" t="s">
        <v>137</v>
      </c>
      <c r="D49" s="347"/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  <c r="S49" s="347"/>
      <c r="T49" s="347"/>
      <c r="U49" s="347"/>
      <c r="V49" s="347"/>
      <c r="W49" s="347"/>
      <c r="X49" s="347"/>
      <c r="Y49" s="347"/>
      <c r="Z49" s="347"/>
      <c r="AA49" s="347"/>
      <c r="AB49" s="347"/>
      <c r="AC49" s="330" t="s">
        <v>138</v>
      </c>
      <c r="AD49" s="330"/>
      <c r="AE49" s="330"/>
      <c r="AF49" s="330"/>
      <c r="AG49" s="331"/>
      <c r="AH49" s="332"/>
      <c r="AI49" s="332"/>
      <c r="AJ49" s="333"/>
      <c r="AK49" s="331"/>
      <c r="AL49" s="332"/>
      <c r="AM49" s="332"/>
      <c r="AN49" s="333"/>
      <c r="AO49" s="331">
        <v>0</v>
      </c>
      <c r="AP49" s="332"/>
      <c r="AQ49" s="332"/>
      <c r="AR49" s="333"/>
    </row>
    <row r="50" spans="1:44" ht="19.5" customHeight="1" x14ac:dyDescent="0.2">
      <c r="A50" s="313" t="s">
        <v>139</v>
      </c>
      <c r="B50" s="314"/>
      <c r="C50" s="344" t="s">
        <v>140</v>
      </c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25" t="s">
        <v>141</v>
      </c>
      <c r="AD50" s="325"/>
      <c r="AE50" s="325"/>
      <c r="AF50" s="325"/>
      <c r="AG50" s="320">
        <f>SUM(AG45:AJ49)</f>
        <v>1732443</v>
      </c>
      <c r="AH50" s="321"/>
      <c r="AI50" s="321"/>
      <c r="AJ50" s="322"/>
      <c r="AK50" s="320">
        <f>SUM(AK45:AN49)</f>
        <v>158891</v>
      </c>
      <c r="AL50" s="321"/>
      <c r="AM50" s="321"/>
      <c r="AN50" s="322"/>
      <c r="AO50" s="320">
        <f>SUM(AO45:AR49)</f>
        <v>1891334</v>
      </c>
      <c r="AP50" s="321"/>
      <c r="AQ50" s="321"/>
      <c r="AR50" s="322"/>
    </row>
    <row r="51" spans="1:44" ht="19.5" customHeight="1" x14ac:dyDescent="0.2">
      <c r="A51" s="313" t="s">
        <v>142</v>
      </c>
      <c r="B51" s="314"/>
      <c r="C51" s="344" t="s">
        <v>143</v>
      </c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345"/>
      <c r="Y51" s="345"/>
      <c r="Z51" s="345"/>
      <c r="AA51" s="345"/>
      <c r="AB51" s="345"/>
      <c r="AC51" s="325" t="s">
        <v>144</v>
      </c>
      <c r="AD51" s="325"/>
      <c r="AE51" s="325"/>
      <c r="AF51" s="325"/>
      <c r="AG51" s="320">
        <f>AG30+AG33+AG41+AG44+AG50</f>
        <v>9483710</v>
      </c>
      <c r="AH51" s="321"/>
      <c r="AI51" s="321"/>
      <c r="AJ51" s="322"/>
      <c r="AK51" s="320">
        <f>AK30+AK33+AK41+AK44+AK50</f>
        <v>997375</v>
      </c>
      <c r="AL51" s="321"/>
      <c r="AM51" s="321"/>
      <c r="AN51" s="322"/>
      <c r="AO51" s="320">
        <f>AO30+AO33+AO41+AO44+AO50</f>
        <v>10481085</v>
      </c>
      <c r="AP51" s="321"/>
      <c r="AQ51" s="321"/>
      <c r="AR51" s="322"/>
    </row>
    <row r="52" spans="1:44" ht="19.5" customHeight="1" x14ac:dyDescent="0.2">
      <c r="A52" s="326" t="s">
        <v>145</v>
      </c>
      <c r="B52" s="327"/>
      <c r="C52" s="328" t="s">
        <v>146</v>
      </c>
      <c r="D52" s="329"/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30" t="s">
        <v>147</v>
      </c>
      <c r="AD52" s="330"/>
      <c r="AE52" s="330"/>
      <c r="AF52" s="330"/>
      <c r="AG52" s="331"/>
      <c r="AH52" s="332"/>
      <c r="AI52" s="332"/>
      <c r="AJ52" s="333"/>
      <c r="AK52" s="331"/>
      <c r="AL52" s="332"/>
      <c r="AM52" s="332"/>
      <c r="AN52" s="333"/>
      <c r="AO52" s="331"/>
      <c r="AP52" s="332"/>
      <c r="AQ52" s="332"/>
      <c r="AR52" s="333"/>
    </row>
    <row r="53" spans="1:44" ht="19.5" customHeight="1" x14ac:dyDescent="0.2">
      <c r="A53" s="326" t="s">
        <v>148</v>
      </c>
      <c r="B53" s="327"/>
      <c r="C53" s="328" t="s">
        <v>149</v>
      </c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29"/>
      <c r="P53" s="329"/>
      <c r="Q53" s="329"/>
      <c r="R53" s="329"/>
      <c r="S53" s="329"/>
      <c r="T53" s="329"/>
      <c r="U53" s="329"/>
      <c r="V53" s="329"/>
      <c r="W53" s="329"/>
      <c r="X53" s="329"/>
      <c r="Y53" s="329"/>
      <c r="Z53" s="329"/>
      <c r="AA53" s="329"/>
      <c r="AB53" s="329"/>
      <c r="AC53" s="330" t="s">
        <v>150</v>
      </c>
      <c r="AD53" s="330"/>
      <c r="AE53" s="330"/>
      <c r="AF53" s="330"/>
      <c r="AG53" s="331"/>
      <c r="AH53" s="332"/>
      <c r="AI53" s="332"/>
      <c r="AJ53" s="333"/>
      <c r="AK53" s="331"/>
      <c r="AL53" s="332"/>
      <c r="AM53" s="332"/>
      <c r="AN53" s="333"/>
      <c r="AO53" s="331"/>
      <c r="AP53" s="332"/>
      <c r="AQ53" s="332"/>
      <c r="AR53" s="333"/>
    </row>
    <row r="54" spans="1:44" ht="19.5" customHeight="1" x14ac:dyDescent="0.2">
      <c r="A54" s="326" t="s">
        <v>151</v>
      </c>
      <c r="B54" s="327"/>
      <c r="C54" s="342" t="s">
        <v>152</v>
      </c>
      <c r="D54" s="343"/>
      <c r="E54" s="343"/>
      <c r="F54" s="343"/>
      <c r="G54" s="343"/>
      <c r="H54" s="343"/>
      <c r="I54" s="343"/>
      <c r="J54" s="343"/>
      <c r="K54" s="343"/>
      <c r="L54" s="343"/>
      <c r="M54" s="343"/>
      <c r="N54" s="343"/>
      <c r="O54" s="343"/>
      <c r="P54" s="343"/>
      <c r="Q54" s="343"/>
      <c r="R54" s="343"/>
      <c r="S54" s="343"/>
      <c r="T54" s="343"/>
      <c r="U54" s="343"/>
      <c r="V54" s="343"/>
      <c r="W54" s="343"/>
      <c r="X54" s="343"/>
      <c r="Y54" s="343"/>
      <c r="Z54" s="343"/>
      <c r="AA54" s="343"/>
      <c r="AB54" s="343"/>
      <c r="AC54" s="330" t="s">
        <v>153</v>
      </c>
      <c r="AD54" s="330"/>
      <c r="AE54" s="330"/>
      <c r="AF54" s="330"/>
      <c r="AG54" s="331"/>
      <c r="AH54" s="332"/>
      <c r="AI54" s="332"/>
      <c r="AJ54" s="333"/>
      <c r="AK54" s="331"/>
      <c r="AL54" s="332"/>
      <c r="AM54" s="332"/>
      <c r="AN54" s="333"/>
      <c r="AO54" s="331"/>
      <c r="AP54" s="332"/>
      <c r="AQ54" s="332"/>
      <c r="AR54" s="333"/>
    </row>
    <row r="55" spans="1:44" ht="19.5" customHeight="1" x14ac:dyDescent="0.2">
      <c r="A55" s="326" t="s">
        <v>154</v>
      </c>
      <c r="B55" s="327"/>
      <c r="C55" s="342" t="s">
        <v>155</v>
      </c>
      <c r="D55" s="343"/>
      <c r="E55" s="343"/>
      <c r="F55" s="343"/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43"/>
      <c r="R55" s="343"/>
      <c r="S55" s="343"/>
      <c r="T55" s="343"/>
      <c r="U55" s="343"/>
      <c r="V55" s="343"/>
      <c r="W55" s="343"/>
      <c r="X55" s="343"/>
      <c r="Y55" s="343"/>
      <c r="Z55" s="343"/>
      <c r="AA55" s="343"/>
      <c r="AB55" s="343"/>
      <c r="AC55" s="330" t="s">
        <v>156</v>
      </c>
      <c r="AD55" s="330"/>
      <c r="AE55" s="330"/>
      <c r="AF55" s="330"/>
      <c r="AG55" s="331"/>
      <c r="AH55" s="332"/>
      <c r="AI55" s="332"/>
      <c r="AJ55" s="333"/>
      <c r="AK55" s="331"/>
      <c r="AL55" s="332"/>
      <c r="AM55" s="332"/>
      <c r="AN55" s="333"/>
      <c r="AO55" s="331"/>
      <c r="AP55" s="332"/>
      <c r="AQ55" s="332"/>
      <c r="AR55" s="333"/>
    </row>
    <row r="56" spans="1:44" ht="19.5" customHeight="1" x14ac:dyDescent="0.2">
      <c r="A56" s="326" t="s">
        <v>157</v>
      </c>
      <c r="B56" s="327"/>
      <c r="C56" s="342" t="s">
        <v>158</v>
      </c>
      <c r="D56" s="343"/>
      <c r="E56" s="343"/>
      <c r="F56" s="343"/>
      <c r="G56" s="343"/>
      <c r="H56" s="343"/>
      <c r="I56" s="343"/>
      <c r="J56" s="343"/>
      <c r="K56" s="343"/>
      <c r="L56" s="343"/>
      <c r="M56" s="343"/>
      <c r="N56" s="343"/>
      <c r="O56" s="343"/>
      <c r="P56" s="343"/>
      <c r="Q56" s="343"/>
      <c r="R56" s="343"/>
      <c r="S56" s="343"/>
      <c r="T56" s="343"/>
      <c r="U56" s="343"/>
      <c r="V56" s="343"/>
      <c r="W56" s="343"/>
      <c r="X56" s="343"/>
      <c r="Y56" s="343"/>
      <c r="Z56" s="343"/>
      <c r="AA56" s="343"/>
      <c r="AB56" s="343"/>
      <c r="AC56" s="330" t="s">
        <v>159</v>
      </c>
      <c r="AD56" s="330"/>
      <c r="AE56" s="330"/>
      <c r="AF56" s="330"/>
      <c r="AG56" s="331"/>
      <c r="AH56" s="332"/>
      <c r="AI56" s="332"/>
      <c r="AJ56" s="333"/>
      <c r="AK56" s="331"/>
      <c r="AL56" s="332"/>
      <c r="AM56" s="332"/>
      <c r="AN56" s="333"/>
      <c r="AO56" s="331"/>
      <c r="AP56" s="332"/>
      <c r="AQ56" s="332"/>
      <c r="AR56" s="333"/>
    </row>
    <row r="57" spans="1:44" ht="19.5" customHeight="1" x14ac:dyDescent="0.2">
      <c r="A57" s="326" t="s">
        <v>160</v>
      </c>
      <c r="B57" s="327"/>
      <c r="C57" s="328" t="s">
        <v>161</v>
      </c>
      <c r="D57" s="329"/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29"/>
      <c r="P57" s="329"/>
      <c r="Q57" s="329"/>
      <c r="R57" s="329"/>
      <c r="S57" s="329"/>
      <c r="T57" s="329"/>
      <c r="U57" s="329"/>
      <c r="V57" s="329"/>
      <c r="W57" s="329"/>
      <c r="X57" s="329"/>
      <c r="Y57" s="329"/>
      <c r="Z57" s="329"/>
      <c r="AA57" s="329"/>
      <c r="AB57" s="329"/>
      <c r="AC57" s="330" t="s">
        <v>162</v>
      </c>
      <c r="AD57" s="330"/>
      <c r="AE57" s="330"/>
      <c r="AF57" s="330"/>
      <c r="AG57" s="331"/>
      <c r="AH57" s="332"/>
      <c r="AI57" s="332"/>
      <c r="AJ57" s="333"/>
      <c r="AK57" s="331"/>
      <c r="AL57" s="332"/>
      <c r="AM57" s="332"/>
      <c r="AN57" s="333"/>
      <c r="AO57" s="331"/>
      <c r="AP57" s="332"/>
      <c r="AQ57" s="332"/>
      <c r="AR57" s="333"/>
    </row>
    <row r="58" spans="1:44" ht="19.5" customHeight="1" x14ac:dyDescent="0.2">
      <c r="A58" s="326" t="s">
        <v>163</v>
      </c>
      <c r="B58" s="327"/>
      <c r="C58" s="328" t="s">
        <v>164</v>
      </c>
      <c r="D58" s="329"/>
      <c r="E58" s="329"/>
      <c r="F58" s="329"/>
      <c r="G58" s="329"/>
      <c r="H58" s="329"/>
      <c r="I58" s="329"/>
      <c r="J58" s="329"/>
      <c r="K58" s="329"/>
      <c r="L58" s="329"/>
      <c r="M58" s="329"/>
      <c r="N58" s="329"/>
      <c r="O58" s="329"/>
      <c r="P58" s="329"/>
      <c r="Q58" s="329"/>
      <c r="R58" s="329"/>
      <c r="S58" s="329"/>
      <c r="T58" s="329"/>
      <c r="U58" s="329"/>
      <c r="V58" s="329"/>
      <c r="W58" s="329"/>
      <c r="X58" s="329"/>
      <c r="Y58" s="329"/>
      <c r="Z58" s="329"/>
      <c r="AA58" s="329"/>
      <c r="AB58" s="329"/>
      <c r="AC58" s="330" t="s">
        <v>165</v>
      </c>
      <c r="AD58" s="330"/>
      <c r="AE58" s="330"/>
      <c r="AF58" s="330"/>
      <c r="AG58" s="331"/>
      <c r="AH58" s="332"/>
      <c r="AI58" s="332"/>
      <c r="AJ58" s="333"/>
      <c r="AK58" s="331"/>
      <c r="AL58" s="332"/>
      <c r="AM58" s="332"/>
      <c r="AN58" s="333"/>
      <c r="AO58" s="331"/>
      <c r="AP58" s="332"/>
      <c r="AQ58" s="332"/>
      <c r="AR58" s="333"/>
    </row>
    <row r="59" spans="1:44" ht="19.5" customHeight="1" x14ac:dyDescent="0.2">
      <c r="A59" s="326" t="s">
        <v>166</v>
      </c>
      <c r="B59" s="327"/>
      <c r="C59" s="328" t="s">
        <v>167</v>
      </c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29"/>
      <c r="S59" s="329"/>
      <c r="T59" s="329"/>
      <c r="U59" s="329"/>
      <c r="V59" s="329"/>
      <c r="W59" s="329"/>
      <c r="X59" s="329"/>
      <c r="Y59" s="329"/>
      <c r="Z59" s="329"/>
      <c r="AA59" s="329"/>
      <c r="AB59" s="329"/>
      <c r="AC59" s="330" t="s">
        <v>168</v>
      </c>
      <c r="AD59" s="330"/>
      <c r="AE59" s="330"/>
      <c r="AF59" s="330"/>
      <c r="AG59" s="331">
        <v>1893200</v>
      </c>
      <c r="AH59" s="332"/>
      <c r="AI59" s="332"/>
      <c r="AJ59" s="333"/>
      <c r="AK59" s="331">
        <v>1500000</v>
      </c>
      <c r="AL59" s="332"/>
      <c r="AM59" s="332"/>
      <c r="AN59" s="333"/>
      <c r="AO59" s="331">
        <f>SUM(AG59:AN59)</f>
        <v>3393200</v>
      </c>
      <c r="AP59" s="332"/>
      <c r="AQ59" s="332"/>
      <c r="AR59" s="333"/>
    </row>
    <row r="60" spans="1:44" ht="19.5" customHeight="1" x14ac:dyDescent="0.2">
      <c r="A60" s="313" t="s">
        <v>169</v>
      </c>
      <c r="B60" s="314"/>
      <c r="C60" s="323" t="s">
        <v>170</v>
      </c>
      <c r="D60" s="324"/>
      <c r="E60" s="324"/>
      <c r="F60" s="324"/>
      <c r="G60" s="324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  <c r="T60" s="324"/>
      <c r="U60" s="324"/>
      <c r="V60" s="324"/>
      <c r="W60" s="324"/>
      <c r="X60" s="324"/>
      <c r="Y60" s="324"/>
      <c r="Z60" s="324"/>
      <c r="AA60" s="324"/>
      <c r="AB60" s="324"/>
      <c r="AC60" s="325" t="s">
        <v>171</v>
      </c>
      <c r="AD60" s="325"/>
      <c r="AE60" s="325"/>
      <c r="AF60" s="325"/>
      <c r="AG60" s="320">
        <f>SUM(AG52:AJ59)</f>
        <v>1893200</v>
      </c>
      <c r="AH60" s="321"/>
      <c r="AI60" s="321"/>
      <c r="AJ60" s="322"/>
      <c r="AK60" s="320">
        <f>SUM(AK52:AN59)</f>
        <v>1500000</v>
      </c>
      <c r="AL60" s="321"/>
      <c r="AM60" s="321"/>
      <c r="AN60" s="322"/>
      <c r="AO60" s="320">
        <f>SUM(AO52:AR59)</f>
        <v>3393200</v>
      </c>
      <c r="AP60" s="321"/>
      <c r="AQ60" s="321"/>
      <c r="AR60" s="322"/>
    </row>
    <row r="61" spans="1:44" ht="19.5" customHeight="1" x14ac:dyDescent="0.2">
      <c r="A61" s="326" t="s">
        <v>172</v>
      </c>
      <c r="B61" s="327"/>
      <c r="C61" s="340" t="s">
        <v>173</v>
      </c>
      <c r="D61" s="341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30" t="s">
        <v>174</v>
      </c>
      <c r="AD61" s="330"/>
      <c r="AE61" s="330"/>
      <c r="AF61" s="330"/>
      <c r="AG61" s="331"/>
      <c r="AH61" s="332"/>
      <c r="AI61" s="332"/>
      <c r="AJ61" s="333"/>
      <c r="AK61" s="331"/>
      <c r="AL61" s="332"/>
      <c r="AM61" s="332"/>
      <c r="AN61" s="333"/>
      <c r="AO61" s="331"/>
      <c r="AP61" s="332"/>
      <c r="AQ61" s="332"/>
      <c r="AR61" s="333"/>
    </row>
    <row r="62" spans="1:44" ht="19.5" customHeight="1" x14ac:dyDescent="0.2">
      <c r="A62" s="326" t="s">
        <v>175</v>
      </c>
      <c r="B62" s="327"/>
      <c r="C62" s="340" t="s">
        <v>176</v>
      </c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30" t="s">
        <v>177</v>
      </c>
      <c r="AD62" s="330"/>
      <c r="AE62" s="330"/>
      <c r="AF62" s="330"/>
      <c r="AG62" s="331"/>
      <c r="AH62" s="332"/>
      <c r="AI62" s="332"/>
      <c r="AJ62" s="333"/>
      <c r="AK62" s="331">
        <v>48130</v>
      </c>
      <c r="AL62" s="332"/>
      <c r="AM62" s="332"/>
      <c r="AN62" s="333"/>
      <c r="AO62" s="331">
        <f>SUM(AG62:AN62)</f>
        <v>48130</v>
      </c>
      <c r="AP62" s="332"/>
      <c r="AQ62" s="332"/>
      <c r="AR62" s="333"/>
    </row>
    <row r="63" spans="1:44" ht="29.25" customHeight="1" x14ac:dyDescent="0.2">
      <c r="A63" s="326" t="s">
        <v>178</v>
      </c>
      <c r="B63" s="327"/>
      <c r="C63" s="340" t="s">
        <v>179</v>
      </c>
      <c r="D63" s="341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30" t="s">
        <v>180</v>
      </c>
      <c r="AD63" s="330"/>
      <c r="AE63" s="330"/>
      <c r="AF63" s="330"/>
      <c r="AG63" s="331"/>
      <c r="AH63" s="332"/>
      <c r="AI63" s="332"/>
      <c r="AJ63" s="333"/>
      <c r="AK63" s="331"/>
      <c r="AL63" s="332"/>
      <c r="AM63" s="332"/>
      <c r="AN63" s="333"/>
      <c r="AO63" s="331"/>
      <c r="AP63" s="332"/>
      <c r="AQ63" s="332"/>
      <c r="AR63" s="333"/>
    </row>
    <row r="64" spans="1:44" ht="29.25" customHeight="1" x14ac:dyDescent="0.2">
      <c r="A64" s="326" t="s">
        <v>181</v>
      </c>
      <c r="B64" s="327"/>
      <c r="C64" s="340" t="s">
        <v>182</v>
      </c>
      <c r="D64" s="341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30" t="s">
        <v>183</v>
      </c>
      <c r="AD64" s="330"/>
      <c r="AE64" s="330"/>
      <c r="AF64" s="330"/>
      <c r="AG64" s="331"/>
      <c r="AH64" s="332"/>
      <c r="AI64" s="332"/>
      <c r="AJ64" s="333"/>
      <c r="AK64" s="331"/>
      <c r="AL64" s="332"/>
      <c r="AM64" s="332"/>
      <c r="AN64" s="333"/>
      <c r="AO64" s="331"/>
      <c r="AP64" s="332"/>
      <c r="AQ64" s="332"/>
      <c r="AR64" s="333"/>
    </row>
    <row r="65" spans="1:44" ht="29.25" customHeight="1" x14ac:dyDescent="0.2">
      <c r="A65" s="326" t="s">
        <v>184</v>
      </c>
      <c r="B65" s="327"/>
      <c r="C65" s="340" t="s">
        <v>185</v>
      </c>
      <c r="D65" s="341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30" t="s">
        <v>186</v>
      </c>
      <c r="AD65" s="330"/>
      <c r="AE65" s="330"/>
      <c r="AF65" s="330"/>
      <c r="AG65" s="331"/>
      <c r="AH65" s="332"/>
      <c r="AI65" s="332"/>
      <c r="AJ65" s="333"/>
      <c r="AK65" s="331"/>
      <c r="AL65" s="332"/>
      <c r="AM65" s="332"/>
      <c r="AN65" s="333"/>
      <c r="AO65" s="331"/>
      <c r="AP65" s="332"/>
      <c r="AQ65" s="332"/>
      <c r="AR65" s="333"/>
    </row>
    <row r="66" spans="1:44" ht="19.5" customHeight="1" x14ac:dyDescent="0.2">
      <c r="A66" s="326" t="s">
        <v>187</v>
      </c>
      <c r="B66" s="327"/>
      <c r="C66" s="340" t="s">
        <v>188</v>
      </c>
      <c r="D66" s="341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  <c r="AB66" s="341"/>
      <c r="AC66" s="330" t="s">
        <v>189</v>
      </c>
      <c r="AD66" s="330"/>
      <c r="AE66" s="330"/>
      <c r="AF66" s="330"/>
      <c r="AG66" s="331">
        <v>2312600</v>
      </c>
      <c r="AH66" s="332"/>
      <c r="AI66" s="332"/>
      <c r="AJ66" s="333"/>
      <c r="AK66" s="331"/>
      <c r="AL66" s="332"/>
      <c r="AM66" s="332"/>
      <c r="AN66" s="333"/>
      <c r="AO66" s="331">
        <f>SUM(AG66:AN66)</f>
        <v>2312600</v>
      </c>
      <c r="AP66" s="332"/>
      <c r="AQ66" s="332"/>
      <c r="AR66" s="333"/>
    </row>
    <row r="67" spans="1:44" ht="29.25" customHeight="1" x14ac:dyDescent="0.2">
      <c r="A67" s="326" t="s">
        <v>190</v>
      </c>
      <c r="B67" s="327"/>
      <c r="C67" s="340" t="s">
        <v>191</v>
      </c>
      <c r="D67" s="341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30" t="s">
        <v>192</v>
      </c>
      <c r="AD67" s="330"/>
      <c r="AE67" s="330"/>
      <c r="AF67" s="330"/>
      <c r="AG67" s="331"/>
      <c r="AH67" s="332"/>
      <c r="AI67" s="332"/>
      <c r="AJ67" s="333"/>
      <c r="AK67" s="331"/>
      <c r="AL67" s="332"/>
      <c r="AM67" s="332"/>
      <c r="AN67" s="333"/>
      <c r="AO67" s="331"/>
      <c r="AP67" s="332"/>
      <c r="AQ67" s="332"/>
      <c r="AR67" s="333"/>
    </row>
    <row r="68" spans="1:44" ht="29.25" customHeight="1" x14ac:dyDescent="0.2">
      <c r="A68" s="326" t="s">
        <v>193</v>
      </c>
      <c r="B68" s="327"/>
      <c r="C68" s="340" t="s">
        <v>194</v>
      </c>
      <c r="D68" s="341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330" t="s">
        <v>195</v>
      </c>
      <c r="AD68" s="330"/>
      <c r="AE68" s="330"/>
      <c r="AF68" s="330"/>
      <c r="AG68" s="331">
        <v>200000</v>
      </c>
      <c r="AH68" s="332"/>
      <c r="AI68" s="332"/>
      <c r="AJ68" s="333"/>
      <c r="AK68" s="331"/>
      <c r="AL68" s="332"/>
      <c r="AM68" s="332"/>
      <c r="AN68" s="333"/>
      <c r="AO68" s="331">
        <f>SUM(AG68:AN68)</f>
        <v>200000</v>
      </c>
      <c r="AP68" s="332"/>
      <c r="AQ68" s="332"/>
      <c r="AR68" s="333"/>
    </row>
    <row r="69" spans="1:44" ht="19.5" customHeight="1" x14ac:dyDescent="0.2">
      <c r="A69" s="326" t="s">
        <v>196</v>
      </c>
      <c r="B69" s="327"/>
      <c r="C69" s="340" t="s">
        <v>197</v>
      </c>
      <c r="D69" s="341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1"/>
      <c r="Y69" s="341"/>
      <c r="Z69" s="341"/>
      <c r="AA69" s="341"/>
      <c r="AB69" s="341"/>
      <c r="AC69" s="330" t="s">
        <v>198</v>
      </c>
      <c r="AD69" s="330"/>
      <c r="AE69" s="330"/>
      <c r="AF69" s="330"/>
      <c r="AG69" s="331"/>
      <c r="AH69" s="332"/>
      <c r="AI69" s="332"/>
      <c r="AJ69" s="333"/>
      <c r="AK69" s="331"/>
      <c r="AL69" s="332"/>
      <c r="AM69" s="332"/>
      <c r="AN69" s="333"/>
      <c r="AO69" s="331"/>
      <c r="AP69" s="332"/>
      <c r="AQ69" s="332"/>
      <c r="AR69" s="333"/>
    </row>
    <row r="70" spans="1:44" ht="19.5" customHeight="1" x14ac:dyDescent="0.2">
      <c r="A70" s="326" t="s">
        <v>199</v>
      </c>
      <c r="B70" s="327"/>
      <c r="C70" s="338" t="s">
        <v>200</v>
      </c>
      <c r="D70" s="339"/>
      <c r="E70" s="339"/>
      <c r="F70" s="339"/>
      <c r="G70" s="339"/>
      <c r="H70" s="339"/>
      <c r="I70" s="339"/>
      <c r="J70" s="339"/>
      <c r="K70" s="339"/>
      <c r="L70" s="339"/>
      <c r="M70" s="339"/>
      <c r="N70" s="339"/>
      <c r="O70" s="339"/>
      <c r="P70" s="339"/>
      <c r="Q70" s="339"/>
      <c r="R70" s="339"/>
      <c r="S70" s="339"/>
      <c r="T70" s="339"/>
      <c r="U70" s="339"/>
      <c r="V70" s="339"/>
      <c r="W70" s="339"/>
      <c r="X70" s="339"/>
      <c r="Y70" s="339"/>
      <c r="Z70" s="339"/>
      <c r="AA70" s="339"/>
      <c r="AB70" s="339"/>
      <c r="AC70" s="330" t="s">
        <v>201</v>
      </c>
      <c r="AD70" s="330"/>
      <c r="AE70" s="330"/>
      <c r="AF70" s="330"/>
      <c r="AG70" s="331"/>
      <c r="AH70" s="332"/>
      <c r="AI70" s="332"/>
      <c r="AJ70" s="333"/>
      <c r="AK70" s="331"/>
      <c r="AL70" s="332"/>
      <c r="AM70" s="332"/>
      <c r="AN70" s="333"/>
      <c r="AO70" s="331"/>
      <c r="AP70" s="332"/>
      <c r="AQ70" s="332"/>
      <c r="AR70" s="333"/>
    </row>
    <row r="71" spans="1:44" ht="19.5" customHeight="1" x14ac:dyDescent="0.2">
      <c r="A71" s="326" t="s">
        <v>202</v>
      </c>
      <c r="B71" s="327"/>
      <c r="C71" s="340" t="s">
        <v>203</v>
      </c>
      <c r="D71" s="341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  <c r="AB71" s="341"/>
      <c r="AC71" s="330" t="s">
        <v>204</v>
      </c>
      <c r="AD71" s="330"/>
      <c r="AE71" s="330"/>
      <c r="AF71" s="330"/>
      <c r="AG71" s="331">
        <v>720000</v>
      </c>
      <c r="AH71" s="332"/>
      <c r="AI71" s="332"/>
      <c r="AJ71" s="333"/>
      <c r="AK71" s="331"/>
      <c r="AL71" s="332"/>
      <c r="AM71" s="332"/>
      <c r="AN71" s="333"/>
      <c r="AO71" s="331">
        <f>SUM(AG71:AN71)</f>
        <v>720000</v>
      </c>
      <c r="AP71" s="332"/>
      <c r="AQ71" s="332"/>
      <c r="AR71" s="333"/>
    </row>
    <row r="72" spans="1:44" ht="19.5" customHeight="1" x14ac:dyDescent="0.2">
      <c r="A72" s="326" t="s">
        <v>205</v>
      </c>
      <c r="B72" s="327"/>
      <c r="C72" s="338" t="s">
        <v>206</v>
      </c>
      <c r="D72" s="339"/>
      <c r="E72" s="339"/>
      <c r="F72" s="339"/>
      <c r="G72" s="339"/>
      <c r="H72" s="339"/>
      <c r="I72" s="339"/>
      <c r="J72" s="339"/>
      <c r="K72" s="339"/>
      <c r="L72" s="339"/>
      <c r="M72" s="339"/>
      <c r="N72" s="339"/>
      <c r="O72" s="339"/>
      <c r="P72" s="339"/>
      <c r="Q72" s="339"/>
      <c r="R72" s="339"/>
      <c r="S72" s="339"/>
      <c r="T72" s="339"/>
      <c r="U72" s="339"/>
      <c r="V72" s="339"/>
      <c r="W72" s="339"/>
      <c r="X72" s="339"/>
      <c r="Y72" s="339"/>
      <c r="Z72" s="339"/>
      <c r="AA72" s="339"/>
      <c r="AB72" s="339"/>
      <c r="AC72" s="330" t="s">
        <v>207</v>
      </c>
      <c r="AD72" s="330"/>
      <c r="AE72" s="330"/>
      <c r="AF72" s="330"/>
      <c r="AG72" s="331">
        <v>2000000</v>
      </c>
      <c r="AH72" s="332"/>
      <c r="AI72" s="332"/>
      <c r="AJ72" s="333"/>
      <c r="AK72" s="331">
        <v>5525187</v>
      </c>
      <c r="AL72" s="332"/>
      <c r="AM72" s="332"/>
      <c r="AN72" s="333"/>
      <c r="AO72" s="331">
        <f>SUM(AG72:AN72)</f>
        <v>7525187</v>
      </c>
      <c r="AP72" s="332"/>
      <c r="AQ72" s="332"/>
      <c r="AR72" s="333"/>
    </row>
    <row r="73" spans="1:44" ht="19.5" customHeight="1" x14ac:dyDescent="0.2">
      <c r="A73" s="313" t="s">
        <v>208</v>
      </c>
      <c r="B73" s="314"/>
      <c r="C73" s="323" t="s">
        <v>209</v>
      </c>
      <c r="D73" s="324"/>
      <c r="E73" s="324"/>
      <c r="F73" s="324"/>
      <c r="G73" s="324"/>
      <c r="H73" s="324"/>
      <c r="I73" s="324"/>
      <c r="J73" s="324"/>
      <c r="K73" s="324"/>
      <c r="L73" s="324"/>
      <c r="M73" s="324"/>
      <c r="N73" s="324"/>
      <c r="O73" s="324"/>
      <c r="P73" s="324"/>
      <c r="Q73" s="324"/>
      <c r="R73" s="324"/>
      <c r="S73" s="324"/>
      <c r="T73" s="324"/>
      <c r="U73" s="324"/>
      <c r="V73" s="324"/>
      <c r="W73" s="324"/>
      <c r="X73" s="324"/>
      <c r="Y73" s="324"/>
      <c r="Z73" s="324"/>
      <c r="AA73" s="324"/>
      <c r="AB73" s="324"/>
      <c r="AC73" s="325" t="s">
        <v>210</v>
      </c>
      <c r="AD73" s="325"/>
      <c r="AE73" s="325"/>
      <c r="AF73" s="325"/>
      <c r="AG73" s="320">
        <f>SUM(AG61:AJ72)</f>
        <v>5232600</v>
      </c>
      <c r="AH73" s="321"/>
      <c r="AI73" s="321"/>
      <c r="AJ73" s="322"/>
      <c r="AK73" s="320">
        <f>SUM(AK62:AN72)</f>
        <v>5573317</v>
      </c>
      <c r="AL73" s="321"/>
      <c r="AM73" s="321"/>
      <c r="AN73" s="322"/>
      <c r="AO73" s="320">
        <f>SUM(AO61:AR72)</f>
        <v>10805917</v>
      </c>
      <c r="AP73" s="321"/>
      <c r="AQ73" s="321"/>
      <c r="AR73" s="322"/>
    </row>
    <row r="74" spans="1:44" ht="19.5" customHeight="1" x14ac:dyDescent="0.2">
      <c r="A74" s="326" t="s">
        <v>211</v>
      </c>
      <c r="B74" s="327"/>
      <c r="C74" s="336" t="s">
        <v>212</v>
      </c>
      <c r="D74" s="337"/>
      <c r="E74" s="337"/>
      <c r="F74" s="337"/>
      <c r="G74" s="337"/>
      <c r="H74" s="337"/>
      <c r="I74" s="337"/>
      <c r="J74" s="337"/>
      <c r="K74" s="337"/>
      <c r="L74" s="337"/>
      <c r="M74" s="337"/>
      <c r="N74" s="337"/>
      <c r="O74" s="337"/>
      <c r="P74" s="337"/>
      <c r="Q74" s="337"/>
      <c r="R74" s="337"/>
      <c r="S74" s="337"/>
      <c r="T74" s="337"/>
      <c r="U74" s="337"/>
      <c r="V74" s="337"/>
      <c r="W74" s="337"/>
      <c r="X74" s="337"/>
      <c r="Y74" s="337"/>
      <c r="Z74" s="337"/>
      <c r="AA74" s="337"/>
      <c r="AB74" s="337"/>
      <c r="AC74" s="330" t="s">
        <v>213</v>
      </c>
      <c r="AD74" s="330"/>
      <c r="AE74" s="330"/>
      <c r="AF74" s="330"/>
      <c r="AG74" s="331"/>
      <c r="AH74" s="332"/>
      <c r="AI74" s="332"/>
      <c r="AJ74" s="333"/>
      <c r="AK74" s="331"/>
      <c r="AL74" s="332"/>
      <c r="AM74" s="332"/>
      <c r="AN74" s="333"/>
      <c r="AO74" s="331"/>
      <c r="AP74" s="332"/>
      <c r="AQ74" s="332"/>
      <c r="AR74" s="333"/>
    </row>
    <row r="75" spans="1:44" ht="19.5" customHeight="1" x14ac:dyDescent="0.2">
      <c r="A75" s="326" t="s">
        <v>214</v>
      </c>
      <c r="B75" s="327"/>
      <c r="C75" s="336" t="s">
        <v>215</v>
      </c>
      <c r="D75" s="337"/>
      <c r="E75" s="337"/>
      <c r="F75" s="337"/>
      <c r="G75" s="337"/>
      <c r="H75" s="337"/>
      <c r="I75" s="337"/>
      <c r="J75" s="337"/>
      <c r="K75" s="337"/>
      <c r="L75" s="337"/>
      <c r="M75" s="337"/>
      <c r="N75" s="337"/>
      <c r="O75" s="337"/>
      <c r="P75" s="337"/>
      <c r="Q75" s="337"/>
      <c r="R75" s="337"/>
      <c r="S75" s="337"/>
      <c r="T75" s="337"/>
      <c r="U75" s="337"/>
      <c r="V75" s="337"/>
      <c r="W75" s="337"/>
      <c r="X75" s="337"/>
      <c r="Y75" s="337"/>
      <c r="Z75" s="337"/>
      <c r="AA75" s="337"/>
      <c r="AB75" s="337"/>
      <c r="AC75" s="330" t="s">
        <v>216</v>
      </c>
      <c r="AD75" s="330"/>
      <c r="AE75" s="330"/>
      <c r="AF75" s="330"/>
      <c r="AG75" s="331"/>
      <c r="AH75" s="332"/>
      <c r="AI75" s="332"/>
      <c r="AJ75" s="333"/>
      <c r="AK75" s="331"/>
      <c r="AL75" s="332"/>
      <c r="AM75" s="332"/>
      <c r="AN75" s="333"/>
      <c r="AO75" s="331"/>
      <c r="AP75" s="332"/>
      <c r="AQ75" s="332"/>
      <c r="AR75" s="333"/>
    </row>
    <row r="76" spans="1:44" ht="19.5" customHeight="1" x14ac:dyDescent="0.2">
      <c r="A76" s="326" t="s">
        <v>217</v>
      </c>
      <c r="B76" s="327"/>
      <c r="C76" s="336" t="s">
        <v>218</v>
      </c>
      <c r="D76" s="337"/>
      <c r="E76" s="337"/>
      <c r="F76" s="337"/>
      <c r="G76" s="337"/>
      <c r="H76" s="337"/>
      <c r="I76" s="337"/>
      <c r="J76" s="337"/>
      <c r="K76" s="337"/>
      <c r="L76" s="337"/>
      <c r="M76" s="337"/>
      <c r="N76" s="337"/>
      <c r="O76" s="337"/>
      <c r="P76" s="337"/>
      <c r="Q76" s="337"/>
      <c r="R76" s="337"/>
      <c r="S76" s="337"/>
      <c r="T76" s="337"/>
      <c r="U76" s="337"/>
      <c r="V76" s="337"/>
      <c r="W76" s="337"/>
      <c r="X76" s="337"/>
      <c r="Y76" s="337"/>
      <c r="Z76" s="337"/>
      <c r="AA76" s="337"/>
      <c r="AB76" s="337"/>
      <c r="AC76" s="330" t="s">
        <v>219</v>
      </c>
      <c r="AD76" s="330"/>
      <c r="AE76" s="330"/>
      <c r="AF76" s="330"/>
      <c r="AG76" s="331"/>
      <c r="AH76" s="332"/>
      <c r="AI76" s="332"/>
      <c r="AJ76" s="333"/>
      <c r="AK76" s="331"/>
      <c r="AL76" s="332"/>
      <c r="AM76" s="332"/>
      <c r="AN76" s="333"/>
      <c r="AO76" s="331"/>
      <c r="AP76" s="332"/>
      <c r="AQ76" s="332"/>
      <c r="AR76" s="333"/>
    </row>
    <row r="77" spans="1:44" ht="19.5" customHeight="1" x14ac:dyDescent="0.2">
      <c r="A77" s="326" t="s">
        <v>220</v>
      </c>
      <c r="B77" s="327"/>
      <c r="C77" s="336" t="s">
        <v>221</v>
      </c>
      <c r="D77" s="337"/>
      <c r="E77" s="337"/>
      <c r="F77" s="337"/>
      <c r="G77" s="337"/>
      <c r="H77" s="337"/>
      <c r="I77" s="337"/>
      <c r="J77" s="337"/>
      <c r="K77" s="337"/>
      <c r="L77" s="337"/>
      <c r="M77" s="337"/>
      <c r="N77" s="337"/>
      <c r="O77" s="337"/>
      <c r="P77" s="337"/>
      <c r="Q77" s="337"/>
      <c r="R77" s="337"/>
      <c r="S77" s="337"/>
      <c r="T77" s="337"/>
      <c r="U77" s="337"/>
      <c r="V77" s="337"/>
      <c r="W77" s="337"/>
      <c r="X77" s="337"/>
      <c r="Y77" s="337"/>
      <c r="Z77" s="337"/>
      <c r="AA77" s="337"/>
      <c r="AB77" s="337"/>
      <c r="AC77" s="330" t="s">
        <v>222</v>
      </c>
      <c r="AD77" s="330"/>
      <c r="AE77" s="330"/>
      <c r="AF77" s="330"/>
      <c r="AG77" s="331"/>
      <c r="AH77" s="332"/>
      <c r="AI77" s="332"/>
      <c r="AJ77" s="333"/>
      <c r="AK77" s="331">
        <v>52039</v>
      </c>
      <c r="AL77" s="332"/>
      <c r="AM77" s="332"/>
      <c r="AN77" s="333"/>
      <c r="AO77" s="331">
        <f>SUM(AG77:AN77)</f>
        <v>52039</v>
      </c>
      <c r="AP77" s="332"/>
      <c r="AQ77" s="332"/>
      <c r="AR77" s="333"/>
    </row>
    <row r="78" spans="1:44" ht="19.5" customHeight="1" x14ac:dyDescent="0.2">
      <c r="A78" s="326" t="s">
        <v>223</v>
      </c>
      <c r="B78" s="327"/>
      <c r="C78" s="334" t="s">
        <v>224</v>
      </c>
      <c r="D78" s="335"/>
      <c r="E78" s="335"/>
      <c r="F78" s="335"/>
      <c r="G78" s="335"/>
      <c r="H78" s="335"/>
      <c r="I78" s="335"/>
      <c r="J78" s="335"/>
      <c r="K78" s="335"/>
      <c r="L78" s="335"/>
      <c r="M78" s="335"/>
      <c r="N78" s="335"/>
      <c r="O78" s="335"/>
      <c r="P78" s="335"/>
      <c r="Q78" s="335"/>
      <c r="R78" s="335"/>
      <c r="S78" s="335"/>
      <c r="T78" s="335"/>
      <c r="U78" s="335"/>
      <c r="V78" s="335"/>
      <c r="W78" s="335"/>
      <c r="X78" s="335"/>
      <c r="Y78" s="335"/>
      <c r="Z78" s="335"/>
      <c r="AA78" s="335"/>
      <c r="AB78" s="335"/>
      <c r="AC78" s="330" t="s">
        <v>225</v>
      </c>
      <c r="AD78" s="330"/>
      <c r="AE78" s="330"/>
      <c r="AF78" s="330"/>
      <c r="AG78" s="331"/>
      <c r="AH78" s="332"/>
      <c r="AI78" s="332"/>
      <c r="AJ78" s="333"/>
      <c r="AK78" s="331"/>
      <c r="AL78" s="332"/>
      <c r="AM78" s="332"/>
      <c r="AN78" s="333"/>
      <c r="AO78" s="331">
        <f>SUM(AG78:AN78)</f>
        <v>0</v>
      </c>
      <c r="AP78" s="332"/>
      <c r="AQ78" s="332"/>
      <c r="AR78" s="333"/>
    </row>
    <row r="79" spans="1:44" ht="19.5" customHeight="1" x14ac:dyDescent="0.2">
      <c r="A79" s="326" t="s">
        <v>226</v>
      </c>
      <c r="B79" s="327"/>
      <c r="C79" s="334" t="s">
        <v>227</v>
      </c>
      <c r="D79" s="335"/>
      <c r="E79" s="335"/>
      <c r="F79" s="335"/>
      <c r="G79" s="335"/>
      <c r="H79" s="335"/>
      <c r="I79" s="335"/>
      <c r="J79" s="335"/>
      <c r="K79" s="335"/>
      <c r="L79" s="335"/>
      <c r="M79" s="335"/>
      <c r="N79" s="335"/>
      <c r="O79" s="335"/>
      <c r="P79" s="335"/>
      <c r="Q79" s="335"/>
      <c r="R79" s="335"/>
      <c r="S79" s="335"/>
      <c r="T79" s="335"/>
      <c r="U79" s="335"/>
      <c r="V79" s="335"/>
      <c r="W79" s="335"/>
      <c r="X79" s="335"/>
      <c r="Y79" s="335"/>
      <c r="Z79" s="335"/>
      <c r="AA79" s="335"/>
      <c r="AB79" s="335"/>
      <c r="AC79" s="330" t="s">
        <v>228</v>
      </c>
      <c r="AD79" s="330"/>
      <c r="AE79" s="330"/>
      <c r="AF79" s="330"/>
      <c r="AG79" s="331"/>
      <c r="AH79" s="332"/>
      <c r="AI79" s="332"/>
      <c r="AJ79" s="333"/>
      <c r="AK79" s="331"/>
      <c r="AL79" s="332"/>
      <c r="AM79" s="332"/>
      <c r="AN79" s="333"/>
      <c r="AO79" s="331">
        <f>SUM(AG79:AN79)</f>
        <v>0</v>
      </c>
      <c r="AP79" s="332"/>
      <c r="AQ79" s="332"/>
      <c r="AR79" s="333"/>
    </row>
    <row r="80" spans="1:44" ht="19.5" customHeight="1" x14ac:dyDescent="0.2">
      <c r="A80" s="326" t="s">
        <v>229</v>
      </c>
      <c r="B80" s="327"/>
      <c r="C80" s="334" t="s">
        <v>230</v>
      </c>
      <c r="D80" s="335"/>
      <c r="E80" s="335"/>
      <c r="F80" s="335"/>
      <c r="G80" s="335"/>
      <c r="H80" s="335"/>
      <c r="I80" s="335"/>
      <c r="J80" s="335"/>
      <c r="K80" s="335"/>
      <c r="L80" s="335"/>
      <c r="M80" s="335"/>
      <c r="N80" s="335"/>
      <c r="O80" s="335"/>
      <c r="P80" s="335"/>
      <c r="Q80" s="335"/>
      <c r="R80" s="335"/>
      <c r="S80" s="335"/>
      <c r="T80" s="335"/>
      <c r="U80" s="335"/>
      <c r="V80" s="335"/>
      <c r="W80" s="335"/>
      <c r="X80" s="335"/>
      <c r="Y80" s="335"/>
      <c r="Z80" s="335"/>
      <c r="AA80" s="335"/>
      <c r="AB80" s="335"/>
      <c r="AC80" s="330" t="s">
        <v>231</v>
      </c>
      <c r="AD80" s="330"/>
      <c r="AE80" s="330"/>
      <c r="AF80" s="330"/>
      <c r="AG80" s="331"/>
      <c r="AH80" s="332"/>
      <c r="AI80" s="332"/>
      <c r="AJ80" s="333"/>
      <c r="AK80" s="331">
        <v>14051</v>
      </c>
      <c r="AL80" s="332"/>
      <c r="AM80" s="332"/>
      <c r="AN80" s="333"/>
      <c r="AO80" s="331">
        <f>SUM(AG80:AN80)</f>
        <v>14051</v>
      </c>
      <c r="AP80" s="332"/>
      <c r="AQ80" s="332"/>
      <c r="AR80" s="333"/>
    </row>
    <row r="81" spans="1:44" s="227" customFormat="1" ht="19.5" customHeight="1" x14ac:dyDescent="0.2">
      <c r="A81" s="313" t="s">
        <v>232</v>
      </c>
      <c r="B81" s="314"/>
      <c r="C81" s="315" t="s">
        <v>233</v>
      </c>
      <c r="D81" s="316"/>
      <c r="E81" s="316"/>
      <c r="F81" s="316"/>
      <c r="G81" s="316"/>
      <c r="H81" s="316"/>
      <c r="I81" s="316"/>
      <c r="J81" s="316"/>
      <c r="K81" s="316"/>
      <c r="L81" s="316"/>
      <c r="M81" s="316"/>
      <c r="N81" s="316"/>
      <c r="O81" s="316"/>
      <c r="P81" s="316"/>
      <c r="Q81" s="316"/>
      <c r="R81" s="316"/>
      <c r="S81" s="316"/>
      <c r="T81" s="316"/>
      <c r="U81" s="316"/>
      <c r="V81" s="316"/>
      <c r="W81" s="316"/>
      <c r="X81" s="316"/>
      <c r="Y81" s="316"/>
      <c r="Z81" s="316"/>
      <c r="AA81" s="316"/>
      <c r="AB81" s="316"/>
      <c r="AC81" s="325" t="s">
        <v>234</v>
      </c>
      <c r="AD81" s="325"/>
      <c r="AE81" s="325"/>
      <c r="AF81" s="325"/>
      <c r="AG81" s="320">
        <f>SUM(AG74:AJ80)</f>
        <v>0</v>
      </c>
      <c r="AH81" s="321"/>
      <c r="AI81" s="321"/>
      <c r="AJ81" s="322"/>
      <c r="AK81" s="320">
        <f>SUM(AK74:AN80)</f>
        <v>66090</v>
      </c>
      <c r="AL81" s="321"/>
      <c r="AM81" s="321"/>
      <c r="AN81" s="322"/>
      <c r="AO81" s="320">
        <f>SUM(AO74:AR80)</f>
        <v>66090</v>
      </c>
      <c r="AP81" s="321"/>
      <c r="AQ81" s="321"/>
      <c r="AR81" s="322"/>
    </row>
    <row r="82" spans="1:44" ht="19.5" customHeight="1" x14ac:dyDescent="0.2">
      <c r="A82" s="326" t="s">
        <v>235</v>
      </c>
      <c r="B82" s="327"/>
      <c r="C82" s="328" t="s">
        <v>236</v>
      </c>
      <c r="D82" s="329"/>
      <c r="E82" s="329"/>
      <c r="F82" s="329"/>
      <c r="G82" s="329"/>
      <c r="H82" s="329"/>
      <c r="I82" s="329"/>
      <c r="J82" s="329"/>
      <c r="K82" s="329"/>
      <c r="L82" s="329"/>
      <c r="M82" s="329"/>
      <c r="N82" s="329"/>
      <c r="O82" s="329"/>
      <c r="P82" s="329"/>
      <c r="Q82" s="329"/>
      <c r="R82" s="329"/>
      <c r="S82" s="329"/>
      <c r="T82" s="329"/>
      <c r="U82" s="329"/>
      <c r="V82" s="329"/>
      <c r="W82" s="329"/>
      <c r="X82" s="329"/>
      <c r="Y82" s="329"/>
      <c r="Z82" s="329"/>
      <c r="AA82" s="329"/>
      <c r="AB82" s="329"/>
      <c r="AC82" s="330" t="s">
        <v>237</v>
      </c>
      <c r="AD82" s="330"/>
      <c r="AE82" s="330"/>
      <c r="AF82" s="330"/>
      <c r="AG82" s="331">
        <v>15688226</v>
      </c>
      <c r="AH82" s="332"/>
      <c r="AI82" s="332"/>
      <c r="AJ82" s="333"/>
      <c r="AK82" s="331">
        <v>2119047</v>
      </c>
      <c r="AL82" s="332"/>
      <c r="AM82" s="332"/>
      <c r="AN82" s="333"/>
      <c r="AO82" s="331">
        <f>SUM(AG82:AN82)</f>
        <v>17807273</v>
      </c>
      <c r="AP82" s="332"/>
      <c r="AQ82" s="332"/>
      <c r="AR82" s="333"/>
    </row>
    <row r="83" spans="1:44" ht="19.5" customHeight="1" x14ac:dyDescent="0.2">
      <c r="A83" s="326" t="s">
        <v>238</v>
      </c>
      <c r="B83" s="327"/>
      <c r="C83" s="328" t="s">
        <v>239</v>
      </c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329"/>
      <c r="S83" s="329"/>
      <c r="T83" s="329"/>
      <c r="U83" s="329"/>
      <c r="V83" s="329"/>
      <c r="W83" s="329"/>
      <c r="X83" s="329"/>
      <c r="Y83" s="329"/>
      <c r="Z83" s="329"/>
      <c r="AA83" s="329"/>
      <c r="AB83" s="329"/>
      <c r="AC83" s="330" t="s">
        <v>240</v>
      </c>
      <c r="AD83" s="330"/>
      <c r="AE83" s="330"/>
      <c r="AF83" s="330"/>
      <c r="AG83" s="331"/>
      <c r="AH83" s="332"/>
      <c r="AI83" s="332"/>
      <c r="AJ83" s="333"/>
      <c r="AK83" s="331"/>
      <c r="AL83" s="332"/>
      <c r="AM83" s="332"/>
      <c r="AN83" s="333"/>
      <c r="AO83" s="331"/>
      <c r="AP83" s="332"/>
      <c r="AQ83" s="332"/>
      <c r="AR83" s="333"/>
    </row>
    <row r="84" spans="1:44" ht="19.5" customHeight="1" x14ac:dyDescent="0.2">
      <c r="A84" s="326" t="s">
        <v>241</v>
      </c>
      <c r="B84" s="327"/>
      <c r="C84" s="328" t="s">
        <v>242</v>
      </c>
      <c r="D84" s="329"/>
      <c r="E84" s="329"/>
      <c r="F84" s="329"/>
      <c r="G84" s="329"/>
      <c r="H84" s="329"/>
      <c r="I84" s="329"/>
      <c r="J84" s="329"/>
      <c r="K84" s="329"/>
      <c r="L84" s="329"/>
      <c r="M84" s="329"/>
      <c r="N84" s="329"/>
      <c r="O84" s="329"/>
      <c r="P84" s="329"/>
      <c r="Q84" s="329"/>
      <c r="R84" s="329"/>
      <c r="S84" s="329"/>
      <c r="T84" s="329"/>
      <c r="U84" s="329"/>
      <c r="V84" s="329"/>
      <c r="W84" s="329"/>
      <c r="X84" s="329"/>
      <c r="Y84" s="329"/>
      <c r="Z84" s="329"/>
      <c r="AA84" s="329"/>
      <c r="AB84" s="329"/>
      <c r="AC84" s="330" t="s">
        <v>243</v>
      </c>
      <c r="AD84" s="330"/>
      <c r="AE84" s="330"/>
      <c r="AF84" s="330"/>
      <c r="AG84" s="331"/>
      <c r="AH84" s="332"/>
      <c r="AI84" s="332"/>
      <c r="AJ84" s="333"/>
      <c r="AK84" s="331"/>
      <c r="AL84" s="332"/>
      <c r="AM84" s="332"/>
      <c r="AN84" s="333"/>
      <c r="AO84" s="331"/>
      <c r="AP84" s="332"/>
      <c r="AQ84" s="332"/>
      <c r="AR84" s="333"/>
    </row>
    <row r="85" spans="1:44" ht="19.5" customHeight="1" x14ac:dyDescent="0.2">
      <c r="A85" s="326" t="s">
        <v>244</v>
      </c>
      <c r="B85" s="327"/>
      <c r="C85" s="328" t="s">
        <v>245</v>
      </c>
      <c r="D85" s="329"/>
      <c r="E85" s="329"/>
      <c r="F85" s="329"/>
      <c r="G85" s="329"/>
      <c r="H85" s="329"/>
      <c r="I85" s="329"/>
      <c r="J85" s="329"/>
      <c r="K85" s="329"/>
      <c r="L85" s="329"/>
      <c r="M85" s="329"/>
      <c r="N85" s="329"/>
      <c r="O85" s="329"/>
      <c r="P85" s="329"/>
      <c r="Q85" s="329"/>
      <c r="R85" s="329"/>
      <c r="S85" s="329"/>
      <c r="T85" s="329"/>
      <c r="U85" s="329"/>
      <c r="V85" s="329"/>
      <c r="W85" s="329"/>
      <c r="X85" s="329"/>
      <c r="Y85" s="329"/>
      <c r="Z85" s="329"/>
      <c r="AA85" s="329"/>
      <c r="AB85" s="329"/>
      <c r="AC85" s="330" t="s">
        <v>246</v>
      </c>
      <c r="AD85" s="330"/>
      <c r="AE85" s="330"/>
      <c r="AF85" s="330"/>
      <c r="AG85" s="331">
        <v>4235821</v>
      </c>
      <c r="AH85" s="332"/>
      <c r="AI85" s="332"/>
      <c r="AJ85" s="333"/>
      <c r="AK85" s="331">
        <v>572142</v>
      </c>
      <c r="AL85" s="332"/>
      <c r="AM85" s="332"/>
      <c r="AN85" s="333"/>
      <c r="AO85" s="331">
        <f>SUM(AG85:AN85)</f>
        <v>4807963</v>
      </c>
      <c r="AP85" s="332"/>
      <c r="AQ85" s="332"/>
      <c r="AR85" s="333"/>
    </row>
    <row r="86" spans="1:44" s="227" customFormat="1" ht="19.5" customHeight="1" x14ac:dyDescent="0.2">
      <c r="A86" s="313" t="s">
        <v>247</v>
      </c>
      <c r="B86" s="314"/>
      <c r="C86" s="323" t="s">
        <v>248</v>
      </c>
      <c r="D86" s="324"/>
      <c r="E86" s="324"/>
      <c r="F86" s="324"/>
      <c r="G86" s="324"/>
      <c r="H86" s="324"/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  <c r="T86" s="324"/>
      <c r="U86" s="324"/>
      <c r="V86" s="324"/>
      <c r="W86" s="324"/>
      <c r="X86" s="324"/>
      <c r="Y86" s="324"/>
      <c r="Z86" s="324"/>
      <c r="AA86" s="324"/>
      <c r="AB86" s="324"/>
      <c r="AC86" s="325" t="s">
        <v>249</v>
      </c>
      <c r="AD86" s="325"/>
      <c r="AE86" s="325"/>
      <c r="AF86" s="325"/>
      <c r="AG86" s="320">
        <f>SUM(AG82:AJ85)</f>
        <v>19924047</v>
      </c>
      <c r="AH86" s="321"/>
      <c r="AI86" s="321"/>
      <c r="AJ86" s="322"/>
      <c r="AK86" s="320">
        <f>SUM(AK82:AN85)</f>
        <v>2691189</v>
      </c>
      <c r="AL86" s="321"/>
      <c r="AM86" s="321"/>
      <c r="AN86" s="322"/>
      <c r="AO86" s="320">
        <f>SUM(AO82:AR85)</f>
        <v>22615236</v>
      </c>
      <c r="AP86" s="321"/>
      <c r="AQ86" s="321"/>
      <c r="AR86" s="322"/>
    </row>
    <row r="87" spans="1:44" ht="29.25" customHeight="1" x14ac:dyDescent="0.2">
      <c r="A87" s="326" t="s">
        <v>250</v>
      </c>
      <c r="B87" s="327"/>
      <c r="C87" s="328" t="s">
        <v>251</v>
      </c>
      <c r="D87" s="329"/>
      <c r="E87" s="329"/>
      <c r="F87" s="329"/>
      <c r="G87" s="329"/>
      <c r="H87" s="329"/>
      <c r="I87" s="329"/>
      <c r="J87" s="329"/>
      <c r="K87" s="329"/>
      <c r="L87" s="329"/>
      <c r="M87" s="329"/>
      <c r="N87" s="329"/>
      <c r="O87" s="329"/>
      <c r="P87" s="329"/>
      <c r="Q87" s="329"/>
      <c r="R87" s="329"/>
      <c r="S87" s="329"/>
      <c r="T87" s="329"/>
      <c r="U87" s="329"/>
      <c r="V87" s="329"/>
      <c r="W87" s="329"/>
      <c r="X87" s="329"/>
      <c r="Y87" s="329"/>
      <c r="Z87" s="329"/>
      <c r="AA87" s="329"/>
      <c r="AB87" s="329"/>
      <c r="AC87" s="330" t="s">
        <v>252</v>
      </c>
      <c r="AD87" s="330"/>
      <c r="AE87" s="330"/>
      <c r="AF87" s="330"/>
      <c r="AG87" s="331"/>
      <c r="AH87" s="332"/>
      <c r="AI87" s="332"/>
      <c r="AJ87" s="333"/>
      <c r="AK87" s="331"/>
      <c r="AL87" s="332"/>
      <c r="AM87" s="332"/>
      <c r="AN87" s="333"/>
      <c r="AO87" s="331"/>
      <c r="AP87" s="332"/>
      <c r="AQ87" s="332"/>
      <c r="AR87" s="333"/>
    </row>
    <row r="88" spans="1:44" ht="29.25" customHeight="1" x14ac:dyDescent="0.2">
      <c r="A88" s="326" t="s">
        <v>253</v>
      </c>
      <c r="B88" s="327"/>
      <c r="C88" s="328" t="s">
        <v>254</v>
      </c>
      <c r="D88" s="329"/>
      <c r="E88" s="329"/>
      <c r="F88" s="329"/>
      <c r="G88" s="329"/>
      <c r="H88" s="329"/>
      <c r="I88" s="329"/>
      <c r="J88" s="329"/>
      <c r="K88" s="329"/>
      <c r="L88" s="329"/>
      <c r="M88" s="329"/>
      <c r="N88" s="329"/>
      <c r="O88" s="329"/>
      <c r="P88" s="329"/>
      <c r="Q88" s="329"/>
      <c r="R88" s="329"/>
      <c r="S88" s="329"/>
      <c r="T88" s="329"/>
      <c r="U88" s="329"/>
      <c r="V88" s="329"/>
      <c r="W88" s="329"/>
      <c r="X88" s="329"/>
      <c r="Y88" s="329"/>
      <c r="Z88" s="329"/>
      <c r="AA88" s="329"/>
      <c r="AB88" s="329"/>
      <c r="AC88" s="330" t="s">
        <v>255</v>
      </c>
      <c r="AD88" s="330"/>
      <c r="AE88" s="330"/>
      <c r="AF88" s="330"/>
      <c r="AG88" s="331"/>
      <c r="AH88" s="332"/>
      <c r="AI88" s="332"/>
      <c r="AJ88" s="333"/>
      <c r="AK88" s="331"/>
      <c r="AL88" s="332"/>
      <c r="AM88" s="332"/>
      <c r="AN88" s="333"/>
      <c r="AO88" s="331"/>
      <c r="AP88" s="332"/>
      <c r="AQ88" s="332"/>
      <c r="AR88" s="333"/>
    </row>
    <row r="89" spans="1:44" ht="29.25" customHeight="1" x14ac:dyDescent="0.2">
      <c r="A89" s="326" t="s">
        <v>256</v>
      </c>
      <c r="B89" s="327"/>
      <c r="C89" s="328" t="s">
        <v>257</v>
      </c>
      <c r="D89" s="329"/>
      <c r="E89" s="329"/>
      <c r="F89" s="329"/>
      <c r="G89" s="329"/>
      <c r="H89" s="329"/>
      <c r="I89" s="329"/>
      <c r="J89" s="329"/>
      <c r="K89" s="329"/>
      <c r="L89" s="329"/>
      <c r="M89" s="329"/>
      <c r="N89" s="329"/>
      <c r="O89" s="329"/>
      <c r="P89" s="329"/>
      <c r="Q89" s="329"/>
      <c r="R89" s="329"/>
      <c r="S89" s="329"/>
      <c r="T89" s="329"/>
      <c r="U89" s="329"/>
      <c r="V89" s="329"/>
      <c r="W89" s="329"/>
      <c r="X89" s="329"/>
      <c r="Y89" s="329"/>
      <c r="Z89" s="329"/>
      <c r="AA89" s="329"/>
      <c r="AB89" s="329"/>
      <c r="AC89" s="330" t="s">
        <v>258</v>
      </c>
      <c r="AD89" s="330"/>
      <c r="AE89" s="330"/>
      <c r="AF89" s="330"/>
      <c r="AG89" s="331"/>
      <c r="AH89" s="332"/>
      <c r="AI89" s="332"/>
      <c r="AJ89" s="333"/>
      <c r="AK89" s="331"/>
      <c r="AL89" s="332"/>
      <c r="AM89" s="332"/>
      <c r="AN89" s="333"/>
      <c r="AO89" s="331"/>
      <c r="AP89" s="332"/>
      <c r="AQ89" s="332"/>
      <c r="AR89" s="333"/>
    </row>
    <row r="90" spans="1:44" ht="19.5" customHeight="1" x14ac:dyDescent="0.2">
      <c r="A90" s="326" t="s">
        <v>259</v>
      </c>
      <c r="B90" s="327"/>
      <c r="C90" s="328" t="s">
        <v>260</v>
      </c>
      <c r="D90" s="329"/>
      <c r="E90" s="329"/>
      <c r="F90" s="329"/>
      <c r="G90" s="329"/>
      <c r="H90" s="329"/>
      <c r="I90" s="329"/>
      <c r="J90" s="329"/>
      <c r="K90" s="329"/>
      <c r="L90" s="329"/>
      <c r="M90" s="329"/>
      <c r="N90" s="329"/>
      <c r="O90" s="329"/>
      <c r="P90" s="329"/>
      <c r="Q90" s="329"/>
      <c r="R90" s="329"/>
      <c r="S90" s="329"/>
      <c r="T90" s="329"/>
      <c r="U90" s="329"/>
      <c r="V90" s="329"/>
      <c r="W90" s="329"/>
      <c r="X90" s="329"/>
      <c r="Y90" s="329"/>
      <c r="Z90" s="329"/>
      <c r="AA90" s="329"/>
      <c r="AB90" s="329"/>
      <c r="AC90" s="330" t="s">
        <v>261</v>
      </c>
      <c r="AD90" s="330"/>
      <c r="AE90" s="330"/>
      <c r="AF90" s="330"/>
      <c r="AG90" s="331"/>
      <c r="AH90" s="332"/>
      <c r="AI90" s="332"/>
      <c r="AJ90" s="333"/>
      <c r="AK90" s="331"/>
      <c r="AL90" s="332"/>
      <c r="AM90" s="332"/>
      <c r="AN90" s="333"/>
      <c r="AO90" s="331"/>
      <c r="AP90" s="332"/>
      <c r="AQ90" s="332"/>
      <c r="AR90" s="333"/>
    </row>
    <row r="91" spans="1:44" ht="29.25" customHeight="1" x14ac:dyDescent="0.2">
      <c r="A91" s="326" t="s">
        <v>262</v>
      </c>
      <c r="B91" s="327"/>
      <c r="C91" s="328" t="s">
        <v>263</v>
      </c>
      <c r="D91" s="329"/>
      <c r="E91" s="329"/>
      <c r="F91" s="329"/>
      <c r="G91" s="329"/>
      <c r="H91" s="329"/>
      <c r="I91" s="329"/>
      <c r="J91" s="329"/>
      <c r="K91" s="329"/>
      <c r="L91" s="329"/>
      <c r="M91" s="329"/>
      <c r="N91" s="329"/>
      <c r="O91" s="329"/>
      <c r="P91" s="329"/>
      <c r="Q91" s="329"/>
      <c r="R91" s="329"/>
      <c r="S91" s="329"/>
      <c r="T91" s="329"/>
      <c r="U91" s="329"/>
      <c r="V91" s="329"/>
      <c r="W91" s="329"/>
      <c r="X91" s="329"/>
      <c r="Y91" s="329"/>
      <c r="Z91" s="329"/>
      <c r="AA91" s="329"/>
      <c r="AB91" s="329"/>
      <c r="AC91" s="330" t="s">
        <v>264</v>
      </c>
      <c r="AD91" s="330"/>
      <c r="AE91" s="330"/>
      <c r="AF91" s="330"/>
      <c r="AG91" s="331"/>
      <c r="AH91" s="332"/>
      <c r="AI91" s="332"/>
      <c r="AJ91" s="333"/>
      <c r="AK91" s="331"/>
      <c r="AL91" s="332"/>
      <c r="AM91" s="332"/>
      <c r="AN91" s="333"/>
      <c r="AO91" s="331"/>
      <c r="AP91" s="332"/>
      <c r="AQ91" s="332"/>
      <c r="AR91" s="333"/>
    </row>
    <row r="92" spans="1:44" ht="29.25" customHeight="1" x14ac:dyDescent="0.2">
      <c r="A92" s="326" t="s">
        <v>265</v>
      </c>
      <c r="B92" s="327"/>
      <c r="C92" s="328" t="s">
        <v>266</v>
      </c>
      <c r="D92" s="329"/>
      <c r="E92" s="329"/>
      <c r="F92" s="329"/>
      <c r="G92" s="329"/>
      <c r="H92" s="329"/>
      <c r="I92" s="329"/>
      <c r="J92" s="329"/>
      <c r="K92" s="329"/>
      <c r="L92" s="329"/>
      <c r="M92" s="329"/>
      <c r="N92" s="329"/>
      <c r="O92" s="329"/>
      <c r="P92" s="329"/>
      <c r="Q92" s="329"/>
      <c r="R92" s="329"/>
      <c r="S92" s="329"/>
      <c r="T92" s="329"/>
      <c r="U92" s="329"/>
      <c r="V92" s="329"/>
      <c r="W92" s="329"/>
      <c r="X92" s="329"/>
      <c r="Y92" s="329"/>
      <c r="Z92" s="329"/>
      <c r="AA92" s="329"/>
      <c r="AB92" s="329"/>
      <c r="AC92" s="330" t="s">
        <v>267</v>
      </c>
      <c r="AD92" s="330"/>
      <c r="AE92" s="330"/>
      <c r="AF92" s="330"/>
      <c r="AG92" s="331"/>
      <c r="AH92" s="332"/>
      <c r="AI92" s="332"/>
      <c r="AJ92" s="333"/>
      <c r="AK92" s="331"/>
      <c r="AL92" s="332"/>
      <c r="AM92" s="332"/>
      <c r="AN92" s="333"/>
      <c r="AO92" s="331"/>
      <c r="AP92" s="332"/>
      <c r="AQ92" s="332"/>
      <c r="AR92" s="333"/>
    </row>
    <row r="93" spans="1:44" ht="19.5" customHeight="1" x14ac:dyDescent="0.2">
      <c r="A93" s="326" t="s">
        <v>268</v>
      </c>
      <c r="B93" s="327"/>
      <c r="C93" s="328" t="s">
        <v>269</v>
      </c>
      <c r="D93" s="329"/>
      <c r="E93" s="329"/>
      <c r="F93" s="329"/>
      <c r="G93" s="329"/>
      <c r="H93" s="329"/>
      <c r="I93" s="329"/>
      <c r="J93" s="329"/>
      <c r="K93" s="329"/>
      <c r="L93" s="329"/>
      <c r="M93" s="329"/>
      <c r="N93" s="329"/>
      <c r="O93" s="329"/>
      <c r="P93" s="329"/>
      <c r="Q93" s="329"/>
      <c r="R93" s="329"/>
      <c r="S93" s="329"/>
      <c r="T93" s="329"/>
      <c r="U93" s="329"/>
      <c r="V93" s="329"/>
      <c r="W93" s="329"/>
      <c r="X93" s="329"/>
      <c r="Y93" s="329"/>
      <c r="Z93" s="329"/>
      <c r="AA93" s="329"/>
      <c r="AB93" s="329"/>
      <c r="AC93" s="330" t="s">
        <v>270</v>
      </c>
      <c r="AD93" s="330"/>
      <c r="AE93" s="330"/>
      <c r="AF93" s="330"/>
      <c r="AG93" s="331"/>
      <c r="AH93" s="332"/>
      <c r="AI93" s="332"/>
      <c r="AJ93" s="333"/>
      <c r="AK93" s="331"/>
      <c r="AL93" s="332"/>
      <c r="AM93" s="332"/>
      <c r="AN93" s="333"/>
      <c r="AO93" s="331"/>
      <c r="AP93" s="332"/>
      <c r="AQ93" s="332"/>
      <c r="AR93" s="333"/>
    </row>
    <row r="94" spans="1:44" ht="19.5" customHeight="1" x14ac:dyDescent="0.2">
      <c r="A94" s="326" t="s">
        <v>271</v>
      </c>
      <c r="B94" s="327"/>
      <c r="C94" s="328" t="s">
        <v>272</v>
      </c>
      <c r="D94" s="329"/>
      <c r="E94" s="329"/>
      <c r="F94" s="329"/>
      <c r="G94" s="329"/>
      <c r="H94" s="329"/>
      <c r="I94" s="329"/>
      <c r="J94" s="329"/>
      <c r="K94" s="329"/>
      <c r="L94" s="329"/>
      <c r="M94" s="329"/>
      <c r="N94" s="329"/>
      <c r="O94" s="329"/>
      <c r="P94" s="329"/>
      <c r="Q94" s="329"/>
      <c r="R94" s="329"/>
      <c r="S94" s="329"/>
      <c r="T94" s="329"/>
      <c r="U94" s="329"/>
      <c r="V94" s="329"/>
      <c r="W94" s="329"/>
      <c r="X94" s="329"/>
      <c r="Y94" s="329"/>
      <c r="Z94" s="329"/>
      <c r="AA94" s="329"/>
      <c r="AB94" s="329"/>
      <c r="AC94" s="330" t="s">
        <v>273</v>
      </c>
      <c r="AD94" s="330"/>
      <c r="AE94" s="330"/>
      <c r="AF94" s="330"/>
      <c r="AG94" s="331"/>
      <c r="AH94" s="332"/>
      <c r="AI94" s="332"/>
      <c r="AJ94" s="333"/>
      <c r="AK94" s="331"/>
      <c r="AL94" s="332"/>
      <c r="AM94" s="332"/>
      <c r="AN94" s="333"/>
      <c r="AO94" s="331"/>
      <c r="AP94" s="332"/>
      <c r="AQ94" s="332"/>
      <c r="AR94" s="333"/>
    </row>
    <row r="95" spans="1:44" ht="19.5" customHeight="1" x14ac:dyDescent="0.2">
      <c r="A95" s="313" t="s">
        <v>274</v>
      </c>
      <c r="B95" s="314"/>
      <c r="C95" s="323" t="s">
        <v>275</v>
      </c>
      <c r="D95" s="324"/>
      <c r="E95" s="324"/>
      <c r="F95" s="324"/>
      <c r="G95" s="324"/>
      <c r="H95" s="324"/>
      <c r="I95" s="324"/>
      <c r="J95" s="324"/>
      <c r="K95" s="324"/>
      <c r="L95" s="324"/>
      <c r="M95" s="324"/>
      <c r="N95" s="324"/>
      <c r="O95" s="324"/>
      <c r="P95" s="324"/>
      <c r="Q95" s="324"/>
      <c r="R95" s="324"/>
      <c r="S95" s="324"/>
      <c r="T95" s="324"/>
      <c r="U95" s="324"/>
      <c r="V95" s="324"/>
      <c r="W95" s="324"/>
      <c r="X95" s="324"/>
      <c r="Y95" s="324"/>
      <c r="Z95" s="324"/>
      <c r="AA95" s="324"/>
      <c r="AB95" s="324"/>
      <c r="AC95" s="325" t="s">
        <v>276</v>
      </c>
      <c r="AD95" s="325"/>
      <c r="AE95" s="325"/>
      <c r="AF95" s="325"/>
      <c r="AG95" s="320">
        <f>SUM(AG87:AJ94)</f>
        <v>0</v>
      </c>
      <c r="AH95" s="321"/>
      <c r="AI95" s="321"/>
      <c r="AJ95" s="322"/>
      <c r="AK95" s="320">
        <f>SUM(AK87:AN94)</f>
        <v>0</v>
      </c>
      <c r="AL95" s="321"/>
      <c r="AM95" s="321"/>
      <c r="AN95" s="322"/>
      <c r="AO95" s="320">
        <f>SUM(AO87:AR94)</f>
        <v>0</v>
      </c>
      <c r="AP95" s="321"/>
      <c r="AQ95" s="321"/>
      <c r="AR95" s="322"/>
    </row>
    <row r="96" spans="1:44" s="227" customFormat="1" ht="19.5" customHeight="1" x14ac:dyDescent="0.2">
      <c r="A96" s="313" t="s">
        <v>277</v>
      </c>
      <c r="B96" s="314"/>
      <c r="C96" s="315" t="s">
        <v>278</v>
      </c>
      <c r="D96" s="316"/>
      <c r="E96" s="316"/>
      <c r="F96" s="316"/>
      <c r="G96" s="316"/>
      <c r="H96" s="316"/>
      <c r="I96" s="316"/>
      <c r="J96" s="316"/>
      <c r="K96" s="316"/>
      <c r="L96" s="316"/>
      <c r="M96" s="316"/>
      <c r="N96" s="316"/>
      <c r="O96" s="316"/>
      <c r="P96" s="316"/>
      <c r="Q96" s="316"/>
      <c r="R96" s="316"/>
      <c r="S96" s="316"/>
      <c r="T96" s="316"/>
      <c r="U96" s="316"/>
      <c r="V96" s="316"/>
      <c r="W96" s="316"/>
      <c r="X96" s="316"/>
      <c r="Y96" s="316"/>
      <c r="Z96" s="316"/>
      <c r="AA96" s="316"/>
      <c r="AB96" s="316"/>
      <c r="AC96" s="317" t="s">
        <v>279</v>
      </c>
      <c r="AD96" s="318"/>
      <c r="AE96" s="318"/>
      <c r="AF96" s="319"/>
      <c r="AG96" s="320">
        <f>AG25+AG26+AG51+AG60+AG73+AG81+AG86+AG95</f>
        <v>47479630</v>
      </c>
      <c r="AH96" s="321"/>
      <c r="AI96" s="321"/>
      <c r="AJ96" s="322"/>
      <c r="AK96" s="320">
        <f>AK25+AK26+AK51+AK60+AK73+AK81+AK86+AK95</f>
        <v>17984991</v>
      </c>
      <c r="AL96" s="321"/>
      <c r="AM96" s="321"/>
      <c r="AN96" s="322"/>
      <c r="AO96" s="320">
        <f>AO25+AO26+AO51+AO60+AO73+AO81+AO86+AO95</f>
        <v>65464621</v>
      </c>
      <c r="AP96" s="321"/>
      <c r="AQ96" s="321"/>
      <c r="AR96" s="322"/>
    </row>
    <row r="97" spans="3:32" x14ac:dyDescent="0.2">
      <c r="C97" s="222"/>
      <c r="D97" s="222"/>
      <c r="E97" s="222"/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</row>
    <row r="98" spans="3:32" x14ac:dyDescent="0.2"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</row>
    <row r="99" spans="3:32" x14ac:dyDescent="0.2">
      <c r="C99" s="222"/>
      <c r="D99" s="222"/>
      <c r="E99" s="222"/>
      <c r="F99" s="222"/>
      <c r="G99" s="222"/>
      <c r="H99" s="222"/>
      <c r="I99" s="222"/>
      <c r="J99" s="222"/>
      <c r="K99" s="222"/>
      <c r="L99" s="222"/>
      <c r="M99" s="222"/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22"/>
      <c r="Z99" s="222"/>
      <c r="AA99" s="222"/>
      <c r="AB99" s="222"/>
      <c r="AC99" s="222"/>
      <c r="AD99" s="222"/>
      <c r="AE99" s="222"/>
      <c r="AF99" s="222"/>
    </row>
    <row r="100" spans="3:32" x14ac:dyDescent="0.2"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</row>
    <row r="101" spans="3:32" x14ac:dyDescent="0.2">
      <c r="C101" s="222"/>
      <c r="D101" s="222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</row>
    <row r="102" spans="3:32" x14ac:dyDescent="0.2">
      <c r="C102" s="222"/>
      <c r="D102" s="222"/>
      <c r="E102" s="222"/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</row>
    <row r="103" spans="3:32" x14ac:dyDescent="0.2">
      <c r="AC103" s="222"/>
      <c r="AD103" s="222"/>
      <c r="AE103" s="222"/>
      <c r="AF103" s="222"/>
    </row>
    <row r="104" spans="3:32" x14ac:dyDescent="0.2">
      <c r="AC104" s="222"/>
      <c r="AD104" s="222"/>
      <c r="AE104" s="222"/>
      <c r="AF104" s="222"/>
    </row>
  </sheetData>
  <mergeCells count="551">
    <mergeCell ref="AL1:AR1"/>
    <mergeCell ref="A2:AR2"/>
    <mergeCell ref="A3:AR3"/>
    <mergeCell ref="A4:AR4"/>
    <mergeCell ref="A5:AJ5"/>
    <mergeCell ref="A6:B6"/>
    <mergeCell ref="C6:AB6"/>
    <mergeCell ref="AC6:AF6"/>
    <mergeCell ref="AG6:AJ6"/>
    <mergeCell ref="AK6:AN6"/>
    <mergeCell ref="AO6:AR6"/>
    <mergeCell ref="A7:B7"/>
    <mergeCell ref="C7:AB7"/>
    <mergeCell ref="AC7:AF7"/>
    <mergeCell ref="AG7:AJ7"/>
    <mergeCell ref="AK7:AN7"/>
    <mergeCell ref="AO7:AR7"/>
    <mergeCell ref="A8:B8"/>
    <mergeCell ref="C8:AB8"/>
    <mergeCell ref="AC8:AF8"/>
    <mergeCell ref="AG8:AJ8"/>
    <mergeCell ref="AK8:AN8"/>
    <mergeCell ref="AO8:AR8"/>
    <mergeCell ref="A9:B9"/>
    <mergeCell ref="C9:AB9"/>
    <mergeCell ref="AC9:AF9"/>
    <mergeCell ref="AG9:AJ9"/>
    <mergeCell ref="AK9:AN9"/>
    <mergeCell ref="AO9:AR9"/>
    <mergeCell ref="A10:B10"/>
    <mergeCell ref="C10:AB10"/>
    <mergeCell ref="AC10:AF10"/>
    <mergeCell ref="AG10:AJ10"/>
    <mergeCell ref="AK10:AN10"/>
    <mergeCell ref="AO10:AR10"/>
    <mergeCell ref="A11:B11"/>
    <mergeCell ref="C11:AB11"/>
    <mergeCell ref="AC11:AF11"/>
    <mergeCell ref="AG11:AJ11"/>
    <mergeCell ref="AK11:AN11"/>
    <mergeCell ref="AO11:AR11"/>
    <mergeCell ref="A12:B12"/>
    <mergeCell ref="C12:AB12"/>
    <mergeCell ref="AC12:AF12"/>
    <mergeCell ref="AG12:AJ12"/>
    <mergeCell ref="AK12:AN12"/>
    <mergeCell ref="AO12:AR12"/>
    <mergeCell ref="A13:B13"/>
    <mergeCell ref="C13:AB13"/>
    <mergeCell ref="AC13:AF13"/>
    <mergeCell ref="AG13:AJ13"/>
    <mergeCell ref="AK13:AN13"/>
    <mergeCell ref="AO13:AR13"/>
    <mergeCell ref="A14:B14"/>
    <mergeCell ref="C14:AB14"/>
    <mergeCell ref="AC14:AF14"/>
    <mergeCell ref="AG14:AJ14"/>
    <mergeCell ref="AK14:AN14"/>
    <mergeCell ref="AO14:AR14"/>
    <mergeCell ref="A15:B15"/>
    <mergeCell ref="C15:AB15"/>
    <mergeCell ref="AC15:AF15"/>
    <mergeCell ref="AG15:AJ15"/>
    <mergeCell ref="AK15:AN15"/>
    <mergeCell ref="AO15:AR15"/>
    <mergeCell ref="A16:B16"/>
    <mergeCell ref="C16:AB16"/>
    <mergeCell ref="AC16:AF16"/>
    <mergeCell ref="AG16:AJ16"/>
    <mergeCell ref="AK16:AN16"/>
    <mergeCell ref="AO16:AR16"/>
    <mergeCell ref="A17:B17"/>
    <mergeCell ref="C17:AB17"/>
    <mergeCell ref="AC17:AF17"/>
    <mergeCell ref="AG17:AJ17"/>
    <mergeCell ref="AK17:AN17"/>
    <mergeCell ref="AO17:AR17"/>
    <mergeCell ref="A18:B18"/>
    <mergeCell ref="C18:AB18"/>
    <mergeCell ref="AC18:AF18"/>
    <mergeCell ref="AG18:AJ18"/>
    <mergeCell ref="AK18:AN18"/>
    <mergeCell ref="AO18:AR18"/>
    <mergeCell ref="A19:B19"/>
    <mergeCell ref="C19:AB19"/>
    <mergeCell ref="AC19:AF19"/>
    <mergeCell ref="AG19:AJ19"/>
    <mergeCell ref="AK19:AN19"/>
    <mergeCell ref="AO19:AR19"/>
    <mergeCell ref="A20:B20"/>
    <mergeCell ref="C20:AB20"/>
    <mergeCell ref="AC20:AF20"/>
    <mergeCell ref="AG20:AJ20"/>
    <mergeCell ref="AK20:AN20"/>
    <mergeCell ref="AO20:AR20"/>
    <mergeCell ref="A21:B21"/>
    <mergeCell ref="C21:AB21"/>
    <mergeCell ref="AC21:AF21"/>
    <mergeCell ref="AG21:AJ21"/>
    <mergeCell ref="AK21:AN21"/>
    <mergeCell ref="AO21:AR21"/>
    <mergeCell ref="A22:B22"/>
    <mergeCell ref="C22:AB22"/>
    <mergeCell ref="AC22:AF22"/>
    <mergeCell ref="AG22:AJ22"/>
    <mergeCell ref="AK22:AN22"/>
    <mergeCell ref="AO22:AR22"/>
    <mergeCell ref="A23:B23"/>
    <mergeCell ref="C23:AB23"/>
    <mergeCell ref="AC23:AF23"/>
    <mergeCell ref="AG23:AJ23"/>
    <mergeCell ref="AK23:AN23"/>
    <mergeCell ref="AO23:AR23"/>
    <mergeCell ref="A24:B24"/>
    <mergeCell ref="C24:AB24"/>
    <mergeCell ref="AC24:AF24"/>
    <mergeCell ref="AG24:AJ24"/>
    <mergeCell ref="AK24:AN24"/>
    <mergeCell ref="AO24:AR24"/>
    <mergeCell ref="A25:B25"/>
    <mergeCell ref="C25:AB25"/>
    <mergeCell ref="AC25:AF25"/>
    <mergeCell ref="AG25:AJ25"/>
    <mergeCell ref="AK25:AN25"/>
    <mergeCell ref="AO25:AR25"/>
    <mergeCell ref="A26:B26"/>
    <mergeCell ref="C26:AB26"/>
    <mergeCell ref="AC26:AF26"/>
    <mergeCell ref="AG26:AJ26"/>
    <mergeCell ref="AK26:AN26"/>
    <mergeCell ref="AO26:AR26"/>
    <mergeCell ref="A27:B27"/>
    <mergeCell ref="C27:AB27"/>
    <mergeCell ref="AC27:AF27"/>
    <mergeCell ref="AG27:AJ27"/>
    <mergeCell ref="AK27:AN27"/>
    <mergeCell ref="AO27:AR27"/>
    <mergeCell ref="A28:B28"/>
    <mergeCell ref="C28:AB28"/>
    <mergeCell ref="AC28:AF28"/>
    <mergeCell ref="AG28:AJ28"/>
    <mergeCell ref="AK28:AN28"/>
    <mergeCell ref="AO28:AR28"/>
    <mergeCell ref="A29:B29"/>
    <mergeCell ref="C29:AB29"/>
    <mergeCell ref="AC29:AF29"/>
    <mergeCell ref="AG29:AJ29"/>
    <mergeCell ref="AK29:AN29"/>
    <mergeCell ref="AO29:AR29"/>
    <mergeCell ref="A30:B30"/>
    <mergeCell ref="C30:AB30"/>
    <mergeCell ref="AC30:AF30"/>
    <mergeCell ref="AG30:AJ30"/>
    <mergeCell ref="AK30:AN30"/>
    <mergeCell ref="AO30:AR30"/>
    <mergeCell ref="A31:B31"/>
    <mergeCell ref="C31:AB31"/>
    <mergeCell ref="AC31:AF31"/>
    <mergeCell ref="AG31:AJ31"/>
    <mergeCell ref="AK31:AN31"/>
    <mergeCell ref="AO31:AR31"/>
    <mergeCell ref="A32:B32"/>
    <mergeCell ref="C32:AB32"/>
    <mergeCell ref="AC32:AF32"/>
    <mergeCell ref="AG32:AJ32"/>
    <mergeCell ref="AK32:AN32"/>
    <mergeCell ref="AO32:AR32"/>
    <mergeCell ref="A33:B33"/>
    <mergeCell ref="C33:AB33"/>
    <mergeCell ref="AC33:AF33"/>
    <mergeCell ref="AG33:AJ33"/>
    <mergeCell ref="AK33:AN33"/>
    <mergeCell ref="AO33:AR33"/>
    <mergeCell ref="A34:B34"/>
    <mergeCell ref="C34:AB34"/>
    <mergeCell ref="AC34:AF34"/>
    <mergeCell ref="AG34:AJ34"/>
    <mergeCell ref="AK34:AN34"/>
    <mergeCell ref="AO34:AR34"/>
    <mergeCell ref="A35:B35"/>
    <mergeCell ref="C35:AB35"/>
    <mergeCell ref="AC35:AF35"/>
    <mergeCell ref="AG35:AJ35"/>
    <mergeCell ref="AK35:AN35"/>
    <mergeCell ref="AO35:AR35"/>
    <mergeCell ref="A36:B36"/>
    <mergeCell ref="C36:AB36"/>
    <mergeCell ref="AC36:AF36"/>
    <mergeCell ref="AG36:AJ36"/>
    <mergeCell ref="AK36:AN36"/>
    <mergeCell ref="AO36:AR36"/>
    <mergeCell ref="A37:B37"/>
    <mergeCell ref="C37:AB37"/>
    <mergeCell ref="AC37:AF37"/>
    <mergeCell ref="AG37:AJ37"/>
    <mergeCell ref="AK37:AN37"/>
    <mergeCell ref="AO37:AR37"/>
    <mergeCell ref="A38:B38"/>
    <mergeCell ref="C38:AB38"/>
    <mergeCell ref="AC38:AF38"/>
    <mergeCell ref="AG38:AJ38"/>
    <mergeCell ref="AK38:AN38"/>
    <mergeCell ref="AO38:AR38"/>
    <mergeCell ref="A39:B39"/>
    <mergeCell ref="C39:AB39"/>
    <mergeCell ref="AC39:AF39"/>
    <mergeCell ref="AG39:AJ39"/>
    <mergeCell ref="AK39:AN39"/>
    <mergeCell ref="AO39:AR39"/>
    <mergeCell ref="A40:B40"/>
    <mergeCell ref="C40:AB40"/>
    <mergeCell ref="AC40:AF40"/>
    <mergeCell ref="AG40:AJ40"/>
    <mergeCell ref="AK40:AN40"/>
    <mergeCell ref="AO40:AR40"/>
    <mergeCell ref="A41:B41"/>
    <mergeCell ref="C41:AB41"/>
    <mergeCell ref="AC41:AF41"/>
    <mergeCell ref="AG41:AJ41"/>
    <mergeCell ref="AK41:AN41"/>
    <mergeCell ref="AO41:AR41"/>
    <mergeCell ref="A42:B42"/>
    <mergeCell ref="C42:AB42"/>
    <mergeCell ref="AC42:AF42"/>
    <mergeCell ref="AG42:AJ42"/>
    <mergeCell ref="AK42:AN42"/>
    <mergeCell ref="AO42:AR42"/>
    <mergeCell ref="A43:B43"/>
    <mergeCell ref="C43:AB43"/>
    <mergeCell ref="AC43:AF43"/>
    <mergeCell ref="AG43:AJ43"/>
    <mergeCell ref="AK43:AN43"/>
    <mergeCell ref="AO43:AR43"/>
    <mergeCell ref="A44:B44"/>
    <mergeCell ref="C44:AB44"/>
    <mergeCell ref="AC44:AF44"/>
    <mergeCell ref="AG44:AJ44"/>
    <mergeCell ref="AK44:AN44"/>
    <mergeCell ref="AO44:AR44"/>
    <mergeCell ref="A45:B45"/>
    <mergeCell ref="C45:AB45"/>
    <mergeCell ref="AC45:AF45"/>
    <mergeCell ref="AG45:AJ45"/>
    <mergeCell ref="AK45:AN45"/>
    <mergeCell ref="AO45:AR45"/>
    <mergeCell ref="A46:B46"/>
    <mergeCell ref="C46:AB46"/>
    <mergeCell ref="AC46:AF46"/>
    <mergeCell ref="AG46:AJ46"/>
    <mergeCell ref="AK46:AN46"/>
    <mergeCell ref="AO46:AR46"/>
    <mergeCell ref="A47:B47"/>
    <mergeCell ref="C47:AB47"/>
    <mergeCell ref="AC47:AF47"/>
    <mergeCell ref="AG47:AJ47"/>
    <mergeCell ref="AK47:AN47"/>
    <mergeCell ref="AO47:AR47"/>
    <mergeCell ref="A48:B48"/>
    <mergeCell ref="C48:AB48"/>
    <mergeCell ref="AC48:AF48"/>
    <mergeCell ref="AG48:AJ48"/>
    <mergeCell ref="AK48:AN48"/>
    <mergeCell ref="AO48:AR48"/>
    <mergeCell ref="A49:B49"/>
    <mergeCell ref="C49:AB49"/>
    <mergeCell ref="AC49:AF49"/>
    <mergeCell ref="AG49:AJ49"/>
    <mergeCell ref="AK49:AN49"/>
    <mergeCell ref="AO49:AR49"/>
    <mergeCell ref="A50:B50"/>
    <mergeCell ref="C50:AB50"/>
    <mergeCell ref="AC50:AF50"/>
    <mergeCell ref="AG50:AJ50"/>
    <mergeCell ref="AK50:AN50"/>
    <mergeCell ref="AO50:AR50"/>
    <mergeCell ref="A51:B51"/>
    <mergeCell ref="C51:AB51"/>
    <mergeCell ref="AC51:AF51"/>
    <mergeCell ref="AG51:AJ51"/>
    <mergeCell ref="AK51:AN51"/>
    <mergeCell ref="AO51:AR51"/>
    <mergeCell ref="A52:B52"/>
    <mergeCell ref="C52:AB52"/>
    <mergeCell ref="AC52:AF52"/>
    <mergeCell ref="AG52:AJ52"/>
    <mergeCell ref="AK52:AN52"/>
    <mergeCell ref="AO52:AR52"/>
    <mergeCell ref="A53:B53"/>
    <mergeCell ref="C53:AB53"/>
    <mergeCell ref="AC53:AF53"/>
    <mergeCell ref="AG53:AJ53"/>
    <mergeCell ref="AK53:AN53"/>
    <mergeCell ref="AO53:AR53"/>
    <mergeCell ref="A54:B54"/>
    <mergeCell ref="C54:AB54"/>
    <mergeCell ref="AC54:AF54"/>
    <mergeCell ref="AG54:AJ54"/>
    <mergeCell ref="AK54:AN54"/>
    <mergeCell ref="AO54:AR54"/>
    <mergeCell ref="A55:B55"/>
    <mergeCell ref="C55:AB55"/>
    <mergeCell ref="AC55:AF55"/>
    <mergeCell ref="AG55:AJ55"/>
    <mergeCell ref="AK55:AN55"/>
    <mergeCell ref="AO55:AR55"/>
    <mergeCell ref="A56:B56"/>
    <mergeCell ref="C56:AB56"/>
    <mergeCell ref="AC56:AF56"/>
    <mergeCell ref="AG56:AJ56"/>
    <mergeCell ref="AK56:AN56"/>
    <mergeCell ref="AO56:AR56"/>
    <mergeCell ref="A57:B57"/>
    <mergeCell ref="C57:AB57"/>
    <mergeCell ref="AC57:AF57"/>
    <mergeCell ref="AG57:AJ57"/>
    <mergeCell ref="AK57:AN57"/>
    <mergeCell ref="AO57:AR57"/>
    <mergeCell ref="A58:B58"/>
    <mergeCell ref="C58:AB58"/>
    <mergeCell ref="AC58:AF58"/>
    <mergeCell ref="AG58:AJ58"/>
    <mergeCell ref="AK58:AN58"/>
    <mergeCell ref="AO58:AR58"/>
    <mergeCell ref="A59:B59"/>
    <mergeCell ref="C59:AB59"/>
    <mergeCell ref="AC59:AF59"/>
    <mergeCell ref="AG59:AJ59"/>
    <mergeCell ref="AK59:AN59"/>
    <mergeCell ref="AO59:AR59"/>
    <mergeCell ref="A60:B60"/>
    <mergeCell ref="C60:AB60"/>
    <mergeCell ref="AC60:AF60"/>
    <mergeCell ref="AG60:AJ60"/>
    <mergeCell ref="AK60:AN60"/>
    <mergeCell ref="AO60:AR60"/>
    <mergeCell ref="A61:B61"/>
    <mergeCell ref="C61:AB61"/>
    <mergeCell ref="AC61:AF61"/>
    <mergeCell ref="AG61:AJ61"/>
    <mergeCell ref="AK61:AN61"/>
    <mergeCell ref="AO61:AR61"/>
    <mergeCell ref="A62:B62"/>
    <mergeCell ref="C62:AB62"/>
    <mergeCell ref="AC62:AF62"/>
    <mergeCell ref="AG62:AJ62"/>
    <mergeCell ref="AK62:AN62"/>
    <mergeCell ref="AO62:AR62"/>
    <mergeCell ref="A63:B63"/>
    <mergeCell ref="C63:AB63"/>
    <mergeCell ref="AC63:AF63"/>
    <mergeCell ref="AG63:AJ63"/>
    <mergeCell ref="AK63:AN63"/>
    <mergeCell ref="AO63:AR63"/>
    <mergeCell ref="A64:B64"/>
    <mergeCell ref="C64:AB64"/>
    <mergeCell ref="AC64:AF64"/>
    <mergeCell ref="AG64:AJ64"/>
    <mergeCell ref="AK64:AN64"/>
    <mergeCell ref="AO64:AR64"/>
    <mergeCell ref="A65:B65"/>
    <mergeCell ref="C65:AB65"/>
    <mergeCell ref="AC65:AF65"/>
    <mergeCell ref="AG65:AJ65"/>
    <mergeCell ref="AK65:AN65"/>
    <mergeCell ref="AO65:AR65"/>
    <mergeCell ref="A66:B66"/>
    <mergeCell ref="C66:AB66"/>
    <mergeCell ref="AC66:AF66"/>
    <mergeCell ref="AG66:AJ66"/>
    <mergeCell ref="AK66:AN66"/>
    <mergeCell ref="AO66:AR66"/>
    <mergeCell ref="A67:B67"/>
    <mergeCell ref="C67:AB67"/>
    <mergeCell ref="AC67:AF67"/>
    <mergeCell ref="AG67:AJ67"/>
    <mergeCell ref="AK67:AN67"/>
    <mergeCell ref="AO67:AR67"/>
    <mergeCell ref="A68:B68"/>
    <mergeCell ref="C68:AB68"/>
    <mergeCell ref="AC68:AF68"/>
    <mergeCell ref="AG68:AJ68"/>
    <mergeCell ref="AK68:AN68"/>
    <mergeCell ref="AO68:AR68"/>
    <mergeCell ref="A69:B69"/>
    <mergeCell ref="C69:AB69"/>
    <mergeCell ref="AC69:AF69"/>
    <mergeCell ref="AG69:AJ69"/>
    <mergeCell ref="AK69:AN69"/>
    <mergeCell ref="AO69:AR69"/>
    <mergeCell ref="A70:B70"/>
    <mergeCell ref="C70:AB70"/>
    <mergeCell ref="AC70:AF70"/>
    <mergeCell ref="AG70:AJ70"/>
    <mergeCell ref="AK70:AN70"/>
    <mergeCell ref="AO70:AR70"/>
    <mergeCell ref="A71:B71"/>
    <mergeCell ref="C71:AB71"/>
    <mergeCell ref="AC71:AF71"/>
    <mergeCell ref="AG71:AJ71"/>
    <mergeCell ref="AK71:AN71"/>
    <mergeCell ref="AO71:AR71"/>
    <mergeCell ref="A72:B72"/>
    <mergeCell ref="C72:AB72"/>
    <mergeCell ref="AC72:AF72"/>
    <mergeCell ref="AG72:AJ72"/>
    <mergeCell ref="AK72:AN72"/>
    <mergeCell ref="AO72:AR72"/>
    <mergeCell ref="A73:B73"/>
    <mergeCell ref="C73:AB73"/>
    <mergeCell ref="AC73:AF73"/>
    <mergeCell ref="AG73:AJ73"/>
    <mergeCell ref="AK73:AN73"/>
    <mergeCell ref="AO73:AR73"/>
    <mergeCell ref="A74:B74"/>
    <mergeCell ref="C74:AB74"/>
    <mergeCell ref="AC74:AF74"/>
    <mergeCell ref="AG74:AJ74"/>
    <mergeCell ref="AK74:AN74"/>
    <mergeCell ref="AO74:AR74"/>
    <mergeCell ref="A75:B75"/>
    <mergeCell ref="C75:AB75"/>
    <mergeCell ref="AC75:AF75"/>
    <mergeCell ref="AG75:AJ75"/>
    <mergeCell ref="AK75:AN75"/>
    <mergeCell ref="AO75:AR75"/>
    <mergeCell ref="A76:B76"/>
    <mergeCell ref="C76:AB76"/>
    <mergeCell ref="AC76:AF76"/>
    <mergeCell ref="AG76:AJ76"/>
    <mergeCell ref="AK76:AN76"/>
    <mergeCell ref="AO76:AR76"/>
    <mergeCell ref="A77:B77"/>
    <mergeCell ref="C77:AB77"/>
    <mergeCell ref="AC77:AF77"/>
    <mergeCell ref="AG77:AJ77"/>
    <mergeCell ref="AK77:AN77"/>
    <mergeCell ref="AO77:AR77"/>
    <mergeCell ref="A78:B78"/>
    <mergeCell ref="C78:AB78"/>
    <mergeCell ref="AC78:AF78"/>
    <mergeCell ref="AG78:AJ78"/>
    <mergeCell ref="AK78:AN78"/>
    <mergeCell ref="AO78:AR78"/>
    <mergeCell ref="A79:B79"/>
    <mergeCell ref="C79:AB79"/>
    <mergeCell ref="AC79:AF79"/>
    <mergeCell ref="AG79:AJ79"/>
    <mergeCell ref="AK79:AN79"/>
    <mergeCell ref="AO79:AR79"/>
    <mergeCell ref="A80:B80"/>
    <mergeCell ref="C80:AB80"/>
    <mergeCell ref="AC80:AF80"/>
    <mergeCell ref="AG80:AJ80"/>
    <mergeCell ref="AK80:AN80"/>
    <mergeCell ref="AO80:AR80"/>
    <mergeCell ref="A81:B81"/>
    <mergeCell ref="C81:AB81"/>
    <mergeCell ref="AC81:AF81"/>
    <mergeCell ref="AG81:AJ81"/>
    <mergeCell ref="AK81:AN81"/>
    <mergeCell ref="AO81:AR81"/>
    <mergeCell ref="A82:B82"/>
    <mergeCell ref="C82:AB82"/>
    <mergeCell ref="AC82:AF82"/>
    <mergeCell ref="AG82:AJ82"/>
    <mergeCell ref="AK82:AN82"/>
    <mergeCell ref="AO82:AR82"/>
    <mergeCell ref="A83:B83"/>
    <mergeCell ref="C83:AB83"/>
    <mergeCell ref="AC83:AF83"/>
    <mergeCell ref="AG83:AJ83"/>
    <mergeCell ref="AK83:AN83"/>
    <mergeCell ref="AO83:AR83"/>
    <mergeCell ref="A84:B84"/>
    <mergeCell ref="C84:AB84"/>
    <mergeCell ref="AC84:AF84"/>
    <mergeCell ref="AG84:AJ84"/>
    <mergeCell ref="AK84:AN84"/>
    <mergeCell ref="AO84:AR84"/>
    <mergeCell ref="A85:B85"/>
    <mergeCell ref="C85:AB85"/>
    <mergeCell ref="AC85:AF85"/>
    <mergeCell ref="AG85:AJ85"/>
    <mergeCell ref="AK85:AN85"/>
    <mergeCell ref="AO85:AR85"/>
    <mergeCell ref="A86:B86"/>
    <mergeCell ref="C86:AB86"/>
    <mergeCell ref="AC86:AF86"/>
    <mergeCell ref="AG86:AJ86"/>
    <mergeCell ref="AK86:AN86"/>
    <mergeCell ref="AO86:AR86"/>
    <mergeCell ref="A87:B87"/>
    <mergeCell ref="C87:AB87"/>
    <mergeCell ref="AC87:AF87"/>
    <mergeCell ref="AG87:AJ87"/>
    <mergeCell ref="AK87:AN87"/>
    <mergeCell ref="AO87:AR87"/>
    <mergeCell ref="A88:B88"/>
    <mergeCell ref="C88:AB88"/>
    <mergeCell ref="AC88:AF88"/>
    <mergeCell ref="AG88:AJ88"/>
    <mergeCell ref="AK88:AN88"/>
    <mergeCell ref="AO88:AR88"/>
    <mergeCell ref="A89:B89"/>
    <mergeCell ref="C89:AB89"/>
    <mergeCell ref="AC89:AF89"/>
    <mergeCell ref="AG89:AJ89"/>
    <mergeCell ref="AK89:AN89"/>
    <mergeCell ref="AO89:AR89"/>
    <mergeCell ref="A90:B90"/>
    <mergeCell ref="C90:AB90"/>
    <mergeCell ref="AC90:AF90"/>
    <mergeCell ref="AG90:AJ90"/>
    <mergeCell ref="AK90:AN90"/>
    <mergeCell ref="AO90:AR90"/>
    <mergeCell ref="A91:B91"/>
    <mergeCell ref="C91:AB91"/>
    <mergeCell ref="AC91:AF91"/>
    <mergeCell ref="AG91:AJ91"/>
    <mergeCell ref="AK91:AN91"/>
    <mergeCell ref="AO91:AR91"/>
    <mergeCell ref="A92:B92"/>
    <mergeCell ref="C92:AB92"/>
    <mergeCell ref="AC92:AF92"/>
    <mergeCell ref="AG92:AJ92"/>
    <mergeCell ref="AK92:AN92"/>
    <mergeCell ref="AO92:AR92"/>
    <mergeCell ref="A93:B93"/>
    <mergeCell ref="C93:AB93"/>
    <mergeCell ref="AC93:AF93"/>
    <mergeCell ref="AG93:AJ93"/>
    <mergeCell ref="AK93:AN93"/>
    <mergeCell ref="AO93:AR93"/>
    <mergeCell ref="A94:B94"/>
    <mergeCell ref="C94:AB94"/>
    <mergeCell ref="AC94:AF94"/>
    <mergeCell ref="AG94:AJ94"/>
    <mergeCell ref="AK94:AN94"/>
    <mergeCell ref="AO94:AR94"/>
    <mergeCell ref="A95:B95"/>
    <mergeCell ref="C95:AB95"/>
    <mergeCell ref="AC95:AF95"/>
    <mergeCell ref="AG95:AJ95"/>
    <mergeCell ref="AK95:AN95"/>
    <mergeCell ref="AO95:AR95"/>
    <mergeCell ref="A96:B96"/>
    <mergeCell ref="C96:AB96"/>
    <mergeCell ref="AC96:AF96"/>
    <mergeCell ref="AG96:AJ96"/>
    <mergeCell ref="AK96:AN96"/>
    <mergeCell ref="AO96:AR96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3" fitToHeight="0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zoomScaleNormal="100" workbookViewId="0">
      <selection sqref="A1:B1"/>
    </sheetView>
  </sheetViews>
  <sheetFormatPr defaultRowHeight="12.75" x14ac:dyDescent="0.2"/>
  <cols>
    <col min="1" max="1" width="58.7109375" style="125" customWidth="1"/>
    <col min="2" max="2" width="14.140625" style="125" customWidth="1"/>
    <col min="3" max="16384" width="9.140625" style="125"/>
  </cols>
  <sheetData>
    <row r="1" spans="1:11" x14ac:dyDescent="0.2">
      <c r="A1" s="366" t="s">
        <v>688</v>
      </c>
      <c r="B1" s="367"/>
    </row>
    <row r="2" spans="1:11" ht="33.75" customHeight="1" x14ac:dyDescent="0.3">
      <c r="A2" s="368" t="s">
        <v>554</v>
      </c>
      <c r="B2" s="368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31" customFormat="1" ht="22.5" x14ac:dyDescent="0.3">
      <c r="A3" s="369" t="s">
        <v>677</v>
      </c>
      <c r="B3" s="369"/>
      <c r="C3" s="122"/>
      <c r="D3" s="122"/>
      <c r="E3" s="122"/>
      <c r="F3" s="122"/>
      <c r="G3" s="122"/>
      <c r="H3" s="122"/>
      <c r="I3" s="122"/>
      <c r="J3" s="122"/>
      <c r="K3" s="122"/>
    </row>
    <row r="4" spans="1:11" s="163" customFormat="1" ht="31.5" customHeight="1" x14ac:dyDescent="0.3">
      <c r="A4" s="370" t="s">
        <v>618</v>
      </c>
      <c r="B4" s="370"/>
    </row>
    <row r="5" spans="1:11" s="163" customFormat="1" ht="31.5" customHeight="1" x14ac:dyDescent="0.3">
      <c r="A5" s="220"/>
      <c r="B5" s="176"/>
    </row>
    <row r="6" spans="1:11" s="163" customFormat="1" ht="15.75" x14ac:dyDescent="0.25">
      <c r="A6" s="164"/>
      <c r="B6" s="165" t="s">
        <v>676</v>
      </c>
    </row>
    <row r="7" spans="1:11" s="163" customFormat="1" ht="31.5" x14ac:dyDescent="0.25">
      <c r="A7" s="166" t="s">
        <v>607</v>
      </c>
      <c r="B7" s="172" t="s">
        <v>619</v>
      </c>
    </row>
    <row r="8" spans="1:11" s="163" customFormat="1" ht="23.25" customHeight="1" x14ac:dyDescent="0.25">
      <c r="A8" s="167" t="s">
        <v>620</v>
      </c>
      <c r="B8" s="173">
        <v>875751</v>
      </c>
    </row>
    <row r="9" spans="1:11" s="163" customFormat="1" ht="23.25" customHeight="1" x14ac:dyDescent="0.25">
      <c r="A9" s="167" t="s">
        <v>621</v>
      </c>
      <c r="B9" s="173">
        <v>16000</v>
      </c>
    </row>
    <row r="10" spans="1:11" s="163" customFormat="1" ht="23.25" customHeight="1" x14ac:dyDescent="0.25">
      <c r="A10" s="167" t="s">
        <v>622</v>
      </c>
      <c r="B10" s="173">
        <v>712229</v>
      </c>
    </row>
    <row r="11" spans="1:11" s="163" customFormat="1" ht="23.25" customHeight="1" x14ac:dyDescent="0.25">
      <c r="A11" s="168" t="s">
        <v>623</v>
      </c>
      <c r="B11" s="173">
        <v>708620</v>
      </c>
    </row>
    <row r="12" spans="1:11" s="163" customFormat="1" ht="23.25" customHeight="1" x14ac:dyDescent="0.25">
      <c r="A12" s="175" t="s">
        <v>624</v>
      </c>
      <c r="B12" s="174">
        <f>SUM(B8:B11)</f>
        <v>2312600</v>
      </c>
    </row>
    <row r="13" spans="1:11" s="163" customFormat="1" ht="23.25" customHeight="1" x14ac:dyDescent="0.25">
      <c r="A13" s="168" t="s">
        <v>665</v>
      </c>
      <c r="B13" s="173">
        <v>60000</v>
      </c>
    </row>
    <row r="14" spans="1:11" s="163" customFormat="1" ht="23.25" customHeight="1" x14ac:dyDescent="0.25">
      <c r="A14" s="167" t="s">
        <v>625</v>
      </c>
      <c r="B14" s="173">
        <v>560000</v>
      </c>
    </row>
    <row r="15" spans="1:11" s="163" customFormat="1" ht="23.25" customHeight="1" x14ac:dyDescent="0.25">
      <c r="A15" s="167" t="s">
        <v>626</v>
      </c>
      <c r="B15" s="173">
        <v>15000</v>
      </c>
    </row>
    <row r="16" spans="1:11" s="163" customFormat="1" ht="23.25" customHeight="1" x14ac:dyDescent="0.25">
      <c r="A16" s="167" t="s">
        <v>627</v>
      </c>
      <c r="B16" s="173">
        <v>25000</v>
      </c>
    </row>
    <row r="17" spans="1:2" s="163" customFormat="1" ht="23.25" customHeight="1" x14ac:dyDescent="0.25">
      <c r="A17" s="167" t="s">
        <v>628</v>
      </c>
      <c r="B17" s="173">
        <v>10000</v>
      </c>
    </row>
    <row r="18" spans="1:2" s="163" customFormat="1" ht="23.25" customHeight="1" x14ac:dyDescent="0.25">
      <c r="A18" s="167" t="s">
        <v>664</v>
      </c>
      <c r="B18" s="173">
        <v>50000</v>
      </c>
    </row>
    <row r="19" spans="1:2" s="163" customFormat="1" ht="23.25" customHeight="1" x14ac:dyDescent="0.25">
      <c r="A19" s="175" t="s">
        <v>629</v>
      </c>
      <c r="B19" s="174">
        <f>SUM(B13:B18)</f>
        <v>720000</v>
      </c>
    </row>
    <row r="20" spans="1:2" s="163" customFormat="1" ht="23.25" customHeight="1" x14ac:dyDescent="0.25">
      <c r="A20" s="175" t="s">
        <v>666</v>
      </c>
      <c r="B20" s="174">
        <v>200000</v>
      </c>
    </row>
    <row r="21" spans="1:2" s="163" customFormat="1" ht="23.25" customHeight="1" x14ac:dyDescent="0.25">
      <c r="A21" s="169" t="s">
        <v>630</v>
      </c>
      <c r="B21" s="174">
        <f>SUM(B12+B19+B20)</f>
        <v>3232600</v>
      </c>
    </row>
    <row r="22" spans="1:2" s="163" customFormat="1" ht="15.75" x14ac:dyDescent="0.25">
      <c r="A22" s="170"/>
      <c r="B22" s="171"/>
    </row>
    <row r="23" spans="1:2" s="163" customFormat="1" ht="15.75" x14ac:dyDescent="0.25">
      <c r="A23" s="162"/>
      <c r="B23" s="162"/>
    </row>
    <row r="24" spans="1:2" s="163" customFormat="1" ht="15.75" x14ac:dyDescent="0.25">
      <c r="A24" s="162"/>
      <c r="B24" s="162"/>
    </row>
    <row r="25" spans="1:2" s="163" customFormat="1" ht="15.75" x14ac:dyDescent="0.25">
      <c r="A25" s="170"/>
      <c r="B25" s="171"/>
    </row>
    <row r="26" spans="1:2" s="163" customFormat="1" ht="15.75" x14ac:dyDescent="0.25">
      <c r="A26" s="170"/>
      <c r="B26" s="171"/>
    </row>
    <row r="27" spans="1:2" s="163" customFormat="1" ht="15.75" x14ac:dyDescent="0.25">
      <c r="A27" s="161"/>
      <c r="B27" s="161"/>
    </row>
    <row r="28" spans="1:2" s="163" customFormat="1" ht="15.75" x14ac:dyDescent="0.25">
      <c r="A28" s="161"/>
      <c r="B28" s="161"/>
    </row>
    <row r="29" spans="1:2" ht="15.75" x14ac:dyDescent="0.25">
      <c r="A29" s="132"/>
      <c r="B29" s="132"/>
    </row>
    <row r="30" spans="1:2" ht="15.75" x14ac:dyDescent="0.25">
      <c r="A30" s="132"/>
      <c r="B30" s="132"/>
    </row>
    <row r="31" spans="1:2" ht="15.75" x14ac:dyDescent="0.25">
      <c r="A31" s="132"/>
      <c r="B31" s="132"/>
    </row>
    <row r="32" spans="1:2" ht="15.75" x14ac:dyDescent="0.25">
      <c r="A32" s="132"/>
      <c r="B32" s="132"/>
    </row>
    <row r="50" spans="2:2" ht="18" x14ac:dyDescent="0.25">
      <c r="B50" s="126"/>
    </row>
    <row r="53" spans="2:2" ht="18" x14ac:dyDescent="0.25">
      <c r="B53" s="127"/>
    </row>
    <row r="54" spans="2:2" ht="15.75" x14ac:dyDescent="0.2">
      <c r="B54" s="134"/>
    </row>
    <row r="55" spans="2:2" ht="15" x14ac:dyDescent="0.2">
      <c r="B55" s="129"/>
    </row>
    <row r="56" spans="2:2" ht="15" x14ac:dyDescent="0.2">
      <c r="B56" s="129"/>
    </row>
    <row r="57" spans="2:2" ht="15" x14ac:dyDescent="0.2">
      <c r="B57" s="129"/>
    </row>
    <row r="58" spans="2:2" ht="15" x14ac:dyDescent="0.2">
      <c r="B58" s="129"/>
    </row>
    <row r="59" spans="2:2" ht="15" x14ac:dyDescent="0.2">
      <c r="B59" s="129"/>
    </row>
    <row r="60" spans="2:2" ht="15" x14ac:dyDescent="0.2">
      <c r="B60" s="129"/>
    </row>
    <row r="61" spans="2:2" ht="15" x14ac:dyDescent="0.2">
      <c r="B61" s="129"/>
    </row>
    <row r="62" spans="2:2" ht="15" x14ac:dyDescent="0.2">
      <c r="B62" s="129"/>
    </row>
    <row r="63" spans="2:2" ht="15" x14ac:dyDescent="0.2">
      <c r="B63" s="129"/>
    </row>
    <row r="64" spans="2:2" ht="14.25" x14ac:dyDescent="0.2">
      <c r="B64" s="135"/>
    </row>
    <row r="65" spans="2:2" ht="14.25" x14ac:dyDescent="0.2">
      <c r="B65" s="135"/>
    </row>
    <row r="66" spans="2:2" ht="14.25" x14ac:dyDescent="0.2">
      <c r="B66" s="135"/>
    </row>
    <row r="67" spans="2:2" ht="14.25" x14ac:dyDescent="0.2">
      <c r="B67" s="135"/>
    </row>
    <row r="68" spans="2:2" ht="15.75" x14ac:dyDescent="0.25">
      <c r="B68" s="133"/>
    </row>
  </sheetData>
  <mergeCells count="4">
    <mergeCell ref="A1:B1"/>
    <mergeCell ref="A2:B2"/>
    <mergeCell ref="A3:B3"/>
    <mergeCell ref="A4:B4"/>
  </mergeCells>
  <phoneticPr fontId="36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7"/>
  <sheetViews>
    <sheetView view="pageBreakPreview" topLeftCell="A46" zoomScaleNormal="100" zoomScaleSheetLayoutView="100" workbookViewId="0">
      <selection activeCell="AV19" sqref="AV19"/>
    </sheetView>
  </sheetViews>
  <sheetFormatPr defaultRowHeight="12.75" x14ac:dyDescent="0.2"/>
  <cols>
    <col min="1" max="28" width="2.7109375" style="221" customWidth="1"/>
    <col min="29" max="29" width="2.7109375" style="237" hidden="1" customWidth="1"/>
    <col min="30" max="32" width="2.7109375" style="221" hidden="1" customWidth="1"/>
    <col min="33" max="46" width="2.7109375" style="221" customWidth="1"/>
    <col min="47" max="16384" width="9.140625" style="221"/>
  </cols>
  <sheetData>
    <row r="1" spans="1:44" x14ac:dyDescent="0.2">
      <c r="AM1" s="260" t="s">
        <v>706</v>
      </c>
      <c r="AN1" s="260"/>
      <c r="AO1" s="260"/>
      <c r="AP1" s="260"/>
      <c r="AQ1" s="260"/>
      <c r="AR1" s="260"/>
    </row>
    <row r="2" spans="1:44" ht="31.5" customHeight="1" x14ac:dyDescent="0.3">
      <c r="A2" s="307" t="s">
        <v>554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</row>
    <row r="3" spans="1:44" ht="31.5" customHeight="1" x14ac:dyDescent="0.3">
      <c r="A3" s="307" t="s">
        <v>705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</row>
    <row r="4" spans="1:44" ht="25.5" customHeight="1" x14ac:dyDescent="0.2">
      <c r="A4" s="362" t="s">
        <v>280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362"/>
      <c r="AN4" s="362"/>
      <c r="AO4" s="362"/>
      <c r="AP4" s="362"/>
      <c r="AQ4" s="362"/>
      <c r="AR4" s="362"/>
    </row>
    <row r="5" spans="1:44" ht="19.5" customHeight="1" x14ac:dyDescent="0.2">
      <c r="A5" s="390"/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</row>
    <row r="6" spans="1:44" ht="15.95" customHeight="1" x14ac:dyDescent="0.2">
      <c r="A6" s="309"/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N6" s="221" t="s">
        <v>670</v>
      </c>
    </row>
    <row r="7" spans="1:44" ht="35.1" customHeight="1" x14ac:dyDescent="0.2">
      <c r="A7" s="363" t="s">
        <v>2</v>
      </c>
      <c r="B7" s="359"/>
      <c r="C7" s="364" t="s">
        <v>3</v>
      </c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0"/>
      <c r="AC7" s="365" t="s">
        <v>4</v>
      </c>
      <c r="AD7" s="360"/>
      <c r="AE7" s="360"/>
      <c r="AF7" s="360"/>
      <c r="AG7" s="387" t="s">
        <v>5</v>
      </c>
      <c r="AH7" s="388"/>
      <c r="AI7" s="388"/>
      <c r="AJ7" s="389"/>
      <c r="AK7" s="387" t="s">
        <v>707</v>
      </c>
      <c r="AL7" s="388"/>
      <c r="AM7" s="388"/>
      <c r="AN7" s="389"/>
      <c r="AO7" s="387" t="s">
        <v>708</v>
      </c>
      <c r="AP7" s="388"/>
      <c r="AQ7" s="388"/>
      <c r="AR7" s="389"/>
    </row>
    <row r="8" spans="1:44" s="227" customFormat="1" ht="19.5" customHeight="1" x14ac:dyDescent="0.2">
      <c r="A8" s="371" t="s">
        <v>10</v>
      </c>
      <c r="B8" s="372"/>
      <c r="C8" s="352" t="s">
        <v>281</v>
      </c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86"/>
      <c r="AC8" s="334" t="s">
        <v>282</v>
      </c>
      <c r="AD8" s="335"/>
      <c r="AE8" s="335"/>
      <c r="AF8" s="380"/>
      <c r="AG8" s="381">
        <v>14107587</v>
      </c>
      <c r="AH8" s="382"/>
      <c r="AI8" s="382"/>
      <c r="AJ8" s="383"/>
      <c r="AK8" s="381"/>
      <c r="AL8" s="382"/>
      <c r="AM8" s="382"/>
      <c r="AN8" s="383"/>
      <c r="AO8" s="385">
        <f t="shared" ref="AO8:AO14" si="0">SUM(AG8:AN8)</f>
        <v>14107587</v>
      </c>
      <c r="AP8" s="385"/>
      <c r="AQ8" s="385"/>
      <c r="AR8" s="385"/>
    </row>
    <row r="9" spans="1:44" s="227" customFormat="1" ht="19.5" customHeight="1" x14ac:dyDescent="0.2">
      <c r="A9" s="371" t="s">
        <v>13</v>
      </c>
      <c r="B9" s="372"/>
      <c r="C9" s="346" t="s">
        <v>283</v>
      </c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84"/>
      <c r="AC9" s="334" t="s">
        <v>284</v>
      </c>
      <c r="AD9" s="335"/>
      <c r="AE9" s="335"/>
      <c r="AF9" s="380"/>
      <c r="AG9" s="381"/>
      <c r="AH9" s="382"/>
      <c r="AI9" s="382"/>
      <c r="AJ9" s="383"/>
      <c r="AK9" s="381"/>
      <c r="AL9" s="382"/>
      <c r="AM9" s="382"/>
      <c r="AN9" s="383"/>
      <c r="AO9" s="385">
        <f t="shared" si="0"/>
        <v>0</v>
      </c>
      <c r="AP9" s="385"/>
      <c r="AQ9" s="385"/>
      <c r="AR9" s="385"/>
    </row>
    <row r="10" spans="1:44" s="227" customFormat="1" ht="22.5" customHeight="1" x14ac:dyDescent="0.2">
      <c r="A10" s="371" t="s">
        <v>16</v>
      </c>
      <c r="B10" s="372"/>
      <c r="C10" s="346" t="s">
        <v>709</v>
      </c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  <c r="Z10" s="347"/>
      <c r="AA10" s="347"/>
      <c r="AB10" s="384"/>
      <c r="AC10" s="334" t="s">
        <v>285</v>
      </c>
      <c r="AD10" s="335"/>
      <c r="AE10" s="335"/>
      <c r="AF10" s="380"/>
      <c r="AG10" s="381">
        <v>9338714</v>
      </c>
      <c r="AH10" s="382"/>
      <c r="AI10" s="382"/>
      <c r="AJ10" s="383"/>
      <c r="AK10" s="381"/>
      <c r="AL10" s="382"/>
      <c r="AM10" s="382"/>
      <c r="AN10" s="383"/>
      <c r="AO10" s="385">
        <f t="shared" si="0"/>
        <v>9338714</v>
      </c>
      <c r="AP10" s="385"/>
      <c r="AQ10" s="385"/>
      <c r="AR10" s="385"/>
    </row>
    <row r="11" spans="1:44" s="227" customFormat="1" ht="21.75" customHeight="1" x14ac:dyDescent="0.2">
      <c r="A11" s="371" t="s">
        <v>19</v>
      </c>
      <c r="B11" s="372"/>
      <c r="C11" s="346" t="s">
        <v>710</v>
      </c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84"/>
      <c r="AC11" s="239"/>
      <c r="AD11" s="240"/>
      <c r="AE11" s="240"/>
      <c r="AF11" s="241"/>
      <c r="AG11" s="381">
        <v>357960</v>
      </c>
      <c r="AH11" s="382"/>
      <c r="AI11" s="382"/>
      <c r="AJ11" s="383"/>
      <c r="AK11" s="381"/>
      <c r="AL11" s="382"/>
      <c r="AM11" s="382"/>
      <c r="AN11" s="383"/>
      <c r="AO11" s="385">
        <f t="shared" si="0"/>
        <v>357960</v>
      </c>
      <c r="AP11" s="385"/>
      <c r="AQ11" s="385"/>
      <c r="AR11" s="385"/>
    </row>
    <row r="12" spans="1:44" ht="19.5" customHeight="1" x14ac:dyDescent="0.2">
      <c r="A12" s="371" t="s">
        <v>22</v>
      </c>
      <c r="B12" s="372"/>
      <c r="C12" s="346" t="s">
        <v>286</v>
      </c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347"/>
      <c r="AA12" s="347"/>
      <c r="AB12" s="384"/>
      <c r="AC12" s="334" t="s">
        <v>287</v>
      </c>
      <c r="AD12" s="335"/>
      <c r="AE12" s="335"/>
      <c r="AF12" s="380"/>
      <c r="AG12" s="381">
        <v>1800000</v>
      </c>
      <c r="AH12" s="382"/>
      <c r="AI12" s="382"/>
      <c r="AJ12" s="383"/>
      <c r="AK12" s="381"/>
      <c r="AL12" s="382"/>
      <c r="AM12" s="382"/>
      <c r="AN12" s="383"/>
      <c r="AO12" s="385">
        <f t="shared" si="0"/>
        <v>1800000</v>
      </c>
      <c r="AP12" s="385"/>
      <c r="AQ12" s="385"/>
      <c r="AR12" s="385"/>
    </row>
    <row r="13" spans="1:44" ht="19.5" customHeight="1" x14ac:dyDescent="0.2">
      <c r="A13" s="371" t="s">
        <v>25</v>
      </c>
      <c r="B13" s="372"/>
      <c r="C13" s="346" t="s">
        <v>655</v>
      </c>
      <c r="D13" s="347"/>
      <c r="E13" s="347"/>
      <c r="F13" s="347"/>
      <c r="G13" s="347"/>
      <c r="H13" s="347"/>
      <c r="I13" s="347"/>
      <c r="J13" s="347"/>
      <c r="K13" s="347"/>
      <c r="L13" s="347"/>
      <c r="M13" s="347"/>
      <c r="N13" s="347"/>
      <c r="O13" s="347"/>
      <c r="P13" s="347"/>
      <c r="Q13" s="347"/>
      <c r="R13" s="347"/>
      <c r="S13" s="347"/>
      <c r="T13" s="347"/>
      <c r="U13" s="347"/>
      <c r="V13" s="347"/>
      <c r="W13" s="347"/>
      <c r="X13" s="347"/>
      <c r="Y13" s="347"/>
      <c r="Z13" s="347"/>
      <c r="AA13" s="347"/>
      <c r="AB13" s="384"/>
      <c r="AC13" s="334" t="s">
        <v>288</v>
      </c>
      <c r="AD13" s="335"/>
      <c r="AE13" s="335"/>
      <c r="AF13" s="380"/>
      <c r="AG13" s="385"/>
      <c r="AH13" s="385"/>
      <c r="AI13" s="385"/>
      <c r="AJ13" s="385"/>
      <c r="AK13" s="385">
        <v>1341120</v>
      </c>
      <c r="AL13" s="385"/>
      <c r="AM13" s="385"/>
      <c r="AN13" s="385"/>
      <c r="AO13" s="385">
        <f t="shared" si="0"/>
        <v>1341120</v>
      </c>
      <c r="AP13" s="385"/>
      <c r="AQ13" s="385"/>
      <c r="AR13" s="385"/>
    </row>
    <row r="14" spans="1:44" ht="19.5" customHeight="1" x14ac:dyDescent="0.2">
      <c r="A14" s="371" t="s">
        <v>28</v>
      </c>
      <c r="B14" s="372"/>
      <c r="C14" s="346" t="s">
        <v>656</v>
      </c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84"/>
      <c r="AC14" s="334" t="s">
        <v>289</v>
      </c>
      <c r="AD14" s="335"/>
      <c r="AE14" s="335"/>
      <c r="AF14" s="380"/>
      <c r="AG14" s="385"/>
      <c r="AH14" s="385"/>
      <c r="AI14" s="385"/>
      <c r="AJ14" s="385"/>
      <c r="AK14" s="385">
        <v>17670</v>
      </c>
      <c r="AL14" s="385"/>
      <c r="AM14" s="385"/>
      <c r="AN14" s="385"/>
      <c r="AO14" s="385">
        <f t="shared" si="0"/>
        <v>17670</v>
      </c>
      <c r="AP14" s="385"/>
      <c r="AQ14" s="385"/>
      <c r="AR14" s="385"/>
    </row>
    <row r="15" spans="1:44" ht="19.5" customHeight="1" x14ac:dyDescent="0.2">
      <c r="A15" s="371" t="s">
        <v>31</v>
      </c>
      <c r="B15" s="372"/>
      <c r="C15" s="344" t="s">
        <v>290</v>
      </c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78"/>
      <c r="AC15" s="315" t="s">
        <v>291</v>
      </c>
      <c r="AD15" s="316"/>
      <c r="AE15" s="316"/>
      <c r="AF15" s="374"/>
      <c r="AG15" s="375">
        <f>SUM(AG8:AJ14)</f>
        <v>25604261</v>
      </c>
      <c r="AH15" s="376"/>
      <c r="AI15" s="376"/>
      <c r="AJ15" s="377"/>
      <c r="AK15" s="375">
        <f>SUM(AK8:AN14)</f>
        <v>1358790</v>
      </c>
      <c r="AL15" s="376"/>
      <c r="AM15" s="376"/>
      <c r="AN15" s="377"/>
      <c r="AO15" s="375">
        <f>SUM(AO8:AR14)</f>
        <v>26963051</v>
      </c>
      <c r="AP15" s="376"/>
      <c r="AQ15" s="376"/>
      <c r="AR15" s="377"/>
    </row>
    <row r="16" spans="1:44" ht="19.5" customHeight="1" x14ac:dyDescent="0.2">
      <c r="A16" s="371" t="s">
        <v>34</v>
      </c>
      <c r="B16" s="372"/>
      <c r="C16" s="346" t="s">
        <v>292</v>
      </c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84"/>
      <c r="AC16" s="334" t="s">
        <v>293</v>
      </c>
      <c r="AD16" s="335"/>
      <c r="AE16" s="335"/>
      <c r="AF16" s="380"/>
      <c r="AG16" s="381"/>
      <c r="AH16" s="382"/>
      <c r="AI16" s="382"/>
      <c r="AJ16" s="383"/>
      <c r="AK16" s="381"/>
      <c r="AL16" s="382"/>
      <c r="AM16" s="382"/>
      <c r="AN16" s="383"/>
      <c r="AO16" s="381"/>
      <c r="AP16" s="382"/>
      <c r="AQ16" s="382"/>
      <c r="AR16" s="383"/>
    </row>
    <row r="17" spans="1:44" ht="29.25" customHeight="1" x14ac:dyDescent="0.2">
      <c r="A17" s="371" t="s">
        <v>37</v>
      </c>
      <c r="B17" s="372"/>
      <c r="C17" s="346" t="s">
        <v>294</v>
      </c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84"/>
      <c r="AC17" s="334" t="s">
        <v>295</v>
      </c>
      <c r="AD17" s="335"/>
      <c r="AE17" s="335"/>
      <c r="AF17" s="380"/>
      <c r="AG17" s="381"/>
      <c r="AH17" s="382"/>
      <c r="AI17" s="382"/>
      <c r="AJ17" s="383"/>
      <c r="AK17" s="381"/>
      <c r="AL17" s="382"/>
      <c r="AM17" s="382"/>
      <c r="AN17" s="383"/>
      <c r="AO17" s="381"/>
      <c r="AP17" s="382"/>
      <c r="AQ17" s="382"/>
      <c r="AR17" s="383"/>
    </row>
    <row r="18" spans="1:44" ht="29.25" customHeight="1" x14ac:dyDescent="0.2">
      <c r="A18" s="371" t="s">
        <v>40</v>
      </c>
      <c r="B18" s="372"/>
      <c r="C18" s="346" t="s">
        <v>296</v>
      </c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84"/>
      <c r="AC18" s="334" t="s">
        <v>297</v>
      </c>
      <c r="AD18" s="335"/>
      <c r="AE18" s="335"/>
      <c r="AF18" s="380"/>
      <c r="AG18" s="381"/>
      <c r="AH18" s="382"/>
      <c r="AI18" s="382"/>
      <c r="AJ18" s="383"/>
      <c r="AK18" s="381"/>
      <c r="AL18" s="382"/>
      <c r="AM18" s="382"/>
      <c r="AN18" s="383"/>
      <c r="AO18" s="381"/>
      <c r="AP18" s="382"/>
      <c r="AQ18" s="382"/>
      <c r="AR18" s="383"/>
    </row>
    <row r="19" spans="1:44" ht="29.25" customHeight="1" x14ac:dyDescent="0.2">
      <c r="A19" s="371" t="s">
        <v>43</v>
      </c>
      <c r="B19" s="372"/>
      <c r="C19" s="346" t="s">
        <v>298</v>
      </c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84"/>
      <c r="AC19" s="334" t="s">
        <v>299</v>
      </c>
      <c r="AD19" s="335"/>
      <c r="AE19" s="335"/>
      <c r="AF19" s="380"/>
      <c r="AG19" s="381"/>
      <c r="AH19" s="382"/>
      <c r="AI19" s="382"/>
      <c r="AJ19" s="383"/>
      <c r="AK19" s="381"/>
      <c r="AL19" s="382"/>
      <c r="AM19" s="382"/>
      <c r="AN19" s="383"/>
      <c r="AO19" s="381"/>
      <c r="AP19" s="382"/>
      <c r="AQ19" s="382"/>
      <c r="AR19" s="383"/>
    </row>
    <row r="20" spans="1:44" ht="19.5" customHeight="1" x14ac:dyDescent="0.2">
      <c r="A20" s="371" t="s">
        <v>46</v>
      </c>
      <c r="B20" s="372"/>
      <c r="C20" s="346" t="s">
        <v>300</v>
      </c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84"/>
      <c r="AC20" s="334" t="s">
        <v>301</v>
      </c>
      <c r="AD20" s="335"/>
      <c r="AE20" s="335"/>
      <c r="AF20" s="380"/>
      <c r="AG20" s="381">
        <v>1683976</v>
      </c>
      <c r="AH20" s="382"/>
      <c r="AI20" s="382"/>
      <c r="AJ20" s="383"/>
      <c r="AK20" s="381">
        <v>9603585</v>
      </c>
      <c r="AL20" s="382"/>
      <c r="AM20" s="382"/>
      <c r="AN20" s="383"/>
      <c r="AO20" s="381">
        <f>SUM(AG20:AN20)</f>
        <v>11287561</v>
      </c>
      <c r="AP20" s="382"/>
      <c r="AQ20" s="382"/>
      <c r="AR20" s="383"/>
    </row>
    <row r="21" spans="1:44" ht="19.5" customHeight="1" x14ac:dyDescent="0.2">
      <c r="A21" s="371" t="s">
        <v>49</v>
      </c>
      <c r="B21" s="372"/>
      <c r="C21" s="344" t="s">
        <v>302</v>
      </c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78"/>
      <c r="AC21" s="315" t="s">
        <v>303</v>
      </c>
      <c r="AD21" s="316"/>
      <c r="AE21" s="316"/>
      <c r="AF21" s="374"/>
      <c r="AG21" s="375">
        <f>SUM(AG15:AJ20)</f>
        <v>27288237</v>
      </c>
      <c r="AH21" s="376"/>
      <c r="AI21" s="376"/>
      <c r="AJ21" s="377"/>
      <c r="AK21" s="375">
        <f>SUM(AK15:AN20)</f>
        <v>10962375</v>
      </c>
      <c r="AL21" s="376"/>
      <c r="AM21" s="376"/>
      <c r="AN21" s="377"/>
      <c r="AO21" s="375">
        <f>SUM(AO15:AR20)</f>
        <v>38250612</v>
      </c>
      <c r="AP21" s="376"/>
      <c r="AQ21" s="376"/>
      <c r="AR21" s="377"/>
    </row>
    <row r="22" spans="1:44" ht="19.5" customHeight="1" x14ac:dyDescent="0.2">
      <c r="A22" s="371" t="s">
        <v>52</v>
      </c>
      <c r="B22" s="372"/>
      <c r="C22" s="346" t="s">
        <v>304</v>
      </c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84"/>
      <c r="AC22" s="334" t="s">
        <v>305</v>
      </c>
      <c r="AD22" s="335"/>
      <c r="AE22" s="335"/>
      <c r="AF22" s="380"/>
      <c r="AG22" s="381"/>
      <c r="AH22" s="382"/>
      <c r="AI22" s="382"/>
      <c r="AJ22" s="383"/>
      <c r="AK22" s="381"/>
      <c r="AL22" s="382"/>
      <c r="AM22" s="382"/>
      <c r="AN22" s="383"/>
      <c r="AO22" s="381"/>
      <c r="AP22" s="382"/>
      <c r="AQ22" s="382"/>
      <c r="AR22" s="383"/>
    </row>
    <row r="23" spans="1:44" ht="29.25" customHeight="1" x14ac:dyDescent="0.2">
      <c r="A23" s="371" t="s">
        <v>55</v>
      </c>
      <c r="B23" s="372"/>
      <c r="C23" s="346" t="s">
        <v>306</v>
      </c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84"/>
      <c r="AC23" s="334" t="s">
        <v>307</v>
      </c>
      <c r="AD23" s="335"/>
      <c r="AE23" s="335"/>
      <c r="AF23" s="380"/>
      <c r="AG23" s="381"/>
      <c r="AH23" s="382"/>
      <c r="AI23" s="382"/>
      <c r="AJ23" s="383"/>
      <c r="AK23" s="381"/>
      <c r="AL23" s="382"/>
      <c r="AM23" s="382"/>
      <c r="AN23" s="383"/>
      <c r="AO23" s="381"/>
      <c r="AP23" s="382"/>
      <c r="AQ23" s="382"/>
      <c r="AR23" s="383"/>
    </row>
    <row r="24" spans="1:44" ht="29.25" customHeight="1" x14ac:dyDescent="0.2">
      <c r="A24" s="371" t="s">
        <v>58</v>
      </c>
      <c r="B24" s="372"/>
      <c r="C24" s="346" t="s">
        <v>308</v>
      </c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84"/>
      <c r="AC24" s="334" t="s">
        <v>309</v>
      </c>
      <c r="AD24" s="335"/>
      <c r="AE24" s="335"/>
      <c r="AF24" s="380"/>
      <c r="AG24" s="381"/>
      <c r="AH24" s="382"/>
      <c r="AI24" s="382"/>
      <c r="AJ24" s="383"/>
      <c r="AK24" s="381"/>
      <c r="AL24" s="382"/>
      <c r="AM24" s="382"/>
      <c r="AN24" s="383"/>
      <c r="AO24" s="381"/>
      <c r="AP24" s="382"/>
      <c r="AQ24" s="382"/>
      <c r="AR24" s="383"/>
    </row>
    <row r="25" spans="1:44" ht="29.25" customHeight="1" x14ac:dyDescent="0.2">
      <c r="A25" s="371" t="s">
        <v>61</v>
      </c>
      <c r="B25" s="372"/>
      <c r="C25" s="346" t="s">
        <v>310</v>
      </c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84"/>
      <c r="AC25" s="334" t="s">
        <v>311</v>
      </c>
      <c r="AD25" s="335"/>
      <c r="AE25" s="335"/>
      <c r="AF25" s="380"/>
      <c r="AG25" s="381"/>
      <c r="AH25" s="382"/>
      <c r="AI25" s="382"/>
      <c r="AJ25" s="383"/>
      <c r="AK25" s="381"/>
      <c r="AL25" s="382"/>
      <c r="AM25" s="382"/>
      <c r="AN25" s="383"/>
      <c r="AO25" s="381"/>
      <c r="AP25" s="382"/>
      <c r="AQ25" s="382"/>
      <c r="AR25" s="383"/>
    </row>
    <row r="26" spans="1:44" ht="19.5" customHeight="1" x14ac:dyDescent="0.2">
      <c r="A26" s="371" t="s">
        <v>64</v>
      </c>
      <c r="B26" s="372"/>
      <c r="C26" s="346" t="s">
        <v>312</v>
      </c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84"/>
      <c r="AC26" s="334" t="s">
        <v>313</v>
      </c>
      <c r="AD26" s="335"/>
      <c r="AE26" s="335"/>
      <c r="AF26" s="380"/>
      <c r="AG26" s="381"/>
      <c r="AH26" s="382"/>
      <c r="AI26" s="382"/>
      <c r="AJ26" s="383"/>
      <c r="AK26" s="381"/>
      <c r="AL26" s="382"/>
      <c r="AM26" s="382"/>
      <c r="AN26" s="383"/>
      <c r="AO26" s="381"/>
      <c r="AP26" s="382"/>
      <c r="AQ26" s="382"/>
      <c r="AR26" s="383"/>
    </row>
    <row r="27" spans="1:44" ht="19.5" customHeight="1" x14ac:dyDescent="0.2">
      <c r="A27" s="371" t="s">
        <v>67</v>
      </c>
      <c r="B27" s="372"/>
      <c r="C27" s="344" t="s">
        <v>314</v>
      </c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345"/>
      <c r="AB27" s="378"/>
      <c r="AC27" s="315" t="s">
        <v>315</v>
      </c>
      <c r="AD27" s="316"/>
      <c r="AE27" s="316"/>
      <c r="AF27" s="374"/>
      <c r="AG27" s="375">
        <f>SUM(AG22:AJ26)</f>
        <v>0</v>
      </c>
      <c r="AH27" s="376"/>
      <c r="AI27" s="376"/>
      <c r="AJ27" s="377"/>
      <c r="AK27" s="375">
        <f>SUM(AK22:AN26)</f>
        <v>0</v>
      </c>
      <c r="AL27" s="376"/>
      <c r="AM27" s="376"/>
      <c r="AN27" s="377"/>
      <c r="AO27" s="375">
        <f>SUM(AO22:AR26)</f>
        <v>0</v>
      </c>
      <c r="AP27" s="376"/>
      <c r="AQ27" s="376"/>
      <c r="AR27" s="377"/>
    </row>
    <row r="28" spans="1:44" ht="19.5" customHeight="1" x14ac:dyDescent="0.2">
      <c r="A28" s="371" t="s">
        <v>70</v>
      </c>
      <c r="B28" s="372"/>
      <c r="C28" s="346" t="s">
        <v>316</v>
      </c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84"/>
      <c r="AC28" s="334" t="s">
        <v>317</v>
      </c>
      <c r="AD28" s="335"/>
      <c r="AE28" s="335"/>
      <c r="AF28" s="380"/>
      <c r="AG28" s="381"/>
      <c r="AH28" s="382"/>
      <c r="AI28" s="382"/>
      <c r="AJ28" s="383"/>
      <c r="AK28" s="381"/>
      <c r="AL28" s="382"/>
      <c r="AM28" s="382"/>
      <c r="AN28" s="383"/>
      <c r="AO28" s="381"/>
      <c r="AP28" s="382"/>
      <c r="AQ28" s="382"/>
      <c r="AR28" s="383"/>
    </row>
    <row r="29" spans="1:44" ht="19.5" customHeight="1" x14ac:dyDescent="0.2">
      <c r="A29" s="371" t="s">
        <v>73</v>
      </c>
      <c r="B29" s="372"/>
      <c r="C29" s="346" t="s">
        <v>318</v>
      </c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84"/>
      <c r="AC29" s="334" t="s">
        <v>319</v>
      </c>
      <c r="AD29" s="335"/>
      <c r="AE29" s="335"/>
      <c r="AF29" s="380"/>
      <c r="AG29" s="381"/>
      <c r="AH29" s="382"/>
      <c r="AI29" s="382"/>
      <c r="AJ29" s="383"/>
      <c r="AK29" s="381"/>
      <c r="AL29" s="382"/>
      <c r="AM29" s="382"/>
      <c r="AN29" s="383"/>
      <c r="AO29" s="381"/>
      <c r="AP29" s="382"/>
      <c r="AQ29" s="382"/>
      <c r="AR29" s="383"/>
    </row>
    <row r="30" spans="1:44" s="237" customFormat="1" ht="19.5" customHeight="1" x14ac:dyDescent="0.2">
      <c r="A30" s="371" t="s">
        <v>76</v>
      </c>
      <c r="B30" s="372"/>
      <c r="C30" s="344" t="s">
        <v>320</v>
      </c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5"/>
      <c r="Z30" s="345"/>
      <c r="AA30" s="345"/>
      <c r="AB30" s="378"/>
      <c r="AC30" s="315" t="s">
        <v>321</v>
      </c>
      <c r="AD30" s="316"/>
      <c r="AE30" s="316"/>
      <c r="AF30" s="374"/>
      <c r="AG30" s="375">
        <f>SUM(AG28:AJ29)</f>
        <v>0</v>
      </c>
      <c r="AH30" s="376"/>
      <c r="AI30" s="376"/>
      <c r="AJ30" s="377"/>
      <c r="AK30" s="375">
        <f>SUM(AK28:AN29)</f>
        <v>0</v>
      </c>
      <c r="AL30" s="376"/>
      <c r="AM30" s="376"/>
      <c r="AN30" s="377"/>
      <c r="AO30" s="375">
        <f>SUM(AO28:AR29)</f>
        <v>0</v>
      </c>
      <c r="AP30" s="376"/>
      <c r="AQ30" s="376"/>
      <c r="AR30" s="377"/>
    </row>
    <row r="31" spans="1:44" ht="19.5" customHeight="1" x14ac:dyDescent="0.2">
      <c r="A31" s="371" t="s">
        <v>79</v>
      </c>
      <c r="B31" s="372"/>
      <c r="C31" s="346" t="s">
        <v>322</v>
      </c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84"/>
      <c r="AC31" s="334" t="s">
        <v>323</v>
      </c>
      <c r="AD31" s="335"/>
      <c r="AE31" s="335"/>
      <c r="AF31" s="380"/>
      <c r="AG31" s="381"/>
      <c r="AH31" s="382"/>
      <c r="AI31" s="382"/>
      <c r="AJ31" s="383"/>
      <c r="AK31" s="381"/>
      <c r="AL31" s="382"/>
      <c r="AM31" s="382"/>
      <c r="AN31" s="383"/>
      <c r="AO31" s="381"/>
      <c r="AP31" s="382"/>
      <c r="AQ31" s="382"/>
      <c r="AR31" s="383"/>
    </row>
    <row r="32" spans="1:44" ht="19.5" customHeight="1" x14ac:dyDescent="0.2">
      <c r="A32" s="371" t="s">
        <v>82</v>
      </c>
      <c r="B32" s="372"/>
      <c r="C32" s="346" t="s">
        <v>324</v>
      </c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  <c r="R32" s="347"/>
      <c r="S32" s="347"/>
      <c r="T32" s="347"/>
      <c r="U32" s="347"/>
      <c r="V32" s="347"/>
      <c r="W32" s="347"/>
      <c r="X32" s="347"/>
      <c r="Y32" s="347"/>
      <c r="Z32" s="347"/>
      <c r="AA32" s="347"/>
      <c r="AB32" s="384"/>
      <c r="AC32" s="334" t="s">
        <v>325</v>
      </c>
      <c r="AD32" s="335"/>
      <c r="AE32" s="335"/>
      <c r="AF32" s="380"/>
      <c r="AG32" s="381"/>
      <c r="AH32" s="382"/>
      <c r="AI32" s="382"/>
      <c r="AJ32" s="383"/>
      <c r="AK32" s="381"/>
      <c r="AL32" s="382"/>
      <c r="AM32" s="382"/>
      <c r="AN32" s="383"/>
      <c r="AO32" s="381"/>
      <c r="AP32" s="382"/>
      <c r="AQ32" s="382"/>
      <c r="AR32" s="383"/>
    </row>
    <row r="33" spans="1:44" ht="19.5" customHeight="1" x14ac:dyDescent="0.2">
      <c r="A33" s="371" t="s">
        <v>85</v>
      </c>
      <c r="B33" s="372"/>
      <c r="C33" s="346" t="s">
        <v>326</v>
      </c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84"/>
      <c r="AC33" s="334" t="s">
        <v>327</v>
      </c>
      <c r="AD33" s="335"/>
      <c r="AE33" s="335"/>
      <c r="AF33" s="380"/>
      <c r="AG33" s="381">
        <v>1200000</v>
      </c>
      <c r="AH33" s="382"/>
      <c r="AI33" s="382"/>
      <c r="AJ33" s="383"/>
      <c r="AK33" s="381"/>
      <c r="AL33" s="382"/>
      <c r="AM33" s="382"/>
      <c r="AN33" s="383"/>
      <c r="AO33" s="381">
        <f>SUM(AG33:AN33)</f>
        <v>1200000</v>
      </c>
      <c r="AP33" s="382"/>
      <c r="AQ33" s="382"/>
      <c r="AR33" s="383"/>
    </row>
    <row r="34" spans="1:44" ht="19.5" customHeight="1" x14ac:dyDescent="0.2">
      <c r="A34" s="371" t="s">
        <v>88</v>
      </c>
      <c r="B34" s="372"/>
      <c r="C34" s="346" t="s">
        <v>328</v>
      </c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84"/>
      <c r="AC34" s="334" t="s">
        <v>329</v>
      </c>
      <c r="AD34" s="335"/>
      <c r="AE34" s="335"/>
      <c r="AF34" s="380"/>
      <c r="AG34" s="381">
        <v>2000000</v>
      </c>
      <c r="AH34" s="382"/>
      <c r="AI34" s="382"/>
      <c r="AJ34" s="383"/>
      <c r="AK34" s="381"/>
      <c r="AL34" s="382"/>
      <c r="AM34" s="382"/>
      <c r="AN34" s="383"/>
      <c r="AO34" s="381">
        <f>SUM(AG34:AN34)</f>
        <v>2000000</v>
      </c>
      <c r="AP34" s="382"/>
      <c r="AQ34" s="382"/>
      <c r="AR34" s="383"/>
    </row>
    <row r="35" spans="1:44" ht="19.5" customHeight="1" x14ac:dyDescent="0.2">
      <c r="A35" s="371" t="s">
        <v>91</v>
      </c>
      <c r="B35" s="372"/>
      <c r="C35" s="346" t="s">
        <v>330</v>
      </c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84"/>
      <c r="AC35" s="334" t="s">
        <v>331</v>
      </c>
      <c r="AD35" s="335"/>
      <c r="AE35" s="335"/>
      <c r="AF35" s="380"/>
      <c r="AG35" s="381"/>
      <c r="AH35" s="382"/>
      <c r="AI35" s="382"/>
      <c r="AJ35" s="383"/>
      <c r="AK35" s="381"/>
      <c r="AL35" s="382"/>
      <c r="AM35" s="382"/>
      <c r="AN35" s="383"/>
      <c r="AO35" s="381"/>
      <c r="AP35" s="382"/>
      <c r="AQ35" s="382"/>
      <c r="AR35" s="383"/>
    </row>
    <row r="36" spans="1:44" ht="19.5" customHeight="1" x14ac:dyDescent="0.2">
      <c r="A36" s="371" t="s">
        <v>94</v>
      </c>
      <c r="B36" s="372"/>
      <c r="C36" s="346" t="s">
        <v>332</v>
      </c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347"/>
      <c r="AA36" s="347"/>
      <c r="AB36" s="384"/>
      <c r="AC36" s="334" t="s">
        <v>333</v>
      </c>
      <c r="AD36" s="335"/>
      <c r="AE36" s="335"/>
      <c r="AF36" s="380"/>
      <c r="AG36" s="381"/>
      <c r="AH36" s="382"/>
      <c r="AI36" s="382"/>
      <c r="AJ36" s="383"/>
      <c r="AK36" s="381"/>
      <c r="AL36" s="382"/>
      <c r="AM36" s="382"/>
      <c r="AN36" s="383"/>
      <c r="AO36" s="381"/>
      <c r="AP36" s="382"/>
      <c r="AQ36" s="382"/>
      <c r="AR36" s="383"/>
    </row>
    <row r="37" spans="1:44" ht="19.5" customHeight="1" x14ac:dyDescent="0.2">
      <c r="A37" s="371" t="s">
        <v>97</v>
      </c>
      <c r="B37" s="372"/>
      <c r="C37" s="346" t="s">
        <v>334</v>
      </c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347"/>
      <c r="W37" s="347"/>
      <c r="X37" s="347"/>
      <c r="Y37" s="347"/>
      <c r="Z37" s="347"/>
      <c r="AA37" s="347"/>
      <c r="AB37" s="384"/>
      <c r="AC37" s="334" t="s">
        <v>335</v>
      </c>
      <c r="AD37" s="335"/>
      <c r="AE37" s="335"/>
      <c r="AF37" s="380"/>
      <c r="AG37" s="381">
        <v>330000</v>
      </c>
      <c r="AH37" s="382"/>
      <c r="AI37" s="382"/>
      <c r="AJ37" s="383"/>
      <c r="AK37" s="381">
        <v>-330000</v>
      </c>
      <c r="AL37" s="382"/>
      <c r="AM37" s="382"/>
      <c r="AN37" s="383"/>
      <c r="AO37" s="381">
        <f>SUM(AG37:AN37)</f>
        <v>0</v>
      </c>
      <c r="AP37" s="382"/>
      <c r="AQ37" s="382"/>
      <c r="AR37" s="383"/>
    </row>
    <row r="38" spans="1:44" ht="19.5" customHeight="1" x14ac:dyDescent="0.2">
      <c r="A38" s="371" t="s">
        <v>100</v>
      </c>
      <c r="B38" s="372"/>
      <c r="C38" s="346" t="s">
        <v>336</v>
      </c>
      <c r="D38" s="347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7"/>
      <c r="Q38" s="347"/>
      <c r="R38" s="347"/>
      <c r="S38" s="347"/>
      <c r="T38" s="347"/>
      <c r="U38" s="347"/>
      <c r="V38" s="347"/>
      <c r="W38" s="347"/>
      <c r="X38" s="347"/>
      <c r="Y38" s="347"/>
      <c r="Z38" s="347"/>
      <c r="AA38" s="347"/>
      <c r="AB38" s="384"/>
      <c r="AC38" s="334" t="s">
        <v>337</v>
      </c>
      <c r="AD38" s="335"/>
      <c r="AE38" s="335"/>
      <c r="AF38" s="380"/>
      <c r="AG38" s="381"/>
      <c r="AH38" s="382"/>
      <c r="AI38" s="382"/>
      <c r="AJ38" s="383"/>
      <c r="AK38" s="381"/>
      <c r="AL38" s="382"/>
      <c r="AM38" s="382"/>
      <c r="AN38" s="383"/>
      <c r="AO38" s="381"/>
      <c r="AP38" s="382"/>
      <c r="AQ38" s="382"/>
      <c r="AR38" s="383"/>
    </row>
    <row r="39" spans="1:44" ht="19.5" customHeight="1" x14ac:dyDescent="0.2">
      <c r="A39" s="371" t="s">
        <v>103</v>
      </c>
      <c r="B39" s="372"/>
      <c r="C39" s="344" t="s">
        <v>711</v>
      </c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78"/>
      <c r="AC39" s="315" t="s">
        <v>338</v>
      </c>
      <c r="AD39" s="316"/>
      <c r="AE39" s="316"/>
      <c r="AF39" s="374"/>
      <c r="AG39" s="375">
        <f>SUM(AG34:AJ38)</f>
        <v>2330000</v>
      </c>
      <c r="AH39" s="376"/>
      <c r="AI39" s="376"/>
      <c r="AJ39" s="377"/>
      <c r="AK39" s="375">
        <f>SUM(AK34:AN38)</f>
        <v>-330000</v>
      </c>
      <c r="AL39" s="376"/>
      <c r="AM39" s="376"/>
      <c r="AN39" s="377"/>
      <c r="AO39" s="375">
        <f>SUM(AG39:AN39)</f>
        <v>2000000</v>
      </c>
      <c r="AP39" s="376"/>
      <c r="AQ39" s="376"/>
      <c r="AR39" s="377"/>
    </row>
    <row r="40" spans="1:44" ht="19.5" customHeight="1" x14ac:dyDescent="0.2">
      <c r="A40" s="371" t="s">
        <v>106</v>
      </c>
      <c r="B40" s="372"/>
      <c r="C40" s="346" t="s">
        <v>339</v>
      </c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84"/>
      <c r="AC40" s="334" t="s">
        <v>340</v>
      </c>
      <c r="AD40" s="335"/>
      <c r="AE40" s="335"/>
      <c r="AF40" s="380"/>
      <c r="AG40" s="381">
        <v>0</v>
      </c>
      <c r="AH40" s="382"/>
      <c r="AI40" s="382"/>
      <c r="AJ40" s="383"/>
      <c r="AK40" s="381">
        <v>0</v>
      </c>
      <c r="AL40" s="382"/>
      <c r="AM40" s="382"/>
      <c r="AN40" s="383"/>
      <c r="AO40" s="381"/>
      <c r="AP40" s="382"/>
      <c r="AQ40" s="382"/>
      <c r="AR40" s="383"/>
    </row>
    <row r="41" spans="1:44" ht="19.5" customHeight="1" x14ac:dyDescent="0.2">
      <c r="A41" s="371" t="s">
        <v>109</v>
      </c>
      <c r="B41" s="372"/>
      <c r="C41" s="344" t="s">
        <v>341</v>
      </c>
      <c r="D41" s="345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5"/>
      <c r="Y41" s="345"/>
      <c r="Z41" s="345"/>
      <c r="AA41" s="345"/>
      <c r="AB41" s="378"/>
      <c r="AC41" s="315" t="s">
        <v>342</v>
      </c>
      <c r="AD41" s="316"/>
      <c r="AE41" s="316"/>
      <c r="AF41" s="374"/>
      <c r="AG41" s="375">
        <f>AG30+AG31+AG32+AG33+AG39+AG40</f>
        <v>3530000</v>
      </c>
      <c r="AH41" s="376"/>
      <c r="AI41" s="376"/>
      <c r="AJ41" s="377"/>
      <c r="AK41" s="375">
        <f>AK30+AK31+AK32+AK33+AK39+AK40</f>
        <v>-330000</v>
      </c>
      <c r="AL41" s="376"/>
      <c r="AM41" s="376"/>
      <c r="AN41" s="377"/>
      <c r="AO41" s="375">
        <f>AO30+AO31+AO32+AO33+AO39+AO40</f>
        <v>3200000</v>
      </c>
      <c r="AP41" s="376"/>
      <c r="AQ41" s="376"/>
      <c r="AR41" s="377"/>
    </row>
    <row r="42" spans="1:44" ht="19.5" customHeight="1" x14ac:dyDescent="0.2">
      <c r="A42" s="371" t="s">
        <v>112</v>
      </c>
      <c r="B42" s="372"/>
      <c r="C42" s="328" t="s">
        <v>343</v>
      </c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79"/>
      <c r="AC42" s="334" t="s">
        <v>344</v>
      </c>
      <c r="AD42" s="335"/>
      <c r="AE42" s="335"/>
      <c r="AF42" s="380"/>
      <c r="AG42" s="381"/>
      <c r="AH42" s="382"/>
      <c r="AI42" s="382"/>
      <c r="AJ42" s="383"/>
      <c r="AK42" s="381"/>
      <c r="AL42" s="382"/>
      <c r="AM42" s="382"/>
      <c r="AN42" s="383"/>
      <c r="AO42" s="381"/>
      <c r="AP42" s="382"/>
      <c r="AQ42" s="382"/>
      <c r="AR42" s="383"/>
    </row>
    <row r="43" spans="1:44" ht="19.5" customHeight="1" x14ac:dyDescent="0.2">
      <c r="A43" s="371" t="s">
        <v>115</v>
      </c>
      <c r="B43" s="372"/>
      <c r="C43" s="328" t="s">
        <v>345</v>
      </c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79"/>
      <c r="AC43" s="334" t="s">
        <v>346</v>
      </c>
      <c r="AD43" s="335"/>
      <c r="AE43" s="335"/>
      <c r="AF43" s="380"/>
      <c r="AG43" s="381"/>
      <c r="AH43" s="382"/>
      <c r="AI43" s="382"/>
      <c r="AJ43" s="383"/>
      <c r="AK43" s="381"/>
      <c r="AL43" s="382"/>
      <c r="AM43" s="382"/>
      <c r="AN43" s="383"/>
      <c r="AO43" s="381"/>
      <c r="AP43" s="382"/>
      <c r="AQ43" s="382"/>
      <c r="AR43" s="383"/>
    </row>
    <row r="44" spans="1:44" ht="19.5" customHeight="1" x14ac:dyDescent="0.2">
      <c r="A44" s="371" t="s">
        <v>118</v>
      </c>
      <c r="B44" s="372"/>
      <c r="C44" s="328" t="s">
        <v>347</v>
      </c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79"/>
      <c r="AC44" s="334" t="s">
        <v>348</v>
      </c>
      <c r="AD44" s="335"/>
      <c r="AE44" s="335"/>
      <c r="AF44" s="380"/>
      <c r="AG44" s="381"/>
      <c r="AH44" s="382"/>
      <c r="AI44" s="382"/>
      <c r="AJ44" s="383"/>
      <c r="AK44" s="381"/>
      <c r="AL44" s="382"/>
      <c r="AM44" s="382"/>
      <c r="AN44" s="383"/>
      <c r="AO44" s="381"/>
      <c r="AP44" s="382"/>
      <c r="AQ44" s="382"/>
      <c r="AR44" s="383"/>
    </row>
    <row r="45" spans="1:44" ht="19.5" customHeight="1" x14ac:dyDescent="0.2">
      <c r="A45" s="371" t="s">
        <v>121</v>
      </c>
      <c r="B45" s="372"/>
      <c r="C45" s="328" t="s">
        <v>349</v>
      </c>
      <c r="D45" s="329"/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329"/>
      <c r="Q45" s="329"/>
      <c r="R45" s="329"/>
      <c r="S45" s="329"/>
      <c r="T45" s="329"/>
      <c r="U45" s="329"/>
      <c r="V45" s="329"/>
      <c r="W45" s="329"/>
      <c r="X45" s="329"/>
      <c r="Y45" s="329"/>
      <c r="Z45" s="329"/>
      <c r="AA45" s="329"/>
      <c r="AB45" s="379"/>
      <c r="AC45" s="334" t="s">
        <v>350</v>
      </c>
      <c r="AD45" s="335"/>
      <c r="AE45" s="335"/>
      <c r="AF45" s="380"/>
      <c r="AG45" s="381"/>
      <c r="AH45" s="382"/>
      <c r="AI45" s="382"/>
      <c r="AJ45" s="383"/>
      <c r="AK45" s="381"/>
      <c r="AL45" s="382"/>
      <c r="AM45" s="382"/>
      <c r="AN45" s="383"/>
      <c r="AO45" s="381"/>
      <c r="AP45" s="382"/>
      <c r="AQ45" s="382"/>
      <c r="AR45" s="383"/>
    </row>
    <row r="46" spans="1:44" ht="19.5" customHeight="1" x14ac:dyDescent="0.2">
      <c r="A46" s="371" t="s">
        <v>124</v>
      </c>
      <c r="B46" s="372"/>
      <c r="C46" s="328" t="s">
        <v>351</v>
      </c>
      <c r="D46" s="329"/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329"/>
      <c r="P46" s="329"/>
      <c r="Q46" s="329"/>
      <c r="R46" s="329"/>
      <c r="S46" s="329"/>
      <c r="T46" s="329"/>
      <c r="U46" s="329"/>
      <c r="V46" s="329"/>
      <c r="W46" s="329"/>
      <c r="X46" s="329"/>
      <c r="Y46" s="329"/>
      <c r="Z46" s="329"/>
      <c r="AA46" s="329"/>
      <c r="AB46" s="379"/>
      <c r="AC46" s="334" t="s">
        <v>352</v>
      </c>
      <c r="AD46" s="335"/>
      <c r="AE46" s="335"/>
      <c r="AF46" s="380"/>
      <c r="AG46" s="381"/>
      <c r="AH46" s="382"/>
      <c r="AI46" s="382"/>
      <c r="AJ46" s="383"/>
      <c r="AK46" s="381"/>
      <c r="AL46" s="382"/>
      <c r="AM46" s="382"/>
      <c r="AN46" s="383"/>
      <c r="AO46" s="381"/>
      <c r="AP46" s="382"/>
      <c r="AQ46" s="382"/>
      <c r="AR46" s="383"/>
    </row>
    <row r="47" spans="1:44" ht="19.5" customHeight="1" x14ac:dyDescent="0.2">
      <c r="A47" s="371" t="s">
        <v>127</v>
      </c>
      <c r="B47" s="372"/>
      <c r="C47" s="328" t="s">
        <v>353</v>
      </c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329"/>
      <c r="V47" s="329"/>
      <c r="W47" s="329"/>
      <c r="X47" s="329"/>
      <c r="Y47" s="329"/>
      <c r="Z47" s="329"/>
      <c r="AA47" s="329"/>
      <c r="AB47" s="379"/>
      <c r="AC47" s="334" t="s">
        <v>354</v>
      </c>
      <c r="AD47" s="335"/>
      <c r="AE47" s="335"/>
      <c r="AF47" s="380"/>
      <c r="AG47" s="381"/>
      <c r="AH47" s="382"/>
      <c r="AI47" s="382"/>
      <c r="AJ47" s="383"/>
      <c r="AK47" s="381"/>
      <c r="AL47" s="382"/>
      <c r="AM47" s="382"/>
      <c r="AN47" s="383"/>
      <c r="AO47" s="381"/>
      <c r="AP47" s="382"/>
      <c r="AQ47" s="382"/>
      <c r="AR47" s="383"/>
    </row>
    <row r="48" spans="1:44" ht="19.5" customHeight="1" x14ac:dyDescent="0.2">
      <c r="A48" s="371" t="s">
        <v>130</v>
      </c>
      <c r="B48" s="372"/>
      <c r="C48" s="328" t="s">
        <v>355</v>
      </c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79"/>
      <c r="AC48" s="334" t="s">
        <v>356</v>
      </c>
      <c r="AD48" s="335"/>
      <c r="AE48" s="335"/>
      <c r="AF48" s="380"/>
      <c r="AG48" s="381"/>
      <c r="AH48" s="382"/>
      <c r="AI48" s="382"/>
      <c r="AJ48" s="383"/>
      <c r="AK48" s="381"/>
      <c r="AL48" s="382"/>
      <c r="AM48" s="382"/>
      <c r="AN48" s="383"/>
      <c r="AO48" s="381"/>
      <c r="AP48" s="382"/>
      <c r="AQ48" s="382"/>
      <c r="AR48" s="383"/>
    </row>
    <row r="49" spans="1:44" ht="19.5" customHeight="1" x14ac:dyDescent="0.2">
      <c r="A49" s="371" t="s">
        <v>133</v>
      </c>
      <c r="B49" s="372"/>
      <c r="C49" s="328" t="s">
        <v>357</v>
      </c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79"/>
      <c r="AC49" s="334" t="s">
        <v>358</v>
      </c>
      <c r="AD49" s="335"/>
      <c r="AE49" s="335"/>
      <c r="AF49" s="380"/>
      <c r="AG49" s="381"/>
      <c r="AH49" s="382"/>
      <c r="AI49" s="382"/>
      <c r="AJ49" s="383"/>
      <c r="AK49" s="381"/>
      <c r="AL49" s="382"/>
      <c r="AM49" s="382"/>
      <c r="AN49" s="383"/>
      <c r="AO49" s="381"/>
      <c r="AP49" s="382"/>
      <c r="AQ49" s="382"/>
      <c r="AR49" s="383"/>
    </row>
    <row r="50" spans="1:44" ht="19.5" customHeight="1" x14ac:dyDescent="0.2">
      <c r="A50" s="371" t="s">
        <v>136</v>
      </c>
      <c r="B50" s="372"/>
      <c r="C50" s="328" t="s">
        <v>712</v>
      </c>
      <c r="D50" s="329"/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29"/>
      <c r="Y50" s="329"/>
      <c r="Z50" s="329"/>
      <c r="AA50" s="329"/>
      <c r="AB50" s="379"/>
      <c r="AC50" s="334" t="s">
        <v>359</v>
      </c>
      <c r="AD50" s="335"/>
      <c r="AE50" s="335"/>
      <c r="AF50" s="380"/>
      <c r="AG50" s="381"/>
      <c r="AH50" s="382"/>
      <c r="AI50" s="382"/>
      <c r="AJ50" s="383"/>
      <c r="AK50" s="381"/>
      <c r="AL50" s="382"/>
      <c r="AM50" s="382"/>
      <c r="AN50" s="383"/>
      <c r="AO50" s="381"/>
      <c r="AP50" s="382"/>
      <c r="AQ50" s="382"/>
      <c r="AR50" s="383"/>
    </row>
    <row r="51" spans="1:44" ht="19.5" customHeight="1" x14ac:dyDescent="0.2">
      <c r="A51" s="371" t="s">
        <v>139</v>
      </c>
      <c r="B51" s="372"/>
      <c r="C51" s="328" t="s">
        <v>360</v>
      </c>
      <c r="D51" s="329"/>
      <c r="E51" s="329"/>
      <c r="F51" s="329"/>
      <c r="G51" s="329"/>
      <c r="H51" s="329"/>
      <c r="I51" s="329"/>
      <c r="J51" s="329"/>
      <c r="K51" s="329"/>
      <c r="L51" s="329"/>
      <c r="M51" s="329"/>
      <c r="N51" s="329"/>
      <c r="O51" s="329"/>
      <c r="P51" s="329"/>
      <c r="Q51" s="329"/>
      <c r="R51" s="329"/>
      <c r="S51" s="329"/>
      <c r="T51" s="329"/>
      <c r="U51" s="329"/>
      <c r="V51" s="329"/>
      <c r="W51" s="329"/>
      <c r="X51" s="329"/>
      <c r="Y51" s="329"/>
      <c r="Z51" s="329"/>
      <c r="AA51" s="329"/>
      <c r="AB51" s="379"/>
      <c r="AC51" s="334" t="s">
        <v>361</v>
      </c>
      <c r="AD51" s="335"/>
      <c r="AE51" s="335"/>
      <c r="AF51" s="380"/>
      <c r="AG51" s="381"/>
      <c r="AH51" s="382"/>
      <c r="AI51" s="382"/>
      <c r="AJ51" s="383"/>
      <c r="AK51" s="381"/>
      <c r="AL51" s="382"/>
      <c r="AM51" s="382"/>
      <c r="AN51" s="383"/>
      <c r="AO51" s="381"/>
      <c r="AP51" s="382"/>
      <c r="AQ51" s="382"/>
      <c r="AR51" s="383"/>
    </row>
    <row r="52" spans="1:44" ht="19.5" customHeight="1" x14ac:dyDescent="0.2">
      <c r="A52" s="371" t="s">
        <v>142</v>
      </c>
      <c r="B52" s="372"/>
      <c r="C52" s="323" t="s">
        <v>362</v>
      </c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73"/>
      <c r="AC52" s="315" t="s">
        <v>363</v>
      </c>
      <c r="AD52" s="316"/>
      <c r="AE52" s="316"/>
      <c r="AF52" s="374"/>
      <c r="AG52" s="375">
        <f>SUM(AG42:AJ51)</f>
        <v>0</v>
      </c>
      <c r="AH52" s="376"/>
      <c r="AI52" s="376"/>
      <c r="AJ52" s="377"/>
      <c r="AK52" s="375">
        <f>SUM(AK42:AN51)</f>
        <v>0</v>
      </c>
      <c r="AL52" s="376"/>
      <c r="AM52" s="376"/>
      <c r="AN52" s="377"/>
      <c r="AO52" s="375">
        <f>SUM(AO42:AR51)</f>
        <v>0</v>
      </c>
      <c r="AP52" s="376"/>
      <c r="AQ52" s="376"/>
      <c r="AR52" s="377"/>
    </row>
    <row r="53" spans="1:44" ht="19.5" customHeight="1" x14ac:dyDescent="0.2">
      <c r="A53" s="371" t="s">
        <v>145</v>
      </c>
      <c r="B53" s="372"/>
      <c r="C53" s="328" t="s">
        <v>364</v>
      </c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29"/>
      <c r="P53" s="329"/>
      <c r="Q53" s="329"/>
      <c r="R53" s="329"/>
      <c r="S53" s="329"/>
      <c r="T53" s="329"/>
      <c r="U53" s="329"/>
      <c r="V53" s="329"/>
      <c r="W53" s="329"/>
      <c r="X53" s="329"/>
      <c r="Y53" s="329"/>
      <c r="Z53" s="329"/>
      <c r="AA53" s="329"/>
      <c r="AB53" s="379"/>
      <c r="AC53" s="334" t="s">
        <v>365</v>
      </c>
      <c r="AD53" s="335"/>
      <c r="AE53" s="335"/>
      <c r="AF53" s="380"/>
      <c r="AG53" s="381"/>
      <c r="AH53" s="382"/>
      <c r="AI53" s="382"/>
      <c r="AJ53" s="383"/>
      <c r="AK53" s="381"/>
      <c r="AL53" s="382"/>
      <c r="AM53" s="382"/>
      <c r="AN53" s="383"/>
      <c r="AO53" s="381"/>
      <c r="AP53" s="382"/>
      <c r="AQ53" s="382"/>
      <c r="AR53" s="383"/>
    </row>
    <row r="54" spans="1:44" ht="19.5" customHeight="1" x14ac:dyDescent="0.2">
      <c r="A54" s="371" t="s">
        <v>148</v>
      </c>
      <c r="B54" s="372"/>
      <c r="C54" s="328" t="s">
        <v>366</v>
      </c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29"/>
      <c r="Q54" s="329"/>
      <c r="R54" s="329"/>
      <c r="S54" s="329"/>
      <c r="T54" s="329"/>
      <c r="U54" s="329"/>
      <c r="V54" s="329"/>
      <c r="W54" s="329"/>
      <c r="X54" s="329"/>
      <c r="Y54" s="329"/>
      <c r="Z54" s="329"/>
      <c r="AA54" s="329"/>
      <c r="AB54" s="379"/>
      <c r="AC54" s="334" t="s">
        <v>367</v>
      </c>
      <c r="AD54" s="335"/>
      <c r="AE54" s="335"/>
      <c r="AF54" s="380"/>
      <c r="AG54" s="381"/>
      <c r="AH54" s="382"/>
      <c r="AI54" s="382"/>
      <c r="AJ54" s="383"/>
      <c r="AK54" s="381"/>
      <c r="AL54" s="382"/>
      <c r="AM54" s="382"/>
      <c r="AN54" s="383"/>
      <c r="AO54" s="381"/>
      <c r="AP54" s="382"/>
      <c r="AQ54" s="382"/>
      <c r="AR54" s="383"/>
    </row>
    <row r="55" spans="1:44" ht="19.5" customHeight="1" x14ac:dyDescent="0.2">
      <c r="A55" s="371" t="s">
        <v>151</v>
      </c>
      <c r="B55" s="372"/>
      <c r="C55" s="328" t="s">
        <v>368</v>
      </c>
      <c r="D55" s="329"/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329"/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A55" s="329"/>
      <c r="AB55" s="379"/>
      <c r="AC55" s="334" t="s">
        <v>369</v>
      </c>
      <c r="AD55" s="335"/>
      <c r="AE55" s="335"/>
      <c r="AF55" s="380"/>
      <c r="AG55" s="381"/>
      <c r="AH55" s="382"/>
      <c r="AI55" s="382"/>
      <c r="AJ55" s="383"/>
      <c r="AK55" s="381"/>
      <c r="AL55" s="382"/>
      <c r="AM55" s="382"/>
      <c r="AN55" s="383"/>
      <c r="AO55" s="381"/>
      <c r="AP55" s="382"/>
      <c r="AQ55" s="382"/>
      <c r="AR55" s="383"/>
    </row>
    <row r="56" spans="1:44" ht="19.5" customHeight="1" x14ac:dyDescent="0.2">
      <c r="A56" s="371" t="s">
        <v>154</v>
      </c>
      <c r="B56" s="372"/>
      <c r="C56" s="328" t="s">
        <v>370</v>
      </c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329"/>
      <c r="U56" s="329"/>
      <c r="V56" s="329"/>
      <c r="W56" s="329"/>
      <c r="X56" s="329"/>
      <c r="Y56" s="329"/>
      <c r="Z56" s="329"/>
      <c r="AA56" s="329"/>
      <c r="AB56" s="379"/>
      <c r="AC56" s="334" t="s">
        <v>371</v>
      </c>
      <c r="AD56" s="335"/>
      <c r="AE56" s="335"/>
      <c r="AF56" s="380"/>
      <c r="AG56" s="381"/>
      <c r="AH56" s="382"/>
      <c r="AI56" s="382"/>
      <c r="AJ56" s="383"/>
      <c r="AK56" s="381"/>
      <c r="AL56" s="382"/>
      <c r="AM56" s="382"/>
      <c r="AN56" s="383"/>
      <c r="AO56" s="381"/>
      <c r="AP56" s="382"/>
      <c r="AQ56" s="382"/>
      <c r="AR56" s="383"/>
    </row>
    <row r="57" spans="1:44" ht="19.5" customHeight="1" x14ac:dyDescent="0.2">
      <c r="A57" s="371" t="s">
        <v>157</v>
      </c>
      <c r="B57" s="372"/>
      <c r="C57" s="328" t="s">
        <v>372</v>
      </c>
      <c r="D57" s="329"/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29"/>
      <c r="P57" s="329"/>
      <c r="Q57" s="329"/>
      <c r="R57" s="329"/>
      <c r="S57" s="329"/>
      <c r="T57" s="329"/>
      <c r="U57" s="329"/>
      <c r="V57" s="329"/>
      <c r="W57" s="329"/>
      <c r="X57" s="329"/>
      <c r="Y57" s="329"/>
      <c r="Z57" s="329"/>
      <c r="AA57" s="329"/>
      <c r="AB57" s="379"/>
      <c r="AC57" s="334" t="s">
        <v>373</v>
      </c>
      <c r="AD57" s="335"/>
      <c r="AE57" s="335"/>
      <c r="AF57" s="380"/>
      <c r="AG57" s="381"/>
      <c r="AH57" s="382"/>
      <c r="AI57" s="382"/>
      <c r="AJ57" s="383"/>
      <c r="AK57" s="381"/>
      <c r="AL57" s="382"/>
      <c r="AM57" s="382"/>
      <c r="AN57" s="383"/>
      <c r="AO57" s="381"/>
      <c r="AP57" s="382"/>
      <c r="AQ57" s="382"/>
      <c r="AR57" s="383"/>
    </row>
    <row r="58" spans="1:44" ht="19.5" customHeight="1" x14ac:dyDescent="0.2">
      <c r="A58" s="371" t="s">
        <v>160</v>
      </c>
      <c r="B58" s="372"/>
      <c r="C58" s="344" t="s">
        <v>374</v>
      </c>
      <c r="D58" s="345"/>
      <c r="E58" s="345"/>
      <c r="F58" s="345"/>
      <c r="G58" s="345"/>
      <c r="H58" s="345"/>
      <c r="I58" s="345"/>
      <c r="J58" s="345"/>
      <c r="K58" s="345"/>
      <c r="L58" s="345"/>
      <c r="M58" s="345"/>
      <c r="N58" s="345"/>
      <c r="O58" s="345"/>
      <c r="P58" s="345"/>
      <c r="Q58" s="345"/>
      <c r="R58" s="345"/>
      <c r="S58" s="345"/>
      <c r="T58" s="345"/>
      <c r="U58" s="345"/>
      <c r="V58" s="345"/>
      <c r="W58" s="345"/>
      <c r="X58" s="345"/>
      <c r="Y58" s="345"/>
      <c r="Z58" s="345"/>
      <c r="AA58" s="345"/>
      <c r="AB58" s="378"/>
      <c r="AC58" s="315" t="s">
        <v>375</v>
      </c>
      <c r="AD58" s="316"/>
      <c r="AE58" s="316"/>
      <c r="AF58" s="374"/>
      <c r="AG58" s="375">
        <f>SUM(AG53:AJ57)</f>
        <v>0</v>
      </c>
      <c r="AH58" s="376"/>
      <c r="AI58" s="376"/>
      <c r="AJ58" s="377"/>
      <c r="AK58" s="375">
        <f>SUM(AK53:AN57)</f>
        <v>0</v>
      </c>
      <c r="AL58" s="376"/>
      <c r="AM58" s="376"/>
      <c r="AN58" s="377"/>
      <c r="AO58" s="375">
        <f>SUM(AO53:AR57)</f>
        <v>0</v>
      </c>
      <c r="AP58" s="376"/>
      <c r="AQ58" s="376"/>
      <c r="AR58" s="377"/>
    </row>
    <row r="59" spans="1:44" ht="29.25" customHeight="1" x14ac:dyDescent="0.2">
      <c r="A59" s="371" t="s">
        <v>163</v>
      </c>
      <c r="B59" s="372"/>
      <c r="C59" s="328" t="s">
        <v>376</v>
      </c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29"/>
      <c r="S59" s="329"/>
      <c r="T59" s="329"/>
      <c r="U59" s="329"/>
      <c r="V59" s="329"/>
      <c r="W59" s="329"/>
      <c r="X59" s="329"/>
      <c r="Y59" s="329"/>
      <c r="Z59" s="329"/>
      <c r="AA59" s="329"/>
      <c r="AB59" s="379"/>
      <c r="AC59" s="334" t="s">
        <v>377</v>
      </c>
      <c r="AD59" s="335"/>
      <c r="AE59" s="335"/>
      <c r="AF59" s="380"/>
      <c r="AG59" s="381"/>
      <c r="AH59" s="382"/>
      <c r="AI59" s="382"/>
      <c r="AJ59" s="383"/>
      <c r="AK59" s="381"/>
      <c r="AL59" s="382"/>
      <c r="AM59" s="382"/>
      <c r="AN59" s="383"/>
      <c r="AO59" s="381"/>
      <c r="AP59" s="382"/>
      <c r="AQ59" s="382"/>
      <c r="AR59" s="383"/>
    </row>
    <row r="60" spans="1:44" ht="29.25" customHeight="1" x14ac:dyDescent="0.2">
      <c r="A60" s="371" t="s">
        <v>166</v>
      </c>
      <c r="B60" s="372"/>
      <c r="C60" s="346" t="s">
        <v>378</v>
      </c>
      <c r="D60" s="347"/>
      <c r="E60" s="347"/>
      <c r="F60" s="347"/>
      <c r="G60" s="347"/>
      <c r="H60" s="347"/>
      <c r="I60" s="347"/>
      <c r="J60" s="347"/>
      <c r="K60" s="347"/>
      <c r="L60" s="347"/>
      <c r="M60" s="347"/>
      <c r="N60" s="347"/>
      <c r="O60" s="347"/>
      <c r="P60" s="347"/>
      <c r="Q60" s="347"/>
      <c r="R60" s="347"/>
      <c r="S60" s="347"/>
      <c r="T60" s="347"/>
      <c r="U60" s="347"/>
      <c r="V60" s="347"/>
      <c r="W60" s="347"/>
      <c r="X60" s="347"/>
      <c r="Y60" s="347"/>
      <c r="Z60" s="347"/>
      <c r="AA60" s="347"/>
      <c r="AB60" s="384"/>
      <c r="AC60" s="334" t="s">
        <v>379</v>
      </c>
      <c r="AD60" s="335"/>
      <c r="AE60" s="335"/>
      <c r="AF60" s="380"/>
      <c r="AG60" s="381">
        <v>150000</v>
      </c>
      <c r="AH60" s="382"/>
      <c r="AI60" s="382"/>
      <c r="AJ60" s="383"/>
      <c r="AK60" s="381"/>
      <c r="AL60" s="382"/>
      <c r="AM60" s="382"/>
      <c r="AN60" s="383"/>
      <c r="AO60" s="381">
        <f>SUM(AG60:AN60)</f>
        <v>150000</v>
      </c>
      <c r="AP60" s="382"/>
      <c r="AQ60" s="382"/>
      <c r="AR60" s="383"/>
    </row>
    <row r="61" spans="1:44" ht="19.5" customHeight="1" x14ac:dyDescent="0.2">
      <c r="A61" s="371" t="s">
        <v>169</v>
      </c>
      <c r="B61" s="372"/>
      <c r="C61" s="328" t="s">
        <v>380</v>
      </c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29"/>
      <c r="P61" s="329"/>
      <c r="Q61" s="329"/>
      <c r="R61" s="329"/>
      <c r="S61" s="329"/>
      <c r="T61" s="329"/>
      <c r="U61" s="329"/>
      <c r="V61" s="329"/>
      <c r="W61" s="329"/>
      <c r="X61" s="329"/>
      <c r="Y61" s="329"/>
      <c r="Z61" s="329"/>
      <c r="AA61" s="329"/>
      <c r="AB61" s="379"/>
      <c r="AC61" s="334" t="s">
        <v>381</v>
      </c>
      <c r="AD61" s="335"/>
      <c r="AE61" s="335"/>
      <c r="AF61" s="380"/>
      <c r="AG61" s="381"/>
      <c r="AH61" s="382"/>
      <c r="AI61" s="382"/>
      <c r="AJ61" s="383"/>
      <c r="AK61" s="381"/>
      <c r="AL61" s="382"/>
      <c r="AM61" s="382"/>
      <c r="AN61" s="383"/>
      <c r="AO61" s="381"/>
      <c r="AP61" s="382"/>
      <c r="AQ61" s="382"/>
      <c r="AR61" s="383"/>
    </row>
    <row r="62" spans="1:44" ht="19.5" customHeight="1" x14ac:dyDescent="0.2">
      <c r="A62" s="371" t="s">
        <v>172</v>
      </c>
      <c r="B62" s="372"/>
      <c r="C62" s="344" t="s">
        <v>382</v>
      </c>
      <c r="D62" s="345"/>
      <c r="E62" s="345"/>
      <c r="F62" s="345"/>
      <c r="G62" s="345"/>
      <c r="H62" s="345"/>
      <c r="I62" s="345"/>
      <c r="J62" s="345"/>
      <c r="K62" s="345"/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45"/>
      <c r="W62" s="345"/>
      <c r="X62" s="345"/>
      <c r="Y62" s="345"/>
      <c r="Z62" s="345"/>
      <c r="AA62" s="345"/>
      <c r="AB62" s="378"/>
      <c r="AC62" s="315" t="s">
        <v>383</v>
      </c>
      <c r="AD62" s="316"/>
      <c r="AE62" s="316"/>
      <c r="AF62" s="374"/>
      <c r="AG62" s="375">
        <f>SUM(AG59:AJ61)</f>
        <v>150000</v>
      </c>
      <c r="AH62" s="376"/>
      <c r="AI62" s="376"/>
      <c r="AJ62" s="377"/>
      <c r="AK62" s="375">
        <f>SUM(AK59:AN61)</f>
        <v>0</v>
      </c>
      <c r="AL62" s="376"/>
      <c r="AM62" s="376"/>
      <c r="AN62" s="377"/>
      <c r="AO62" s="375">
        <f>SUM(AO59:AR61)</f>
        <v>150000</v>
      </c>
      <c r="AP62" s="376"/>
      <c r="AQ62" s="376"/>
      <c r="AR62" s="377"/>
    </row>
    <row r="63" spans="1:44" ht="29.25" customHeight="1" x14ac:dyDescent="0.2">
      <c r="A63" s="371" t="s">
        <v>175</v>
      </c>
      <c r="B63" s="372"/>
      <c r="C63" s="328" t="s">
        <v>384</v>
      </c>
      <c r="D63" s="329"/>
      <c r="E63" s="329"/>
      <c r="F63" s="329"/>
      <c r="G63" s="329"/>
      <c r="H63" s="329"/>
      <c r="I63" s="329"/>
      <c r="J63" s="329"/>
      <c r="K63" s="329"/>
      <c r="L63" s="329"/>
      <c r="M63" s="329"/>
      <c r="N63" s="329"/>
      <c r="O63" s="329"/>
      <c r="P63" s="329"/>
      <c r="Q63" s="329"/>
      <c r="R63" s="329"/>
      <c r="S63" s="329"/>
      <c r="T63" s="329"/>
      <c r="U63" s="329"/>
      <c r="V63" s="329"/>
      <c r="W63" s="329"/>
      <c r="X63" s="329"/>
      <c r="Y63" s="329"/>
      <c r="Z63" s="329"/>
      <c r="AA63" s="329"/>
      <c r="AB63" s="379"/>
      <c r="AC63" s="334" t="s">
        <v>385</v>
      </c>
      <c r="AD63" s="335"/>
      <c r="AE63" s="335"/>
      <c r="AF63" s="380"/>
      <c r="AG63" s="381"/>
      <c r="AH63" s="382"/>
      <c r="AI63" s="382"/>
      <c r="AJ63" s="383"/>
      <c r="AK63" s="381"/>
      <c r="AL63" s="382"/>
      <c r="AM63" s="382"/>
      <c r="AN63" s="383"/>
      <c r="AO63" s="381"/>
      <c r="AP63" s="382"/>
      <c r="AQ63" s="382"/>
      <c r="AR63" s="383"/>
    </row>
    <row r="64" spans="1:44" ht="29.25" customHeight="1" x14ac:dyDescent="0.2">
      <c r="A64" s="371" t="s">
        <v>178</v>
      </c>
      <c r="B64" s="372"/>
      <c r="C64" s="346" t="s">
        <v>386</v>
      </c>
      <c r="D64" s="347"/>
      <c r="E64" s="347"/>
      <c r="F64" s="347"/>
      <c r="G64" s="347"/>
      <c r="H64" s="347"/>
      <c r="I64" s="347"/>
      <c r="J64" s="347"/>
      <c r="K64" s="347"/>
      <c r="L64" s="347"/>
      <c r="M64" s="347"/>
      <c r="N64" s="347"/>
      <c r="O64" s="347"/>
      <c r="P64" s="347"/>
      <c r="Q64" s="347"/>
      <c r="R64" s="347"/>
      <c r="S64" s="347"/>
      <c r="T64" s="347"/>
      <c r="U64" s="347"/>
      <c r="V64" s="347"/>
      <c r="W64" s="347"/>
      <c r="X64" s="347"/>
      <c r="Y64" s="347"/>
      <c r="Z64" s="347"/>
      <c r="AA64" s="347"/>
      <c r="AB64" s="384"/>
      <c r="AC64" s="334" t="s">
        <v>387</v>
      </c>
      <c r="AD64" s="335"/>
      <c r="AE64" s="335"/>
      <c r="AF64" s="380"/>
      <c r="AG64" s="381">
        <v>50000</v>
      </c>
      <c r="AH64" s="382"/>
      <c r="AI64" s="382"/>
      <c r="AJ64" s="383"/>
      <c r="AK64" s="381"/>
      <c r="AL64" s="382"/>
      <c r="AM64" s="382"/>
      <c r="AN64" s="383"/>
      <c r="AO64" s="381">
        <f>SUM(AG64:AN64)</f>
        <v>50000</v>
      </c>
      <c r="AP64" s="382"/>
      <c r="AQ64" s="382"/>
      <c r="AR64" s="383"/>
    </row>
    <row r="65" spans="1:44" ht="19.5" customHeight="1" x14ac:dyDescent="0.2">
      <c r="A65" s="371" t="s">
        <v>181</v>
      </c>
      <c r="B65" s="372"/>
      <c r="C65" s="328" t="s">
        <v>388</v>
      </c>
      <c r="D65" s="329"/>
      <c r="E65" s="329"/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P65" s="329"/>
      <c r="Q65" s="329"/>
      <c r="R65" s="329"/>
      <c r="S65" s="329"/>
      <c r="T65" s="329"/>
      <c r="U65" s="329"/>
      <c r="V65" s="329"/>
      <c r="W65" s="329"/>
      <c r="X65" s="329"/>
      <c r="Y65" s="329"/>
      <c r="Z65" s="329"/>
      <c r="AA65" s="329"/>
      <c r="AB65" s="379"/>
      <c r="AC65" s="334" t="s">
        <v>389</v>
      </c>
      <c r="AD65" s="335"/>
      <c r="AE65" s="335"/>
      <c r="AF65" s="380"/>
      <c r="AG65" s="381"/>
      <c r="AH65" s="382"/>
      <c r="AI65" s="382"/>
      <c r="AJ65" s="383"/>
      <c r="AK65" s="381"/>
      <c r="AL65" s="382"/>
      <c r="AM65" s="382"/>
      <c r="AN65" s="383"/>
      <c r="AO65" s="381"/>
      <c r="AP65" s="382"/>
      <c r="AQ65" s="382"/>
      <c r="AR65" s="383"/>
    </row>
    <row r="66" spans="1:44" ht="19.5" customHeight="1" x14ac:dyDescent="0.2">
      <c r="A66" s="371" t="s">
        <v>184</v>
      </c>
      <c r="B66" s="372"/>
      <c r="C66" s="344" t="s">
        <v>390</v>
      </c>
      <c r="D66" s="345"/>
      <c r="E66" s="345"/>
      <c r="F66" s="345"/>
      <c r="G66" s="345"/>
      <c r="H66" s="345"/>
      <c r="I66" s="345"/>
      <c r="J66" s="345"/>
      <c r="K66" s="345"/>
      <c r="L66" s="345"/>
      <c r="M66" s="345"/>
      <c r="N66" s="345"/>
      <c r="O66" s="345"/>
      <c r="P66" s="345"/>
      <c r="Q66" s="345"/>
      <c r="R66" s="345"/>
      <c r="S66" s="345"/>
      <c r="T66" s="345"/>
      <c r="U66" s="345"/>
      <c r="V66" s="345"/>
      <c r="W66" s="345"/>
      <c r="X66" s="345"/>
      <c r="Y66" s="345"/>
      <c r="Z66" s="345"/>
      <c r="AA66" s="345"/>
      <c r="AB66" s="378"/>
      <c r="AC66" s="315" t="s">
        <v>391</v>
      </c>
      <c r="AD66" s="316"/>
      <c r="AE66" s="316"/>
      <c r="AF66" s="374"/>
      <c r="AG66" s="375">
        <f>SUM(AG63:AJ65)</f>
        <v>50000</v>
      </c>
      <c r="AH66" s="376"/>
      <c r="AI66" s="376"/>
      <c r="AJ66" s="377"/>
      <c r="AK66" s="375">
        <f>SUM(AK63:AN65)</f>
        <v>0</v>
      </c>
      <c r="AL66" s="376"/>
      <c r="AM66" s="376"/>
      <c r="AN66" s="377"/>
      <c r="AO66" s="375">
        <f>SUM(AO63:AR65)</f>
        <v>50000</v>
      </c>
      <c r="AP66" s="376"/>
      <c r="AQ66" s="376"/>
      <c r="AR66" s="377"/>
    </row>
    <row r="67" spans="1:44" ht="19.5" customHeight="1" x14ac:dyDescent="0.2">
      <c r="A67" s="371" t="s">
        <v>187</v>
      </c>
      <c r="B67" s="372"/>
      <c r="C67" s="323" t="s">
        <v>392</v>
      </c>
      <c r="D67" s="324"/>
      <c r="E67" s="324"/>
      <c r="F67" s="324"/>
      <c r="G67" s="324"/>
      <c r="H67" s="324"/>
      <c r="I67" s="324"/>
      <c r="J67" s="324"/>
      <c r="K67" s="324"/>
      <c r="L67" s="324"/>
      <c r="M67" s="324"/>
      <c r="N67" s="324"/>
      <c r="O67" s="324"/>
      <c r="P67" s="324"/>
      <c r="Q67" s="324"/>
      <c r="R67" s="324"/>
      <c r="S67" s="324"/>
      <c r="T67" s="324"/>
      <c r="U67" s="324"/>
      <c r="V67" s="324"/>
      <c r="W67" s="324"/>
      <c r="X67" s="324"/>
      <c r="Y67" s="324"/>
      <c r="Z67" s="324"/>
      <c r="AA67" s="324"/>
      <c r="AB67" s="373"/>
      <c r="AC67" s="315" t="s">
        <v>393</v>
      </c>
      <c r="AD67" s="316"/>
      <c r="AE67" s="316"/>
      <c r="AF67" s="374"/>
      <c r="AG67" s="375">
        <f>AG21+AG27+AG41+AG52+AG58+AG62+AG66</f>
        <v>31018237</v>
      </c>
      <c r="AH67" s="376"/>
      <c r="AI67" s="376"/>
      <c r="AJ67" s="377"/>
      <c r="AK67" s="375">
        <f>AK21+AK27+AK41+AK52+AK58+AK62+AK66</f>
        <v>10632375</v>
      </c>
      <c r="AL67" s="376"/>
      <c r="AM67" s="376"/>
      <c r="AN67" s="377"/>
      <c r="AO67" s="375">
        <f>AO21+AO27+AO41+AO52+AO58+AO62+AO66</f>
        <v>41650612</v>
      </c>
      <c r="AP67" s="376"/>
      <c r="AQ67" s="376"/>
      <c r="AR67" s="377"/>
    </row>
  </sheetData>
  <mergeCells count="371">
    <mergeCell ref="AM1:AR1"/>
    <mergeCell ref="A2:AR2"/>
    <mergeCell ref="A3:AR3"/>
    <mergeCell ref="A4:AR4"/>
    <mergeCell ref="A5:AJ5"/>
    <mergeCell ref="A6:AJ6"/>
    <mergeCell ref="A7:B7"/>
    <mergeCell ref="C7:AB7"/>
    <mergeCell ref="AC7:AF7"/>
    <mergeCell ref="AG7:AJ7"/>
    <mergeCell ref="AK7:AN7"/>
    <mergeCell ref="AO7:AR7"/>
    <mergeCell ref="A8:B8"/>
    <mergeCell ref="C8:AB8"/>
    <mergeCell ref="AC8:AF8"/>
    <mergeCell ref="AG8:AJ8"/>
    <mergeCell ref="AK8:AN8"/>
    <mergeCell ref="AO8:AR8"/>
    <mergeCell ref="A9:B9"/>
    <mergeCell ref="C9:AB9"/>
    <mergeCell ref="AC9:AF9"/>
    <mergeCell ref="AG9:AJ9"/>
    <mergeCell ref="AK9:AN9"/>
    <mergeCell ref="AO9:AR9"/>
    <mergeCell ref="A10:B10"/>
    <mergeCell ref="C10:AB10"/>
    <mergeCell ref="AC10:AF10"/>
    <mergeCell ref="AG10:AJ10"/>
    <mergeCell ref="AK10:AN10"/>
    <mergeCell ref="AO10:AR10"/>
    <mergeCell ref="A11:B11"/>
    <mergeCell ref="C11:AB11"/>
    <mergeCell ref="AG11:AJ11"/>
    <mergeCell ref="AK11:AN11"/>
    <mergeCell ref="AO11:AR11"/>
    <mergeCell ref="A12:B12"/>
    <mergeCell ref="C12:AB12"/>
    <mergeCell ref="AC12:AF12"/>
    <mergeCell ref="AG12:AJ12"/>
    <mergeCell ref="AK12:AN12"/>
    <mergeCell ref="AO12:AR12"/>
    <mergeCell ref="A13:B13"/>
    <mergeCell ref="C13:AB13"/>
    <mergeCell ref="AC13:AF13"/>
    <mergeCell ref="AG13:AJ13"/>
    <mergeCell ref="AK13:AN13"/>
    <mergeCell ref="AO13:AR13"/>
    <mergeCell ref="A14:B14"/>
    <mergeCell ref="C14:AB14"/>
    <mergeCell ref="AC14:AF14"/>
    <mergeCell ref="AG14:AJ14"/>
    <mergeCell ref="AK14:AN14"/>
    <mergeCell ref="AO14:AR14"/>
    <mergeCell ref="A15:B15"/>
    <mergeCell ref="C15:AB15"/>
    <mergeCell ref="AC15:AF15"/>
    <mergeCell ref="AG15:AJ15"/>
    <mergeCell ref="AK15:AN15"/>
    <mergeCell ref="AO15:AR15"/>
    <mergeCell ref="A16:B16"/>
    <mergeCell ref="C16:AB16"/>
    <mergeCell ref="AC16:AF16"/>
    <mergeCell ref="AG16:AJ16"/>
    <mergeCell ref="AK16:AN16"/>
    <mergeCell ref="AO16:AR16"/>
    <mergeCell ref="A17:B17"/>
    <mergeCell ref="C17:AB17"/>
    <mergeCell ref="AC17:AF17"/>
    <mergeCell ref="AG17:AJ17"/>
    <mergeCell ref="AK17:AN17"/>
    <mergeCell ref="AO17:AR17"/>
    <mergeCell ref="A18:B18"/>
    <mergeCell ref="C18:AB18"/>
    <mergeCell ref="AC18:AF18"/>
    <mergeCell ref="AG18:AJ18"/>
    <mergeCell ref="AK18:AN18"/>
    <mergeCell ref="AO18:AR18"/>
    <mergeCell ref="A19:B19"/>
    <mergeCell ref="C19:AB19"/>
    <mergeCell ref="AC19:AF19"/>
    <mergeCell ref="AG19:AJ19"/>
    <mergeCell ref="AK19:AN19"/>
    <mergeCell ref="AO19:AR19"/>
    <mergeCell ref="A20:B20"/>
    <mergeCell ref="C20:AB20"/>
    <mergeCell ref="AC20:AF20"/>
    <mergeCell ref="AG20:AJ20"/>
    <mergeCell ref="AK20:AN20"/>
    <mergeCell ref="AO20:AR20"/>
    <mergeCell ref="A21:B21"/>
    <mergeCell ref="C21:AB21"/>
    <mergeCell ref="AC21:AF21"/>
    <mergeCell ref="AG21:AJ21"/>
    <mergeCell ref="AK21:AN21"/>
    <mergeCell ref="AO21:AR21"/>
    <mergeCell ref="A22:B22"/>
    <mergeCell ref="C22:AB22"/>
    <mergeCell ref="AC22:AF22"/>
    <mergeCell ref="AG22:AJ22"/>
    <mergeCell ref="AK22:AN22"/>
    <mergeCell ref="AO22:AR22"/>
    <mergeCell ref="A23:B23"/>
    <mergeCell ref="C23:AB23"/>
    <mergeCell ref="AC23:AF23"/>
    <mergeCell ref="AG23:AJ23"/>
    <mergeCell ref="AK23:AN23"/>
    <mergeCell ref="AO23:AR23"/>
    <mergeCell ref="A24:B24"/>
    <mergeCell ref="C24:AB24"/>
    <mergeCell ref="AC24:AF24"/>
    <mergeCell ref="AG24:AJ24"/>
    <mergeCell ref="AK24:AN24"/>
    <mergeCell ref="AO24:AR24"/>
    <mergeCell ref="A25:B25"/>
    <mergeCell ref="C25:AB25"/>
    <mergeCell ref="AC25:AF25"/>
    <mergeCell ref="AG25:AJ25"/>
    <mergeCell ref="AK25:AN25"/>
    <mergeCell ref="AO25:AR25"/>
    <mergeCell ref="A26:B26"/>
    <mergeCell ref="C26:AB26"/>
    <mergeCell ref="AC26:AF26"/>
    <mergeCell ref="AG26:AJ26"/>
    <mergeCell ref="AK26:AN26"/>
    <mergeCell ref="AO26:AR26"/>
    <mergeCell ref="A27:B27"/>
    <mergeCell ref="C27:AB27"/>
    <mergeCell ref="AC27:AF27"/>
    <mergeCell ref="AG27:AJ27"/>
    <mergeCell ref="AK27:AN27"/>
    <mergeCell ref="AO27:AR27"/>
    <mergeCell ref="A28:B28"/>
    <mergeCell ref="C28:AB28"/>
    <mergeCell ref="AC28:AF28"/>
    <mergeCell ref="AG28:AJ28"/>
    <mergeCell ref="AK28:AN28"/>
    <mergeCell ref="AO28:AR28"/>
    <mergeCell ref="A29:B29"/>
    <mergeCell ref="C29:AB29"/>
    <mergeCell ref="AC29:AF29"/>
    <mergeCell ref="AG29:AJ29"/>
    <mergeCell ref="AK29:AN29"/>
    <mergeCell ref="AO29:AR29"/>
    <mergeCell ref="A30:B30"/>
    <mergeCell ref="C30:AB30"/>
    <mergeCell ref="AC30:AF30"/>
    <mergeCell ref="AG30:AJ30"/>
    <mergeCell ref="AK30:AN30"/>
    <mergeCell ref="AO30:AR30"/>
    <mergeCell ref="A31:B31"/>
    <mergeCell ref="C31:AB31"/>
    <mergeCell ref="AC31:AF31"/>
    <mergeCell ref="AG31:AJ31"/>
    <mergeCell ref="AK31:AN31"/>
    <mergeCell ref="AO31:AR31"/>
    <mergeCell ref="A32:B32"/>
    <mergeCell ref="C32:AB32"/>
    <mergeCell ref="AC32:AF32"/>
    <mergeCell ref="AG32:AJ32"/>
    <mergeCell ref="AK32:AN32"/>
    <mergeCell ref="AO32:AR32"/>
    <mergeCell ref="A33:B33"/>
    <mergeCell ref="C33:AB33"/>
    <mergeCell ref="AC33:AF33"/>
    <mergeCell ref="AG33:AJ33"/>
    <mergeCell ref="AK33:AN33"/>
    <mergeCell ref="AO33:AR33"/>
    <mergeCell ref="A34:B34"/>
    <mergeCell ref="C34:AB34"/>
    <mergeCell ref="AC34:AF34"/>
    <mergeCell ref="AG34:AJ34"/>
    <mergeCell ref="AK34:AN34"/>
    <mergeCell ref="AO34:AR34"/>
    <mergeCell ref="A35:B35"/>
    <mergeCell ref="C35:AB35"/>
    <mergeCell ref="AC35:AF35"/>
    <mergeCell ref="AG35:AJ35"/>
    <mergeCell ref="AK35:AN35"/>
    <mergeCell ref="AO35:AR35"/>
    <mergeCell ref="A36:B36"/>
    <mergeCell ref="C36:AB36"/>
    <mergeCell ref="AC36:AF36"/>
    <mergeCell ref="AG36:AJ36"/>
    <mergeCell ref="AK36:AN36"/>
    <mergeCell ref="AO36:AR36"/>
    <mergeCell ref="A37:B37"/>
    <mergeCell ref="C37:AB37"/>
    <mergeCell ref="AC37:AF37"/>
    <mergeCell ref="AG37:AJ37"/>
    <mergeCell ref="AK37:AN37"/>
    <mergeCell ref="AO37:AR37"/>
    <mergeCell ref="A38:B38"/>
    <mergeCell ref="C38:AB38"/>
    <mergeCell ref="AC38:AF38"/>
    <mergeCell ref="AG38:AJ38"/>
    <mergeCell ref="AK38:AN38"/>
    <mergeCell ref="AO38:AR38"/>
    <mergeCell ref="A39:B39"/>
    <mergeCell ref="C39:AB39"/>
    <mergeCell ref="AC39:AF39"/>
    <mergeCell ref="AG39:AJ39"/>
    <mergeCell ref="AK39:AN39"/>
    <mergeCell ref="AO39:AR39"/>
    <mergeCell ref="A40:B40"/>
    <mergeCell ref="C40:AB40"/>
    <mergeCell ref="AC40:AF40"/>
    <mergeCell ref="AG40:AJ40"/>
    <mergeCell ref="AK40:AN40"/>
    <mergeCell ref="AO40:AR40"/>
    <mergeCell ref="A41:B41"/>
    <mergeCell ref="C41:AB41"/>
    <mergeCell ref="AC41:AF41"/>
    <mergeCell ref="AG41:AJ41"/>
    <mergeCell ref="AK41:AN41"/>
    <mergeCell ref="AO41:AR41"/>
    <mergeCell ref="A42:B42"/>
    <mergeCell ref="C42:AB42"/>
    <mergeCell ref="AC42:AF42"/>
    <mergeCell ref="AG42:AJ42"/>
    <mergeCell ref="AK42:AN42"/>
    <mergeCell ref="AO42:AR42"/>
    <mergeCell ref="A43:B43"/>
    <mergeCell ref="C43:AB43"/>
    <mergeCell ref="AC43:AF43"/>
    <mergeCell ref="AG43:AJ43"/>
    <mergeCell ref="AK43:AN43"/>
    <mergeCell ref="AO43:AR43"/>
    <mergeCell ref="A44:B44"/>
    <mergeCell ref="C44:AB44"/>
    <mergeCell ref="AC44:AF44"/>
    <mergeCell ref="AG44:AJ44"/>
    <mergeCell ref="AK44:AN44"/>
    <mergeCell ref="AO44:AR44"/>
    <mergeCell ref="A45:B45"/>
    <mergeCell ref="C45:AB45"/>
    <mergeCell ref="AC45:AF45"/>
    <mergeCell ref="AG45:AJ45"/>
    <mergeCell ref="AK45:AN45"/>
    <mergeCell ref="AO45:AR45"/>
    <mergeCell ref="A46:B46"/>
    <mergeCell ref="C46:AB46"/>
    <mergeCell ref="AC46:AF46"/>
    <mergeCell ref="AG46:AJ46"/>
    <mergeCell ref="AK46:AN46"/>
    <mergeCell ref="AO46:AR46"/>
    <mergeCell ref="A47:B47"/>
    <mergeCell ref="C47:AB47"/>
    <mergeCell ref="AC47:AF47"/>
    <mergeCell ref="AG47:AJ47"/>
    <mergeCell ref="AK47:AN47"/>
    <mergeCell ref="AO47:AR47"/>
    <mergeCell ref="A48:B48"/>
    <mergeCell ref="C48:AB48"/>
    <mergeCell ref="AC48:AF48"/>
    <mergeCell ref="AG48:AJ48"/>
    <mergeCell ref="AK48:AN48"/>
    <mergeCell ref="AO48:AR48"/>
    <mergeCell ref="A49:B49"/>
    <mergeCell ref="C49:AB49"/>
    <mergeCell ref="AC49:AF49"/>
    <mergeCell ref="AG49:AJ49"/>
    <mergeCell ref="AK49:AN49"/>
    <mergeCell ref="AO49:AR49"/>
    <mergeCell ref="A50:B50"/>
    <mergeCell ref="C50:AB50"/>
    <mergeCell ref="AC50:AF50"/>
    <mergeCell ref="AG50:AJ50"/>
    <mergeCell ref="AK50:AN50"/>
    <mergeCell ref="AO50:AR50"/>
    <mergeCell ref="A51:B51"/>
    <mergeCell ref="C51:AB51"/>
    <mergeCell ref="AC51:AF51"/>
    <mergeCell ref="AG51:AJ51"/>
    <mergeCell ref="AK51:AN51"/>
    <mergeCell ref="AO51:AR51"/>
    <mergeCell ref="A52:B52"/>
    <mergeCell ref="C52:AB52"/>
    <mergeCell ref="AC52:AF52"/>
    <mergeCell ref="AG52:AJ52"/>
    <mergeCell ref="AK52:AN52"/>
    <mergeCell ref="AO52:AR52"/>
    <mergeCell ref="A53:B53"/>
    <mergeCell ref="C53:AB53"/>
    <mergeCell ref="AC53:AF53"/>
    <mergeCell ref="AG53:AJ53"/>
    <mergeCell ref="AK53:AN53"/>
    <mergeCell ref="AO53:AR53"/>
    <mergeCell ref="A54:B54"/>
    <mergeCell ref="C54:AB54"/>
    <mergeCell ref="AC54:AF54"/>
    <mergeCell ref="AG54:AJ54"/>
    <mergeCell ref="AK54:AN54"/>
    <mergeCell ref="AO54:AR54"/>
    <mergeCell ref="A55:B55"/>
    <mergeCell ref="C55:AB55"/>
    <mergeCell ref="AC55:AF55"/>
    <mergeCell ref="AG55:AJ55"/>
    <mergeCell ref="AK55:AN55"/>
    <mergeCell ref="AO55:AR55"/>
    <mergeCell ref="A56:B56"/>
    <mergeCell ref="C56:AB56"/>
    <mergeCell ref="AC56:AF56"/>
    <mergeCell ref="AG56:AJ56"/>
    <mergeCell ref="AK56:AN56"/>
    <mergeCell ref="AO56:AR56"/>
    <mergeCell ref="A57:B57"/>
    <mergeCell ref="C57:AB57"/>
    <mergeCell ref="AC57:AF57"/>
    <mergeCell ref="AG57:AJ57"/>
    <mergeCell ref="AK57:AN57"/>
    <mergeCell ref="AO57:AR57"/>
    <mergeCell ref="A58:B58"/>
    <mergeCell ref="C58:AB58"/>
    <mergeCell ref="AC58:AF58"/>
    <mergeCell ref="AG58:AJ58"/>
    <mergeCell ref="AK58:AN58"/>
    <mergeCell ref="AO58:AR58"/>
    <mergeCell ref="A59:B59"/>
    <mergeCell ref="C59:AB59"/>
    <mergeCell ref="AC59:AF59"/>
    <mergeCell ref="AG59:AJ59"/>
    <mergeCell ref="AK59:AN59"/>
    <mergeCell ref="AO59:AR59"/>
    <mergeCell ref="A60:B60"/>
    <mergeCell ref="C60:AB60"/>
    <mergeCell ref="AC60:AF60"/>
    <mergeCell ref="AG60:AJ60"/>
    <mergeCell ref="AK60:AN60"/>
    <mergeCell ref="AO60:AR60"/>
    <mergeCell ref="A61:B61"/>
    <mergeCell ref="C61:AB61"/>
    <mergeCell ref="AC61:AF61"/>
    <mergeCell ref="AG61:AJ61"/>
    <mergeCell ref="AK61:AN61"/>
    <mergeCell ref="AO61:AR61"/>
    <mergeCell ref="A62:B62"/>
    <mergeCell ref="C62:AB62"/>
    <mergeCell ref="AC62:AF62"/>
    <mergeCell ref="AG62:AJ62"/>
    <mergeCell ref="AK62:AN62"/>
    <mergeCell ref="AO62:AR62"/>
    <mergeCell ref="A63:B63"/>
    <mergeCell ref="C63:AB63"/>
    <mergeCell ref="AC63:AF63"/>
    <mergeCell ref="AG63:AJ63"/>
    <mergeCell ref="AK63:AN63"/>
    <mergeCell ref="AO63:AR63"/>
    <mergeCell ref="A64:B64"/>
    <mergeCell ref="C64:AB64"/>
    <mergeCell ref="AC64:AF64"/>
    <mergeCell ref="AG64:AJ64"/>
    <mergeCell ref="AK64:AN64"/>
    <mergeCell ref="AO64:AR64"/>
    <mergeCell ref="A65:B65"/>
    <mergeCell ref="C65:AB65"/>
    <mergeCell ref="AC65:AF65"/>
    <mergeCell ref="AG65:AJ65"/>
    <mergeCell ref="AK65:AN65"/>
    <mergeCell ref="AO65:AR65"/>
    <mergeCell ref="A66:B66"/>
    <mergeCell ref="C66:AB66"/>
    <mergeCell ref="AC66:AF66"/>
    <mergeCell ref="AG66:AJ66"/>
    <mergeCell ref="AK66:AN66"/>
    <mergeCell ref="AO66:AR66"/>
    <mergeCell ref="A67:B67"/>
    <mergeCell ref="C67:AB67"/>
    <mergeCell ref="AC67:AF67"/>
    <mergeCell ref="AG67:AJ67"/>
    <mergeCell ref="AK67:AN67"/>
    <mergeCell ref="AO67:AR67"/>
  </mergeCells>
  <printOptions horizontalCentered="1"/>
  <pageMargins left="0.19685039370078741" right="0.19685039370078741" top="0.98425196850393704" bottom="0.98425196850393704" header="0.51181102362204722" footer="0.51181102362204722"/>
  <pageSetup paperSize="9" scale="83" fitToHeight="0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view="pageBreakPreview" zoomScale="60" zoomScaleNormal="100" workbookViewId="0"/>
  </sheetViews>
  <sheetFormatPr defaultRowHeight="12.75" x14ac:dyDescent="0.2"/>
  <cols>
    <col min="1" max="1" width="55.140625" style="125" customWidth="1"/>
    <col min="2" max="2" width="14.7109375" style="130" customWidth="1"/>
    <col min="3" max="16384" width="9.140625" style="125"/>
  </cols>
  <sheetData>
    <row r="1" spans="1:35" x14ac:dyDescent="0.2">
      <c r="A1" s="125" t="s">
        <v>689</v>
      </c>
      <c r="B1" s="214"/>
    </row>
    <row r="2" spans="1:35" ht="33.75" customHeight="1" x14ac:dyDescent="0.3">
      <c r="A2" s="368" t="s">
        <v>554</v>
      </c>
      <c r="B2" s="368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</row>
    <row r="3" spans="1:35" s="131" customFormat="1" ht="22.5" x14ac:dyDescent="0.3">
      <c r="A3" s="369" t="s">
        <v>677</v>
      </c>
      <c r="B3" s="369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</row>
    <row r="4" spans="1:35" s="131" customFormat="1" ht="22.5" x14ac:dyDescent="0.3">
      <c r="A4" s="123"/>
      <c r="B4" s="215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</row>
    <row r="5" spans="1:35" s="131" customFormat="1" ht="22.5" x14ac:dyDescent="0.3">
      <c r="A5" s="369" t="s">
        <v>631</v>
      </c>
      <c r="B5" s="369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</row>
    <row r="6" spans="1:35" s="131" customFormat="1" ht="22.5" x14ac:dyDescent="0.3">
      <c r="A6" s="123"/>
      <c r="B6" s="215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</row>
    <row r="7" spans="1:35" ht="18" x14ac:dyDescent="0.25">
      <c r="A7" s="127"/>
      <c r="B7" s="128" t="s">
        <v>676</v>
      </c>
    </row>
    <row r="8" spans="1:35" ht="31.5" x14ac:dyDescent="0.2">
      <c r="A8" s="166" t="s">
        <v>595</v>
      </c>
      <c r="B8" s="179" t="s">
        <v>619</v>
      </c>
    </row>
    <row r="9" spans="1:35" ht="15.75" x14ac:dyDescent="0.2">
      <c r="A9" s="180" t="s">
        <v>617</v>
      </c>
      <c r="B9" s="179">
        <v>330000</v>
      </c>
    </row>
    <row r="10" spans="1:35" ht="15.75" x14ac:dyDescent="0.25">
      <c r="A10" s="177" t="s">
        <v>596</v>
      </c>
      <c r="B10" s="174">
        <v>1200000</v>
      </c>
    </row>
    <row r="11" spans="1:35" ht="15.75" x14ac:dyDescent="0.25">
      <c r="A11" s="178" t="s">
        <v>597</v>
      </c>
      <c r="B11" s="173"/>
    </row>
    <row r="12" spans="1:35" ht="15.75" x14ac:dyDescent="0.25">
      <c r="A12" s="167" t="s">
        <v>598</v>
      </c>
      <c r="B12" s="173">
        <v>1200000</v>
      </c>
    </row>
    <row r="13" spans="1:35" ht="15.75" x14ac:dyDescent="0.25">
      <c r="A13" s="169" t="s">
        <v>599</v>
      </c>
      <c r="B13" s="174"/>
    </row>
    <row r="14" spans="1:35" ht="15.75" x14ac:dyDescent="0.25">
      <c r="A14" s="167" t="s">
        <v>600</v>
      </c>
      <c r="B14" s="173">
        <v>0</v>
      </c>
    </row>
    <row r="15" spans="1:35" ht="15.75" x14ac:dyDescent="0.25">
      <c r="A15" s="167" t="s">
        <v>601</v>
      </c>
      <c r="B15" s="173">
        <v>0</v>
      </c>
    </row>
    <row r="16" spans="1:35" ht="15.75" x14ac:dyDescent="0.25">
      <c r="A16" s="169" t="s">
        <v>602</v>
      </c>
      <c r="B16" s="174">
        <f>SUM(B17)</f>
        <v>2000000</v>
      </c>
    </row>
    <row r="17" spans="1:2" ht="15.75" x14ac:dyDescent="0.25">
      <c r="A17" s="167" t="s">
        <v>603</v>
      </c>
      <c r="B17" s="173">
        <v>2000000</v>
      </c>
    </row>
    <row r="18" spans="1:2" ht="15.75" x14ac:dyDescent="0.25">
      <c r="A18" s="169" t="s">
        <v>604</v>
      </c>
      <c r="B18" s="174">
        <f>SUM(B19:B20)</f>
        <v>0</v>
      </c>
    </row>
    <row r="19" spans="1:2" ht="18" customHeight="1" x14ac:dyDescent="0.25">
      <c r="A19" s="167" t="s">
        <v>605</v>
      </c>
      <c r="B19" s="173"/>
    </row>
    <row r="20" spans="1:2" ht="15.75" x14ac:dyDescent="0.25">
      <c r="A20" s="167" t="s">
        <v>606</v>
      </c>
      <c r="B20" s="173">
        <v>0</v>
      </c>
    </row>
    <row r="21" spans="1:2" ht="24" customHeight="1" x14ac:dyDescent="0.3">
      <c r="A21" s="160" t="s">
        <v>632</v>
      </c>
      <c r="B21" s="181">
        <f>B9+B10+B16+B18</f>
        <v>3530000</v>
      </c>
    </row>
    <row r="22" spans="1:2" x14ac:dyDescent="0.2">
      <c r="A22" s="131"/>
    </row>
    <row r="24" spans="1:2" ht="18" customHeight="1" x14ac:dyDescent="0.2"/>
    <row r="25" spans="1:2" ht="17.25" customHeight="1" x14ac:dyDescent="0.2"/>
    <row r="33" ht="21" customHeight="1" x14ac:dyDescent="0.2"/>
    <row r="34" ht="18" customHeight="1" x14ac:dyDescent="0.2"/>
  </sheetData>
  <mergeCells count="3">
    <mergeCell ref="A2:B2"/>
    <mergeCell ref="A3:B3"/>
    <mergeCell ref="A5:B5"/>
  </mergeCells>
  <phoneticPr fontId="36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2"/>
  <sheetViews>
    <sheetView tabSelected="1" zoomScaleNormal="100" zoomScaleSheetLayoutView="100" workbookViewId="0">
      <selection activeCell="C25" sqref="C25:AB25"/>
    </sheetView>
  </sheetViews>
  <sheetFormatPr defaultRowHeight="12.75" x14ac:dyDescent="0.2"/>
  <cols>
    <col min="1" max="36" width="2.7109375" style="221" customWidth="1"/>
    <col min="37" max="37" width="11.85546875" style="221" customWidth="1"/>
    <col min="38" max="38" width="11" style="221" customWidth="1"/>
    <col min="39" max="16384" width="9.140625" style="221"/>
  </cols>
  <sheetData>
    <row r="1" spans="1:40" ht="22.5" customHeight="1" x14ac:dyDescent="0.2">
      <c r="AK1" s="402" t="s">
        <v>713</v>
      </c>
      <c r="AL1" s="402"/>
    </row>
    <row r="2" spans="1:40" ht="31.5" customHeight="1" x14ac:dyDescent="0.4">
      <c r="A2" s="403" t="s">
        <v>554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K2" s="404"/>
      <c r="AL2" s="404"/>
    </row>
    <row r="3" spans="1:40" ht="31.5" customHeight="1" x14ac:dyDescent="0.4">
      <c r="A3" s="403" t="s">
        <v>714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403"/>
      <c r="AD3" s="403"/>
      <c r="AE3" s="403"/>
      <c r="AF3" s="403"/>
      <c r="AG3" s="403"/>
      <c r="AH3" s="403"/>
      <c r="AI3" s="403"/>
      <c r="AJ3" s="403"/>
      <c r="AK3" s="404"/>
      <c r="AL3" s="404"/>
    </row>
    <row r="4" spans="1:40" ht="25.5" customHeight="1" x14ac:dyDescent="0.25">
      <c r="A4" s="405" t="s">
        <v>715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4"/>
      <c r="AL4" s="404"/>
    </row>
    <row r="5" spans="1:40" ht="19.5" customHeight="1" x14ac:dyDescent="0.25">
      <c r="A5" s="407"/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7"/>
      <c r="AI5" s="407"/>
      <c r="AJ5" s="407"/>
      <c r="AK5" s="404"/>
      <c r="AL5" s="404"/>
    </row>
    <row r="6" spans="1:40" ht="27.75" customHeight="1" x14ac:dyDescent="0.25">
      <c r="A6" s="408" t="s">
        <v>670</v>
      </c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9" t="s">
        <v>716</v>
      </c>
      <c r="AH6" s="410"/>
      <c r="AI6" s="410"/>
      <c r="AJ6" s="410"/>
      <c r="AK6" s="410"/>
      <c r="AL6" s="411"/>
    </row>
    <row r="7" spans="1:40" ht="35.1" customHeight="1" x14ac:dyDescent="0.2">
      <c r="A7" s="363" t="s">
        <v>2</v>
      </c>
      <c r="B7" s="359"/>
      <c r="C7" s="364" t="s">
        <v>3</v>
      </c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0"/>
      <c r="AC7" s="365" t="s">
        <v>4</v>
      </c>
      <c r="AD7" s="360"/>
      <c r="AE7" s="360"/>
      <c r="AF7" s="360"/>
      <c r="AG7" s="359" t="s">
        <v>5</v>
      </c>
      <c r="AH7" s="360"/>
      <c r="AI7" s="360"/>
      <c r="AJ7" s="360"/>
      <c r="AK7" s="219" t="s">
        <v>701</v>
      </c>
      <c r="AL7" s="219" t="s">
        <v>702</v>
      </c>
      <c r="AM7" s="242"/>
      <c r="AN7" s="242"/>
    </row>
    <row r="8" spans="1:40" x14ac:dyDescent="0.2">
      <c r="A8" s="400" t="s">
        <v>6</v>
      </c>
      <c r="B8" s="400"/>
      <c r="C8" s="401" t="s">
        <v>7</v>
      </c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 t="s">
        <v>8</v>
      </c>
      <c r="AD8" s="401"/>
      <c r="AE8" s="401"/>
      <c r="AF8" s="401"/>
      <c r="AG8" s="401" t="s">
        <v>9</v>
      </c>
      <c r="AH8" s="401"/>
      <c r="AI8" s="401"/>
      <c r="AJ8" s="401"/>
      <c r="AK8" s="243"/>
      <c r="AL8" s="243"/>
    </row>
    <row r="9" spans="1:40" ht="19.5" customHeight="1" x14ac:dyDescent="0.2">
      <c r="A9" s="385" t="s">
        <v>10</v>
      </c>
      <c r="B9" s="385"/>
      <c r="C9" s="395" t="s">
        <v>717</v>
      </c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395"/>
      <c r="AA9" s="395"/>
      <c r="AB9" s="395"/>
      <c r="AC9" s="396" t="s">
        <v>718</v>
      </c>
      <c r="AD9" s="396"/>
      <c r="AE9" s="396"/>
      <c r="AF9" s="396"/>
      <c r="AG9" s="394"/>
      <c r="AH9" s="394"/>
      <c r="AI9" s="394"/>
      <c r="AJ9" s="394"/>
      <c r="AK9" s="245"/>
      <c r="AL9" s="245"/>
    </row>
    <row r="10" spans="1:40" ht="19.5" customHeight="1" x14ac:dyDescent="0.2">
      <c r="A10" s="385" t="s">
        <v>13</v>
      </c>
      <c r="B10" s="385"/>
      <c r="C10" s="395" t="s">
        <v>719</v>
      </c>
      <c r="D10" s="395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A10" s="395"/>
      <c r="AB10" s="395"/>
      <c r="AC10" s="396" t="s">
        <v>720</v>
      </c>
      <c r="AD10" s="396"/>
      <c r="AE10" s="396"/>
      <c r="AF10" s="396"/>
      <c r="AG10" s="394"/>
      <c r="AH10" s="394"/>
      <c r="AI10" s="394"/>
      <c r="AJ10" s="394"/>
      <c r="AK10" s="245"/>
      <c r="AL10" s="245"/>
    </row>
    <row r="11" spans="1:40" ht="19.5" customHeight="1" x14ac:dyDescent="0.2">
      <c r="A11" s="385" t="s">
        <v>16</v>
      </c>
      <c r="B11" s="385"/>
      <c r="C11" s="395" t="s">
        <v>721</v>
      </c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5"/>
      <c r="AA11" s="395"/>
      <c r="AB11" s="395"/>
      <c r="AC11" s="396" t="s">
        <v>722</v>
      </c>
      <c r="AD11" s="396"/>
      <c r="AE11" s="396"/>
      <c r="AF11" s="396"/>
      <c r="AG11" s="394"/>
      <c r="AH11" s="394"/>
      <c r="AI11" s="394"/>
      <c r="AJ11" s="394"/>
      <c r="AK11" s="245"/>
      <c r="AL11" s="245"/>
    </row>
    <row r="12" spans="1:40" ht="19.5" customHeight="1" x14ac:dyDescent="0.2">
      <c r="A12" s="391" t="s">
        <v>19</v>
      </c>
      <c r="B12" s="391"/>
      <c r="C12" s="399" t="s">
        <v>723</v>
      </c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399"/>
      <c r="Y12" s="399"/>
      <c r="Z12" s="399"/>
      <c r="AA12" s="399"/>
      <c r="AB12" s="399"/>
      <c r="AC12" s="393" t="s">
        <v>724</v>
      </c>
      <c r="AD12" s="393"/>
      <c r="AE12" s="393"/>
      <c r="AF12" s="393"/>
      <c r="AG12" s="394"/>
      <c r="AH12" s="394"/>
      <c r="AI12" s="394"/>
      <c r="AJ12" s="394"/>
      <c r="AK12" s="245"/>
      <c r="AL12" s="245"/>
    </row>
    <row r="13" spans="1:40" s="227" customFormat="1" ht="19.5" customHeight="1" x14ac:dyDescent="0.2">
      <c r="A13" s="385" t="s">
        <v>22</v>
      </c>
      <c r="B13" s="385"/>
      <c r="C13" s="398" t="s">
        <v>725</v>
      </c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C13" s="396" t="s">
        <v>726</v>
      </c>
      <c r="AD13" s="396"/>
      <c r="AE13" s="396"/>
      <c r="AF13" s="396"/>
      <c r="AG13" s="394"/>
      <c r="AH13" s="394"/>
      <c r="AI13" s="394"/>
      <c r="AJ13" s="394"/>
      <c r="AK13" s="244"/>
      <c r="AL13" s="244"/>
    </row>
    <row r="14" spans="1:40" ht="19.5" customHeight="1" x14ac:dyDescent="0.2">
      <c r="A14" s="385" t="s">
        <v>25</v>
      </c>
      <c r="B14" s="385"/>
      <c r="C14" s="398" t="s">
        <v>727</v>
      </c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6" t="s">
        <v>728</v>
      </c>
      <c r="AD14" s="396"/>
      <c r="AE14" s="396"/>
      <c r="AF14" s="396"/>
      <c r="AG14" s="394"/>
      <c r="AH14" s="394"/>
      <c r="AI14" s="394"/>
      <c r="AJ14" s="394"/>
      <c r="AK14" s="245"/>
      <c r="AL14" s="245"/>
    </row>
    <row r="15" spans="1:40" ht="19.5" customHeight="1" x14ac:dyDescent="0.2">
      <c r="A15" s="385" t="s">
        <v>28</v>
      </c>
      <c r="B15" s="385"/>
      <c r="C15" s="395" t="s">
        <v>729</v>
      </c>
      <c r="D15" s="395"/>
      <c r="E15" s="395"/>
      <c r="F15" s="395"/>
      <c r="G15" s="395"/>
      <c r="H15" s="395"/>
      <c r="I15" s="395"/>
      <c r="J15" s="395"/>
      <c r="K15" s="395"/>
      <c r="L15" s="395"/>
      <c r="M15" s="395"/>
      <c r="N15" s="395"/>
      <c r="O15" s="395"/>
      <c r="P15" s="395"/>
      <c r="Q15" s="395"/>
      <c r="R15" s="395"/>
      <c r="S15" s="395"/>
      <c r="T15" s="395"/>
      <c r="U15" s="395"/>
      <c r="V15" s="395"/>
      <c r="W15" s="395"/>
      <c r="X15" s="395"/>
      <c r="Y15" s="395"/>
      <c r="Z15" s="395"/>
      <c r="AA15" s="395"/>
      <c r="AB15" s="395"/>
      <c r="AC15" s="396" t="s">
        <v>730</v>
      </c>
      <c r="AD15" s="396"/>
      <c r="AE15" s="396"/>
      <c r="AF15" s="396"/>
      <c r="AG15" s="394"/>
      <c r="AH15" s="394"/>
      <c r="AI15" s="394"/>
      <c r="AJ15" s="394"/>
      <c r="AK15" s="245"/>
      <c r="AL15" s="245"/>
    </row>
    <row r="16" spans="1:40" ht="19.5" customHeight="1" x14ac:dyDescent="0.2">
      <c r="A16" s="385" t="s">
        <v>31</v>
      </c>
      <c r="B16" s="385"/>
      <c r="C16" s="395" t="s">
        <v>731</v>
      </c>
      <c r="D16" s="395"/>
      <c r="E16" s="395"/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C16" s="396" t="s">
        <v>732</v>
      </c>
      <c r="AD16" s="396"/>
      <c r="AE16" s="396"/>
      <c r="AF16" s="396"/>
      <c r="AG16" s="394"/>
      <c r="AH16" s="394"/>
      <c r="AI16" s="394"/>
      <c r="AJ16" s="394"/>
      <c r="AK16" s="245"/>
      <c r="AL16" s="245"/>
    </row>
    <row r="17" spans="1:38" ht="19.5" customHeight="1" x14ac:dyDescent="0.2">
      <c r="A17" s="391" t="s">
        <v>34</v>
      </c>
      <c r="B17" s="391"/>
      <c r="C17" s="392" t="s">
        <v>733</v>
      </c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2"/>
      <c r="Y17" s="392"/>
      <c r="Z17" s="392"/>
      <c r="AA17" s="392"/>
      <c r="AB17" s="392"/>
      <c r="AC17" s="393" t="s">
        <v>734</v>
      </c>
      <c r="AD17" s="393"/>
      <c r="AE17" s="393"/>
      <c r="AF17" s="393"/>
      <c r="AG17" s="394"/>
      <c r="AH17" s="394"/>
      <c r="AI17" s="394"/>
      <c r="AJ17" s="394"/>
      <c r="AK17" s="245"/>
      <c r="AL17" s="245"/>
    </row>
    <row r="18" spans="1:38" ht="19.5" customHeight="1" x14ac:dyDescent="0.2">
      <c r="A18" s="385" t="s">
        <v>37</v>
      </c>
      <c r="B18" s="385"/>
      <c r="C18" s="398" t="s">
        <v>735</v>
      </c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398"/>
      <c r="Y18" s="398"/>
      <c r="Z18" s="398"/>
      <c r="AA18" s="398"/>
      <c r="AB18" s="398"/>
      <c r="AC18" s="396" t="s">
        <v>736</v>
      </c>
      <c r="AD18" s="396"/>
      <c r="AE18" s="396"/>
      <c r="AF18" s="396"/>
      <c r="AG18" s="394"/>
      <c r="AH18" s="394"/>
      <c r="AI18" s="394"/>
      <c r="AJ18" s="394"/>
      <c r="AK18" s="245"/>
      <c r="AL18" s="245"/>
    </row>
    <row r="19" spans="1:38" ht="19.5" customHeight="1" x14ac:dyDescent="0.2">
      <c r="A19" s="385" t="s">
        <v>40</v>
      </c>
      <c r="B19" s="385"/>
      <c r="C19" s="398" t="s">
        <v>737</v>
      </c>
      <c r="D19" s="398"/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398"/>
      <c r="W19" s="398"/>
      <c r="X19" s="398"/>
      <c r="Y19" s="398"/>
      <c r="Z19" s="398"/>
      <c r="AA19" s="398"/>
      <c r="AB19" s="398"/>
      <c r="AC19" s="396" t="s">
        <v>738</v>
      </c>
      <c r="AD19" s="396"/>
      <c r="AE19" s="396"/>
      <c r="AF19" s="396"/>
      <c r="AG19" s="394">
        <v>1024170</v>
      </c>
      <c r="AH19" s="394"/>
      <c r="AI19" s="394"/>
      <c r="AJ19" s="394"/>
      <c r="AK19" s="245">
        <v>377496</v>
      </c>
      <c r="AL19" s="245">
        <f>SUM(AG19:AK19)</f>
        <v>1401666</v>
      </c>
    </row>
    <row r="20" spans="1:38" ht="19.5" customHeight="1" x14ac:dyDescent="0.2">
      <c r="A20" s="385" t="s">
        <v>43</v>
      </c>
      <c r="B20" s="385"/>
      <c r="C20" s="398" t="s">
        <v>739</v>
      </c>
      <c r="D20" s="398"/>
      <c r="E20" s="398"/>
      <c r="F20" s="398"/>
      <c r="G20" s="398"/>
      <c r="H20" s="398"/>
      <c r="I20" s="398"/>
      <c r="J20" s="398"/>
      <c r="K20" s="398"/>
      <c r="L20" s="398"/>
      <c r="M20" s="398"/>
      <c r="N20" s="398"/>
      <c r="O20" s="398"/>
      <c r="P20" s="398"/>
      <c r="Q20" s="398"/>
      <c r="R20" s="398"/>
      <c r="S20" s="398"/>
      <c r="T20" s="398"/>
      <c r="U20" s="398"/>
      <c r="V20" s="398"/>
      <c r="W20" s="398"/>
      <c r="X20" s="398"/>
      <c r="Y20" s="398"/>
      <c r="Z20" s="398"/>
      <c r="AA20" s="398"/>
      <c r="AB20" s="398"/>
      <c r="AC20" s="396" t="s">
        <v>740</v>
      </c>
      <c r="AD20" s="396"/>
      <c r="AE20" s="396"/>
      <c r="AF20" s="396"/>
      <c r="AG20" s="394"/>
      <c r="AH20" s="394"/>
      <c r="AI20" s="394"/>
      <c r="AJ20" s="394"/>
      <c r="AK20" s="245"/>
      <c r="AL20" s="245"/>
    </row>
    <row r="21" spans="1:38" ht="19.5" customHeight="1" x14ac:dyDescent="0.2">
      <c r="A21" s="385" t="s">
        <v>46</v>
      </c>
      <c r="B21" s="385"/>
      <c r="C21" s="398" t="s">
        <v>741</v>
      </c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98"/>
      <c r="AB21" s="398"/>
      <c r="AC21" s="396" t="s">
        <v>742</v>
      </c>
      <c r="AD21" s="396"/>
      <c r="AE21" s="396"/>
      <c r="AF21" s="396"/>
      <c r="AG21" s="394"/>
      <c r="AH21" s="394"/>
      <c r="AI21" s="394"/>
      <c r="AJ21" s="394"/>
      <c r="AK21" s="245"/>
      <c r="AL21" s="245"/>
    </row>
    <row r="22" spans="1:38" ht="19.5" customHeight="1" x14ac:dyDescent="0.2">
      <c r="A22" s="385" t="s">
        <v>49</v>
      </c>
      <c r="B22" s="385"/>
      <c r="C22" s="398" t="s">
        <v>409</v>
      </c>
      <c r="D22" s="398"/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8"/>
      <c r="Z22" s="398"/>
      <c r="AA22" s="398"/>
      <c r="AB22" s="398"/>
      <c r="AC22" s="396" t="s">
        <v>743</v>
      </c>
      <c r="AD22" s="396"/>
      <c r="AE22" s="396"/>
      <c r="AF22" s="396"/>
      <c r="AG22" s="394"/>
      <c r="AH22" s="394"/>
      <c r="AI22" s="394"/>
      <c r="AJ22" s="394"/>
      <c r="AK22" s="245"/>
      <c r="AL22" s="245"/>
    </row>
    <row r="23" spans="1:38" ht="19.5" customHeight="1" x14ac:dyDescent="0.2">
      <c r="A23" s="385" t="s">
        <v>52</v>
      </c>
      <c r="B23" s="385"/>
      <c r="C23" s="398" t="s">
        <v>744</v>
      </c>
      <c r="D23" s="398"/>
      <c r="E23" s="398"/>
      <c r="F23" s="398"/>
      <c r="G23" s="398"/>
      <c r="H23" s="398"/>
      <c r="I23" s="398"/>
      <c r="J23" s="398"/>
      <c r="K23" s="398"/>
      <c r="L23" s="398"/>
      <c r="M23" s="398"/>
      <c r="N23" s="398"/>
      <c r="O23" s="398"/>
      <c r="P23" s="398"/>
      <c r="Q23" s="398"/>
      <c r="R23" s="398"/>
      <c r="S23" s="398"/>
      <c r="T23" s="398"/>
      <c r="U23" s="398"/>
      <c r="V23" s="398"/>
      <c r="W23" s="398"/>
      <c r="X23" s="398"/>
      <c r="Y23" s="398"/>
      <c r="Z23" s="398"/>
      <c r="AA23" s="398"/>
      <c r="AB23" s="398"/>
      <c r="AC23" s="396" t="s">
        <v>745</v>
      </c>
      <c r="AD23" s="396"/>
      <c r="AE23" s="396"/>
      <c r="AF23" s="396"/>
      <c r="AG23" s="394"/>
      <c r="AH23" s="394"/>
      <c r="AI23" s="394"/>
      <c r="AJ23" s="394"/>
      <c r="AK23" s="245"/>
      <c r="AL23" s="245"/>
    </row>
    <row r="24" spans="1:38" ht="19.5" customHeight="1" x14ac:dyDescent="0.2">
      <c r="A24" s="391" t="s">
        <v>55</v>
      </c>
      <c r="B24" s="391"/>
      <c r="C24" s="392" t="s">
        <v>746</v>
      </c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92"/>
      <c r="R24" s="392"/>
      <c r="S24" s="392"/>
      <c r="T24" s="392"/>
      <c r="U24" s="392"/>
      <c r="V24" s="392"/>
      <c r="W24" s="392"/>
      <c r="X24" s="392"/>
      <c r="Y24" s="392"/>
      <c r="Z24" s="392"/>
      <c r="AA24" s="392"/>
      <c r="AB24" s="392"/>
      <c r="AC24" s="393" t="s">
        <v>747</v>
      </c>
      <c r="AD24" s="393"/>
      <c r="AE24" s="393"/>
      <c r="AF24" s="393"/>
      <c r="AG24" s="394">
        <f>SUM(AG19:AJ23)</f>
        <v>1024170</v>
      </c>
      <c r="AH24" s="394"/>
      <c r="AI24" s="394"/>
      <c r="AJ24" s="394"/>
      <c r="AK24" s="245">
        <f>SUM(AK19:AK23)</f>
        <v>377496</v>
      </c>
      <c r="AL24" s="245">
        <f>SUM(AL19:AL23)</f>
        <v>1401666</v>
      </c>
    </row>
    <row r="25" spans="1:38" ht="19.5" customHeight="1" x14ac:dyDescent="0.2">
      <c r="A25" s="385" t="s">
        <v>58</v>
      </c>
      <c r="B25" s="385"/>
      <c r="C25" s="398" t="s">
        <v>748</v>
      </c>
      <c r="D25" s="398"/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8"/>
      <c r="X25" s="398"/>
      <c r="Y25" s="398"/>
      <c r="Z25" s="398"/>
      <c r="AA25" s="398"/>
      <c r="AB25" s="398"/>
      <c r="AC25" s="396" t="s">
        <v>749</v>
      </c>
      <c r="AD25" s="396"/>
      <c r="AE25" s="396"/>
      <c r="AF25" s="396"/>
      <c r="AG25" s="394"/>
      <c r="AH25" s="394"/>
      <c r="AI25" s="394"/>
      <c r="AJ25" s="394"/>
      <c r="AK25" s="245"/>
      <c r="AL25" s="245"/>
    </row>
    <row r="26" spans="1:38" ht="19.5" customHeight="1" x14ac:dyDescent="0.2">
      <c r="A26" s="385" t="s">
        <v>61</v>
      </c>
      <c r="B26" s="385"/>
      <c r="C26" s="395" t="s">
        <v>750</v>
      </c>
      <c r="D26" s="395"/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395"/>
      <c r="R26" s="395"/>
      <c r="S26" s="395"/>
      <c r="T26" s="395"/>
      <c r="U26" s="395"/>
      <c r="V26" s="395"/>
      <c r="W26" s="395"/>
      <c r="X26" s="395"/>
      <c r="Y26" s="395"/>
      <c r="Z26" s="395"/>
      <c r="AA26" s="395"/>
      <c r="AB26" s="395"/>
      <c r="AC26" s="396" t="s">
        <v>751</v>
      </c>
      <c r="AD26" s="396"/>
      <c r="AE26" s="396"/>
      <c r="AF26" s="396"/>
      <c r="AG26" s="394"/>
      <c r="AH26" s="394"/>
      <c r="AI26" s="394"/>
      <c r="AJ26" s="394"/>
      <c r="AK26" s="245"/>
      <c r="AL26" s="245"/>
    </row>
    <row r="27" spans="1:38" ht="19.5" customHeight="1" x14ac:dyDescent="0.2">
      <c r="A27" s="385" t="s">
        <v>64</v>
      </c>
      <c r="B27" s="385"/>
      <c r="C27" s="398" t="s">
        <v>752</v>
      </c>
      <c r="D27" s="398"/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8"/>
      <c r="Q27" s="398"/>
      <c r="R27" s="398"/>
      <c r="S27" s="398"/>
      <c r="T27" s="398"/>
      <c r="U27" s="398"/>
      <c r="V27" s="398"/>
      <c r="W27" s="398"/>
      <c r="X27" s="398"/>
      <c r="Y27" s="398"/>
      <c r="Z27" s="398"/>
      <c r="AA27" s="398"/>
      <c r="AB27" s="398"/>
      <c r="AC27" s="396" t="s">
        <v>753</v>
      </c>
      <c r="AD27" s="396"/>
      <c r="AE27" s="396"/>
      <c r="AF27" s="396"/>
      <c r="AG27" s="394"/>
      <c r="AH27" s="394"/>
      <c r="AI27" s="394"/>
      <c r="AJ27" s="394"/>
      <c r="AK27" s="245"/>
      <c r="AL27" s="245"/>
    </row>
    <row r="28" spans="1:38" ht="19.5" customHeight="1" x14ac:dyDescent="0.2">
      <c r="A28" s="385" t="s">
        <v>67</v>
      </c>
      <c r="B28" s="385"/>
      <c r="C28" s="398" t="s">
        <v>754</v>
      </c>
      <c r="D28" s="398"/>
      <c r="E28" s="398"/>
      <c r="F28" s="398"/>
      <c r="G28" s="398"/>
      <c r="H28" s="398"/>
      <c r="I28" s="398"/>
      <c r="J28" s="398"/>
      <c r="K28" s="398"/>
      <c r="L28" s="398"/>
      <c r="M28" s="398"/>
      <c r="N28" s="398"/>
      <c r="O28" s="398"/>
      <c r="P28" s="398"/>
      <c r="Q28" s="398"/>
      <c r="R28" s="398"/>
      <c r="S28" s="398"/>
      <c r="T28" s="398"/>
      <c r="U28" s="398"/>
      <c r="V28" s="398"/>
      <c r="W28" s="398"/>
      <c r="X28" s="398"/>
      <c r="Y28" s="398"/>
      <c r="Z28" s="398"/>
      <c r="AA28" s="398"/>
      <c r="AB28" s="398"/>
      <c r="AC28" s="396" t="s">
        <v>755</v>
      </c>
      <c r="AD28" s="396"/>
      <c r="AE28" s="396"/>
      <c r="AF28" s="396"/>
      <c r="AG28" s="394"/>
      <c r="AH28" s="394"/>
      <c r="AI28" s="394"/>
      <c r="AJ28" s="394"/>
      <c r="AK28" s="245"/>
      <c r="AL28" s="245"/>
    </row>
    <row r="29" spans="1:38" ht="19.5" customHeight="1" x14ac:dyDescent="0.2">
      <c r="A29" s="391" t="s">
        <v>70</v>
      </c>
      <c r="B29" s="391"/>
      <c r="C29" s="392" t="s">
        <v>756</v>
      </c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3" t="s">
        <v>757</v>
      </c>
      <c r="AD29" s="393"/>
      <c r="AE29" s="393"/>
      <c r="AF29" s="393"/>
      <c r="AG29" s="394"/>
      <c r="AH29" s="394"/>
      <c r="AI29" s="394"/>
      <c r="AJ29" s="394"/>
      <c r="AK29" s="245"/>
      <c r="AL29" s="245"/>
    </row>
    <row r="30" spans="1:38" ht="19.5" customHeight="1" x14ac:dyDescent="0.2">
      <c r="A30" s="385" t="s">
        <v>73</v>
      </c>
      <c r="B30" s="385"/>
      <c r="C30" s="395" t="s">
        <v>758</v>
      </c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5"/>
      <c r="T30" s="395"/>
      <c r="U30" s="395"/>
      <c r="V30" s="395"/>
      <c r="W30" s="395"/>
      <c r="X30" s="395"/>
      <c r="Y30" s="395"/>
      <c r="Z30" s="395"/>
      <c r="AA30" s="395"/>
      <c r="AB30" s="395"/>
      <c r="AC30" s="396" t="s">
        <v>759</v>
      </c>
      <c r="AD30" s="396"/>
      <c r="AE30" s="396"/>
      <c r="AF30" s="396"/>
      <c r="AG30" s="397"/>
      <c r="AH30" s="397"/>
      <c r="AI30" s="397"/>
      <c r="AJ30" s="397"/>
      <c r="AK30" s="245"/>
      <c r="AL30" s="245"/>
    </row>
    <row r="31" spans="1:38" ht="19.5" customHeight="1" x14ac:dyDescent="0.2">
      <c r="A31" s="391" t="s">
        <v>76</v>
      </c>
      <c r="B31" s="391"/>
      <c r="C31" s="392" t="s">
        <v>760</v>
      </c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2"/>
      <c r="X31" s="392"/>
      <c r="Y31" s="392"/>
      <c r="Z31" s="392"/>
      <c r="AA31" s="392"/>
      <c r="AB31" s="392"/>
      <c r="AC31" s="393" t="s">
        <v>761</v>
      </c>
      <c r="AD31" s="393"/>
      <c r="AE31" s="393"/>
      <c r="AF31" s="393"/>
      <c r="AG31" s="394">
        <f>SUM(AG24)</f>
        <v>1024170</v>
      </c>
      <c r="AH31" s="394"/>
      <c r="AI31" s="394"/>
      <c r="AJ31" s="394"/>
      <c r="AK31" s="245">
        <f>SUM(AK24)</f>
        <v>377496</v>
      </c>
      <c r="AL31" s="245">
        <f>SUM(AL24)</f>
        <v>1401666</v>
      </c>
    </row>
    <row r="32" spans="1:38" x14ac:dyDescent="0.2"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</row>
  </sheetData>
  <mergeCells count="107">
    <mergeCell ref="AK1:AL1"/>
    <mergeCell ref="A2:AL2"/>
    <mergeCell ref="A3:AL3"/>
    <mergeCell ref="A4:AL4"/>
    <mergeCell ref="A5:AL5"/>
    <mergeCell ref="A6:AF6"/>
    <mergeCell ref="AG6:AL6"/>
    <mergeCell ref="A7:B7"/>
    <mergeCell ref="C7:AB7"/>
    <mergeCell ref="AC7:AF7"/>
    <mergeCell ref="AG7:AJ7"/>
    <mergeCell ref="A8:B8"/>
    <mergeCell ref="C8:AB8"/>
    <mergeCell ref="AC8:AF8"/>
    <mergeCell ref="AG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C30:AF30"/>
    <mergeCell ref="AG30:AJ30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31:B31"/>
    <mergeCell ref="C31:AB31"/>
    <mergeCell ref="AC31:AF31"/>
    <mergeCell ref="AG31:AJ31"/>
    <mergeCell ref="A29:B29"/>
    <mergeCell ref="C29:AB29"/>
    <mergeCell ref="AC29:AF29"/>
    <mergeCell ref="AG29:AJ29"/>
    <mergeCell ref="A30:B30"/>
    <mergeCell ref="C30:AB30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3" fitToHeight="0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6"/>
  <sheetViews>
    <sheetView view="pageBreakPreview" topLeftCell="A4" zoomScale="115" zoomScaleNormal="100" zoomScaleSheetLayoutView="115" workbookViewId="0">
      <selection sqref="A1:E1"/>
    </sheetView>
  </sheetViews>
  <sheetFormatPr defaultRowHeight="12.75" x14ac:dyDescent="0.25"/>
  <cols>
    <col min="1" max="1" width="5.85546875" style="69" customWidth="1"/>
    <col min="2" max="2" width="47.28515625" style="72" customWidth="1"/>
    <col min="3" max="3" width="14" style="69" customWidth="1"/>
    <col min="4" max="4" width="47.28515625" style="69" customWidth="1"/>
    <col min="5" max="5" width="14" style="69" customWidth="1"/>
    <col min="6" max="16384" width="9.140625" style="69"/>
  </cols>
  <sheetData>
    <row r="1" spans="1:5" ht="27" customHeight="1" x14ac:dyDescent="0.25">
      <c r="A1" s="414" t="s">
        <v>690</v>
      </c>
      <c r="B1" s="414"/>
      <c r="C1" s="414"/>
      <c r="D1" s="414"/>
      <c r="E1" s="414"/>
    </row>
    <row r="2" spans="1:5" ht="26.25" customHeight="1" x14ac:dyDescent="0.3">
      <c r="A2" s="368" t="s">
        <v>554</v>
      </c>
      <c r="B2" s="368"/>
      <c r="C2" s="368"/>
      <c r="D2" s="368"/>
      <c r="E2" s="368"/>
    </row>
    <row r="3" spans="1:5" ht="27" customHeight="1" x14ac:dyDescent="0.3">
      <c r="A3" s="369" t="s">
        <v>677</v>
      </c>
      <c r="B3" s="369"/>
      <c r="C3" s="369"/>
      <c r="D3" s="369"/>
      <c r="E3" s="369"/>
    </row>
    <row r="4" spans="1:5" ht="31.5" customHeight="1" x14ac:dyDescent="0.25">
      <c r="B4" s="70" t="s">
        <v>590</v>
      </c>
      <c r="C4" s="71"/>
      <c r="D4" s="71"/>
      <c r="E4" s="71"/>
    </row>
    <row r="5" spans="1:5" ht="14.25" thickBot="1" x14ac:dyDescent="0.3">
      <c r="E5" s="73" t="s">
        <v>674</v>
      </c>
    </row>
    <row r="6" spans="1:5" ht="13.5" thickBot="1" x14ac:dyDescent="0.3">
      <c r="A6" s="412" t="s">
        <v>2</v>
      </c>
      <c r="B6" s="74" t="s">
        <v>426</v>
      </c>
      <c r="C6" s="75"/>
      <c r="D6" s="74" t="s">
        <v>427</v>
      </c>
      <c r="E6" s="76"/>
    </row>
    <row r="7" spans="1:5" s="79" customFormat="1" ht="24.75" thickBot="1" x14ac:dyDescent="0.3">
      <c r="A7" s="413"/>
      <c r="B7" s="77" t="s">
        <v>1</v>
      </c>
      <c r="C7" s="78" t="s">
        <v>678</v>
      </c>
      <c r="D7" s="77" t="s">
        <v>1</v>
      </c>
      <c r="E7" s="78" t="s">
        <v>678</v>
      </c>
    </row>
    <row r="8" spans="1:5" s="79" customFormat="1" ht="13.5" thickBot="1" x14ac:dyDescent="0.3">
      <c r="A8" s="80">
        <v>1</v>
      </c>
      <c r="B8" s="81">
        <v>2</v>
      </c>
      <c r="C8" s="82">
        <v>3</v>
      </c>
      <c r="D8" s="81">
        <v>4</v>
      </c>
      <c r="E8" s="83">
        <v>5</v>
      </c>
    </row>
    <row r="9" spans="1:5" ht="12.95" customHeight="1" x14ac:dyDescent="0.25">
      <c r="A9" s="84" t="s">
        <v>6</v>
      </c>
      <c r="B9" s="85" t="s">
        <v>404</v>
      </c>
      <c r="C9" s="86"/>
      <c r="D9" s="85" t="s">
        <v>560</v>
      </c>
      <c r="E9" s="87"/>
    </row>
    <row r="10" spans="1:5" x14ac:dyDescent="0.25">
      <c r="A10" s="88" t="s">
        <v>7</v>
      </c>
      <c r="B10" s="89" t="s">
        <v>561</v>
      </c>
      <c r="C10" s="90"/>
      <c r="D10" s="89" t="s">
        <v>562</v>
      </c>
      <c r="E10" s="91"/>
    </row>
    <row r="11" spans="1:5" ht="12.95" customHeight="1" x14ac:dyDescent="0.25">
      <c r="A11" s="88" t="s">
        <v>8</v>
      </c>
      <c r="B11" s="89" t="s">
        <v>407</v>
      </c>
      <c r="C11" s="90"/>
      <c r="D11" s="89" t="s">
        <v>563</v>
      </c>
      <c r="E11" s="91">
        <v>19924047</v>
      </c>
    </row>
    <row r="12" spans="1:5" ht="12.95" customHeight="1" x14ac:dyDescent="0.25">
      <c r="A12" s="88" t="s">
        <v>9</v>
      </c>
      <c r="B12" s="89" t="s">
        <v>564</v>
      </c>
      <c r="C12" s="90">
        <v>50000</v>
      </c>
      <c r="D12" s="89" t="s">
        <v>565</v>
      </c>
      <c r="E12" s="91"/>
    </row>
    <row r="13" spans="1:5" ht="12.75" customHeight="1" x14ac:dyDescent="0.25">
      <c r="A13" s="88" t="s">
        <v>428</v>
      </c>
      <c r="B13" s="89" t="s">
        <v>566</v>
      </c>
      <c r="C13" s="90"/>
      <c r="D13" s="89" t="s">
        <v>567</v>
      </c>
      <c r="E13" s="91"/>
    </row>
    <row r="14" spans="1:5" ht="12.95" customHeight="1" x14ac:dyDescent="0.25">
      <c r="A14" s="88" t="s">
        <v>429</v>
      </c>
      <c r="B14" s="89" t="s">
        <v>568</v>
      </c>
      <c r="C14" s="92"/>
      <c r="D14" s="93"/>
      <c r="E14" s="91"/>
    </row>
    <row r="15" spans="1:5" ht="12.95" customHeight="1" x14ac:dyDescent="0.25">
      <c r="A15" s="88" t="s">
        <v>430</v>
      </c>
      <c r="B15" s="93"/>
      <c r="C15" s="90"/>
      <c r="D15" s="93"/>
      <c r="E15" s="91"/>
    </row>
    <row r="16" spans="1:5" ht="12.95" customHeight="1" x14ac:dyDescent="0.25">
      <c r="A16" s="88" t="s">
        <v>431</v>
      </c>
      <c r="B16" s="93"/>
      <c r="C16" s="90"/>
      <c r="D16" s="93"/>
      <c r="E16" s="91"/>
    </row>
    <row r="17" spans="1:5" ht="12.95" customHeight="1" x14ac:dyDescent="0.25">
      <c r="A17" s="88" t="s">
        <v>432</v>
      </c>
      <c r="B17" s="93"/>
      <c r="C17" s="92"/>
      <c r="D17" s="93"/>
      <c r="E17" s="91"/>
    </row>
    <row r="18" spans="1:5" x14ac:dyDescent="0.25">
      <c r="A18" s="88" t="s">
        <v>433</v>
      </c>
      <c r="B18" s="93"/>
      <c r="C18" s="92"/>
      <c r="D18" s="93"/>
      <c r="E18" s="91"/>
    </row>
    <row r="19" spans="1:5" ht="12.95" customHeight="1" thickBot="1" x14ac:dyDescent="0.3">
      <c r="A19" s="105" t="s">
        <v>434</v>
      </c>
      <c r="B19" s="106"/>
      <c r="C19" s="107"/>
      <c r="D19" s="108" t="s">
        <v>206</v>
      </c>
      <c r="E19" s="109"/>
    </row>
    <row r="20" spans="1:5" ht="15.95" customHeight="1" thickBot="1" x14ac:dyDescent="0.3">
      <c r="A20" s="94" t="s">
        <v>435</v>
      </c>
      <c r="B20" s="95" t="s">
        <v>569</v>
      </c>
      <c r="C20" s="96">
        <f>+C9+C11+C12+C14+C15+C16+C17+C18+C19</f>
        <v>50000</v>
      </c>
      <c r="D20" s="95" t="s">
        <v>570</v>
      </c>
      <c r="E20" s="97">
        <f>+E9+E11+E13+E14+E15+E16+E17+E18+E19</f>
        <v>19924047</v>
      </c>
    </row>
    <row r="21" spans="1:5" ht="12.95" customHeight="1" x14ac:dyDescent="0.25">
      <c r="A21" s="84" t="s">
        <v>437</v>
      </c>
      <c r="B21" s="110" t="s">
        <v>571</v>
      </c>
      <c r="C21" s="111"/>
      <c r="D21" s="99" t="s">
        <v>555</v>
      </c>
      <c r="E21" s="112"/>
    </row>
    <row r="22" spans="1:5" ht="12.95" customHeight="1" x14ac:dyDescent="0.25">
      <c r="A22" s="88" t="s">
        <v>438</v>
      </c>
      <c r="B22" s="113" t="s">
        <v>572</v>
      </c>
      <c r="C22" s="100">
        <v>17485563</v>
      </c>
      <c r="D22" s="99" t="s">
        <v>573</v>
      </c>
      <c r="E22" s="101"/>
    </row>
    <row r="23" spans="1:5" ht="12.95" customHeight="1" x14ac:dyDescent="0.25">
      <c r="A23" s="84" t="s">
        <v>439</v>
      </c>
      <c r="B23" s="113" t="s">
        <v>574</v>
      </c>
      <c r="C23" s="100"/>
      <c r="D23" s="99" t="s">
        <v>436</v>
      </c>
      <c r="E23" s="101"/>
    </row>
    <row r="24" spans="1:5" ht="12.95" customHeight="1" x14ac:dyDescent="0.25">
      <c r="A24" s="88" t="s">
        <v>440</v>
      </c>
      <c r="B24" s="113" t="s">
        <v>575</v>
      </c>
      <c r="C24" s="100"/>
      <c r="D24" s="99" t="s">
        <v>546</v>
      </c>
      <c r="E24" s="101"/>
    </row>
    <row r="25" spans="1:5" ht="12.95" customHeight="1" x14ac:dyDescent="0.25">
      <c r="A25" s="84" t="s">
        <v>441</v>
      </c>
      <c r="B25" s="113" t="s">
        <v>576</v>
      </c>
      <c r="C25" s="100"/>
      <c r="D25" s="98" t="s">
        <v>556</v>
      </c>
      <c r="E25" s="101"/>
    </row>
    <row r="26" spans="1:5" ht="12.95" customHeight="1" x14ac:dyDescent="0.25">
      <c r="A26" s="88" t="s">
        <v>442</v>
      </c>
      <c r="B26" s="114" t="s">
        <v>577</v>
      </c>
      <c r="C26" s="100"/>
      <c r="D26" s="99" t="s">
        <v>578</v>
      </c>
      <c r="E26" s="101"/>
    </row>
    <row r="27" spans="1:5" ht="12.95" customHeight="1" x14ac:dyDescent="0.25">
      <c r="A27" s="84" t="s">
        <v>443</v>
      </c>
      <c r="B27" s="115" t="s">
        <v>579</v>
      </c>
      <c r="C27" s="102">
        <f>+C28+C29+C30+C31+C32</f>
        <v>0</v>
      </c>
      <c r="D27" s="116" t="s">
        <v>557</v>
      </c>
      <c r="E27" s="101"/>
    </row>
    <row r="28" spans="1:5" ht="12.95" customHeight="1" x14ac:dyDescent="0.25">
      <c r="A28" s="88" t="s">
        <v>444</v>
      </c>
      <c r="B28" s="114" t="s">
        <v>580</v>
      </c>
      <c r="C28" s="100"/>
      <c r="D28" s="116" t="s">
        <v>409</v>
      </c>
      <c r="E28" s="101"/>
    </row>
    <row r="29" spans="1:5" ht="12.95" customHeight="1" x14ac:dyDescent="0.25">
      <c r="A29" s="84" t="s">
        <v>445</v>
      </c>
      <c r="B29" s="114" t="s">
        <v>581</v>
      </c>
      <c r="C29" s="100"/>
      <c r="D29" s="117"/>
      <c r="E29" s="101"/>
    </row>
    <row r="30" spans="1:5" ht="12.95" customHeight="1" x14ac:dyDescent="0.25">
      <c r="A30" s="88" t="s">
        <v>446</v>
      </c>
      <c r="B30" s="113" t="s">
        <v>582</v>
      </c>
      <c r="C30" s="100"/>
      <c r="D30" s="118"/>
      <c r="E30" s="101"/>
    </row>
    <row r="31" spans="1:5" ht="12.95" customHeight="1" x14ac:dyDescent="0.25">
      <c r="A31" s="84" t="s">
        <v>447</v>
      </c>
      <c r="B31" s="119" t="s">
        <v>583</v>
      </c>
      <c r="C31" s="100"/>
      <c r="D31" s="93"/>
      <c r="E31" s="101"/>
    </row>
    <row r="32" spans="1:5" ht="12.95" customHeight="1" thickBot="1" x14ac:dyDescent="0.3">
      <c r="A32" s="88" t="s">
        <v>448</v>
      </c>
      <c r="B32" s="120" t="s">
        <v>584</v>
      </c>
      <c r="C32" s="100"/>
      <c r="D32" s="118"/>
      <c r="E32" s="101"/>
    </row>
    <row r="33" spans="1:5" ht="21.75" customHeight="1" thickBot="1" x14ac:dyDescent="0.3">
      <c r="A33" s="94" t="s">
        <v>547</v>
      </c>
      <c r="B33" s="95" t="s">
        <v>585</v>
      </c>
      <c r="C33" s="96">
        <v>17485563</v>
      </c>
      <c r="D33" s="95" t="s">
        <v>586</v>
      </c>
      <c r="E33" s="97">
        <f>SUM(E21:E32)</f>
        <v>0</v>
      </c>
    </row>
    <row r="34" spans="1:5" ht="13.5" thickBot="1" x14ac:dyDescent="0.3">
      <c r="A34" s="94" t="s">
        <v>548</v>
      </c>
      <c r="B34" s="103" t="s">
        <v>587</v>
      </c>
      <c r="C34" s="104">
        <f>+C20+C33</f>
        <v>17535563</v>
      </c>
      <c r="D34" s="103" t="s">
        <v>588</v>
      </c>
      <c r="E34" s="104">
        <f>+E20+E33</f>
        <v>19924047</v>
      </c>
    </row>
    <row r="35" spans="1:5" ht="13.5" thickBot="1" x14ac:dyDescent="0.3">
      <c r="A35" s="94" t="s">
        <v>549</v>
      </c>
      <c r="B35" s="103" t="s">
        <v>449</v>
      </c>
      <c r="C35" s="104">
        <f>SUM(C34-E34)</f>
        <v>-2388484</v>
      </c>
      <c r="D35" s="103" t="s">
        <v>550</v>
      </c>
      <c r="E35" s="104" t="str">
        <f>IF(C20-E20&gt;0,C20-E20,"-")</f>
        <v>-</v>
      </c>
    </row>
    <row r="36" spans="1:5" ht="13.5" thickBot="1" x14ac:dyDescent="0.3">
      <c r="A36" s="94" t="s">
        <v>589</v>
      </c>
      <c r="B36" s="103" t="s">
        <v>558</v>
      </c>
      <c r="C36" s="104"/>
      <c r="D36" s="103" t="s">
        <v>559</v>
      </c>
      <c r="E36" s="104" t="str">
        <f>IF(C20+C21-E34&gt;0,C20+C21-E34,"-")</f>
        <v>-</v>
      </c>
    </row>
  </sheetData>
  <mergeCells count="4">
    <mergeCell ref="A6:A7"/>
    <mergeCell ref="A2:E2"/>
    <mergeCell ref="A3:E3"/>
    <mergeCell ref="A1:E1"/>
  </mergeCells>
  <phoneticPr fontId="36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93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zoomScaleNormal="100" workbookViewId="0">
      <selection activeCell="M6" sqref="M6"/>
    </sheetView>
  </sheetViews>
  <sheetFormatPr defaultRowHeight="20.100000000000001" customHeight="1" x14ac:dyDescent="0.2"/>
  <cols>
    <col min="1" max="1" width="37.85546875" style="9" customWidth="1"/>
    <col min="2" max="2" width="16.85546875" style="9" customWidth="1"/>
    <col min="3" max="3" width="16.7109375" style="9" customWidth="1"/>
    <col min="4" max="5" width="17.85546875" style="9" customWidth="1"/>
    <col min="6" max="6" width="18" style="9" customWidth="1"/>
    <col min="7" max="7" width="16.42578125" style="9" customWidth="1"/>
    <col min="8" max="8" width="16.7109375" style="9" customWidth="1"/>
    <col min="9" max="9" width="18.140625" style="9" customWidth="1"/>
    <col min="10" max="10" width="18.42578125" style="9" customWidth="1"/>
    <col min="11" max="16384" width="9.140625" style="9"/>
  </cols>
  <sheetData>
    <row r="1" spans="1:36" ht="36" customHeight="1" x14ac:dyDescent="0.3">
      <c r="A1" s="368" t="s">
        <v>554</v>
      </c>
      <c r="B1" s="368"/>
      <c r="C1" s="368"/>
      <c r="D1" s="368"/>
      <c r="E1" s="368"/>
      <c r="F1" s="368"/>
      <c r="G1" s="368"/>
      <c r="H1" s="368"/>
      <c r="I1" s="368"/>
      <c r="J1" s="368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</row>
    <row r="2" spans="1:36" ht="31.5" customHeight="1" x14ac:dyDescent="0.3">
      <c r="A2" s="369" t="s">
        <v>677</v>
      </c>
      <c r="B2" s="369"/>
      <c r="C2" s="369"/>
      <c r="D2" s="369"/>
      <c r="E2" s="369"/>
      <c r="F2" s="369"/>
      <c r="G2" s="369"/>
      <c r="H2" s="369"/>
      <c r="I2" s="369"/>
      <c r="J2" s="369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</row>
    <row r="3" spans="1:36" ht="23.25" customHeight="1" x14ac:dyDescent="0.25">
      <c r="A3" s="415" t="s">
        <v>636</v>
      </c>
      <c r="B3" s="415"/>
      <c r="C3" s="415"/>
      <c r="D3" s="415"/>
      <c r="E3" s="415"/>
      <c r="F3" s="415"/>
      <c r="G3" s="415"/>
      <c r="H3" s="415"/>
      <c r="I3" s="415"/>
      <c r="J3" s="415"/>
    </row>
    <row r="4" spans="1:36" ht="23.25" customHeight="1" x14ac:dyDescent="0.25">
      <c r="A4" s="420" t="s">
        <v>691</v>
      </c>
      <c r="B4" s="421"/>
      <c r="C4" s="421"/>
      <c r="D4" s="421"/>
      <c r="E4" s="421"/>
      <c r="F4" s="421"/>
      <c r="G4" s="421"/>
      <c r="H4" s="421"/>
      <c r="I4" s="421"/>
      <c r="J4" s="421"/>
    </row>
    <row r="5" spans="1:36" s="183" customFormat="1" ht="20.100000000000001" customHeight="1" x14ac:dyDescent="0.25">
      <c r="J5" s="183" t="s">
        <v>676</v>
      </c>
    </row>
    <row r="6" spans="1:36" s="183" customFormat="1" ht="20.100000000000001" customHeight="1" x14ac:dyDescent="0.25">
      <c r="A6" s="416" t="s">
        <v>1</v>
      </c>
      <c r="B6" s="417" t="s">
        <v>450</v>
      </c>
      <c r="C6" s="417"/>
      <c r="D6" s="417"/>
      <c r="E6" s="417"/>
      <c r="F6" s="418"/>
      <c r="G6" s="419" t="s">
        <v>451</v>
      </c>
      <c r="H6" s="417"/>
      <c r="I6" s="417"/>
      <c r="J6" s="417"/>
    </row>
    <row r="7" spans="1:36" s="183" customFormat="1" ht="107.25" customHeight="1" x14ac:dyDescent="0.25">
      <c r="A7" s="416"/>
      <c r="B7" s="184" t="s">
        <v>452</v>
      </c>
      <c r="C7" s="184" t="s">
        <v>544</v>
      </c>
      <c r="D7" s="184" t="s">
        <v>545</v>
      </c>
      <c r="E7" s="184" t="s">
        <v>453</v>
      </c>
      <c r="F7" s="185" t="s">
        <v>454</v>
      </c>
      <c r="G7" s="186" t="s">
        <v>455</v>
      </c>
      <c r="H7" s="184" t="s">
        <v>456</v>
      </c>
      <c r="I7" s="184" t="s">
        <v>643</v>
      </c>
      <c r="J7" s="184" t="s">
        <v>454</v>
      </c>
    </row>
    <row r="8" spans="1:36" s="183" customFormat="1" ht="28.5" customHeight="1" x14ac:dyDescent="0.25">
      <c r="A8" s="194" t="s">
        <v>457</v>
      </c>
      <c r="B8" s="195"/>
      <c r="C8" s="195"/>
      <c r="D8" s="195"/>
      <c r="E8" s="195"/>
      <c r="F8" s="196"/>
      <c r="G8" s="197"/>
      <c r="H8" s="195"/>
      <c r="I8" s="195"/>
      <c r="J8" s="195"/>
    </row>
    <row r="9" spans="1:36" s="183" customFormat="1" ht="32.25" customHeight="1" x14ac:dyDescent="0.25">
      <c r="A9" s="207" t="s">
        <v>644</v>
      </c>
      <c r="B9" s="188">
        <v>5175623</v>
      </c>
      <c r="C9" s="188">
        <v>6626710</v>
      </c>
      <c r="D9" s="188">
        <v>3068620</v>
      </c>
      <c r="E9" s="188">
        <v>1024170</v>
      </c>
      <c r="F9" s="189">
        <f t="shared" ref="F9:F18" si="0">SUM(B9:E9)</f>
        <v>15895123</v>
      </c>
      <c r="G9" s="190">
        <v>14643103</v>
      </c>
      <c r="H9" s="188">
        <v>1000000</v>
      </c>
      <c r="I9" s="188">
        <v>252020</v>
      </c>
      <c r="J9" s="191">
        <f t="shared" ref="J9:J18" si="1">SUM(G9:I9)</f>
        <v>15895123</v>
      </c>
    </row>
    <row r="10" spans="1:36" s="183" customFormat="1" ht="36" customHeight="1" x14ac:dyDescent="0.25">
      <c r="A10" s="207" t="s">
        <v>645</v>
      </c>
      <c r="B10" s="188"/>
      <c r="C10" s="188">
        <v>44000</v>
      </c>
      <c r="D10" s="188">
        <v>891751</v>
      </c>
      <c r="E10" s="188"/>
      <c r="F10" s="189">
        <f>SUM(B10:E10)</f>
        <v>935751</v>
      </c>
      <c r="G10" s="190"/>
      <c r="H10" s="188"/>
      <c r="I10" s="188">
        <v>935751</v>
      </c>
      <c r="J10" s="191">
        <f t="shared" si="1"/>
        <v>935751</v>
      </c>
    </row>
    <row r="11" spans="1:36" s="183" customFormat="1" ht="20.100000000000001" customHeight="1" x14ac:dyDescent="0.25">
      <c r="A11" s="187" t="s">
        <v>633</v>
      </c>
      <c r="B11" s="188">
        <v>3085514</v>
      </c>
      <c r="C11" s="188">
        <v>1300000</v>
      </c>
      <c r="D11" s="188"/>
      <c r="E11" s="188"/>
      <c r="F11" s="189">
        <f>SUM(B11:E11)</f>
        <v>4385514</v>
      </c>
      <c r="G11" s="190">
        <v>4299474</v>
      </c>
      <c r="H11" s="188">
        <v>86040</v>
      </c>
      <c r="I11" s="188"/>
      <c r="J11" s="191">
        <f>SUM(G11:I11)</f>
        <v>4385514</v>
      </c>
    </row>
    <row r="12" spans="1:36" s="183" customFormat="1" ht="20.100000000000001" customHeight="1" x14ac:dyDescent="0.25">
      <c r="A12" s="187" t="s">
        <v>458</v>
      </c>
      <c r="B12" s="188"/>
      <c r="C12" s="188"/>
      <c r="D12" s="188">
        <v>712229</v>
      </c>
      <c r="E12" s="188"/>
      <c r="F12" s="189">
        <f t="shared" si="0"/>
        <v>712229</v>
      </c>
      <c r="G12" s="190"/>
      <c r="H12" s="188"/>
      <c r="I12" s="188">
        <v>712229</v>
      </c>
      <c r="J12" s="191">
        <f t="shared" si="1"/>
        <v>712229</v>
      </c>
    </row>
    <row r="13" spans="1:36" s="183" customFormat="1" ht="20.100000000000001" customHeight="1" x14ac:dyDescent="0.25">
      <c r="A13" s="187" t="s">
        <v>459</v>
      </c>
      <c r="B13" s="188"/>
      <c r="C13" s="188"/>
      <c r="D13" s="188">
        <v>1893200</v>
      </c>
      <c r="E13" s="188"/>
      <c r="F13" s="189">
        <f t="shared" si="0"/>
        <v>1893200</v>
      </c>
      <c r="G13" s="190">
        <v>1893200</v>
      </c>
      <c r="H13" s="188"/>
      <c r="I13" s="188"/>
      <c r="J13" s="191">
        <f t="shared" si="1"/>
        <v>1893200</v>
      </c>
    </row>
    <row r="14" spans="1:36" s="183" customFormat="1" ht="20.100000000000001" customHeight="1" x14ac:dyDescent="0.25">
      <c r="A14" s="187" t="s">
        <v>460</v>
      </c>
      <c r="B14" s="188"/>
      <c r="C14" s="188"/>
      <c r="D14" s="188">
        <v>560000</v>
      </c>
      <c r="E14" s="188"/>
      <c r="F14" s="189">
        <f t="shared" si="0"/>
        <v>560000</v>
      </c>
      <c r="G14" s="190">
        <v>560000</v>
      </c>
      <c r="H14" s="188"/>
      <c r="I14" s="188"/>
      <c r="J14" s="191">
        <f t="shared" si="1"/>
        <v>560000</v>
      </c>
    </row>
    <row r="15" spans="1:36" s="183" customFormat="1" ht="20.100000000000001" customHeight="1" x14ac:dyDescent="0.25">
      <c r="A15" s="187" t="s">
        <v>461</v>
      </c>
      <c r="B15" s="188">
        <v>2397936</v>
      </c>
      <c r="C15" s="188"/>
      <c r="D15" s="188"/>
      <c r="E15" s="188"/>
      <c r="F15" s="189">
        <f t="shared" si="0"/>
        <v>2397936</v>
      </c>
      <c r="G15" s="190"/>
      <c r="H15" s="188">
        <v>597936</v>
      </c>
      <c r="I15" s="188">
        <v>1800000</v>
      </c>
      <c r="J15" s="191">
        <f t="shared" si="1"/>
        <v>2397936</v>
      </c>
    </row>
    <row r="16" spans="1:36" s="183" customFormat="1" ht="20.100000000000001" customHeight="1" x14ac:dyDescent="0.25">
      <c r="A16" s="187" t="s">
        <v>669</v>
      </c>
      <c r="B16" s="188">
        <v>287000</v>
      </c>
      <c r="C16" s="188">
        <v>1513000</v>
      </c>
      <c r="D16" s="188"/>
      <c r="E16" s="188"/>
      <c r="F16" s="189">
        <f t="shared" si="0"/>
        <v>1800000</v>
      </c>
      <c r="G16" s="190">
        <v>1800000</v>
      </c>
      <c r="H16" s="188"/>
      <c r="I16" s="188"/>
      <c r="J16" s="191">
        <f t="shared" si="1"/>
        <v>1800000</v>
      </c>
    </row>
    <row r="17" spans="1:10" s="183" customFormat="1" ht="20.100000000000001" customHeight="1" x14ac:dyDescent="0.25">
      <c r="A17" s="198" t="s">
        <v>462</v>
      </c>
      <c r="B17" s="201"/>
      <c r="C17" s="201"/>
      <c r="D17" s="201"/>
      <c r="E17" s="201"/>
      <c r="F17" s="202">
        <f t="shared" si="0"/>
        <v>0</v>
      </c>
      <c r="G17" s="203"/>
      <c r="H17" s="201"/>
      <c r="I17" s="201"/>
      <c r="J17" s="204">
        <f t="shared" si="1"/>
        <v>0</v>
      </c>
    </row>
    <row r="18" spans="1:10" s="183" customFormat="1" ht="20.100000000000001" customHeight="1" x14ac:dyDescent="0.25">
      <c r="A18" s="187" t="s">
        <v>663</v>
      </c>
      <c r="B18" s="188"/>
      <c r="C18" s="188"/>
      <c r="D18" s="188"/>
      <c r="E18" s="188">
        <v>19924047</v>
      </c>
      <c r="F18" s="189">
        <f t="shared" si="0"/>
        <v>19924047</v>
      </c>
      <c r="G18" s="190">
        <v>2408484</v>
      </c>
      <c r="H18" s="188"/>
      <c r="I18" s="188">
        <v>17515563</v>
      </c>
      <c r="J18" s="191">
        <f t="shared" si="1"/>
        <v>19924047</v>
      </c>
    </row>
    <row r="19" spans="1:10" s="183" customFormat="1" ht="20.100000000000001" customHeight="1" x14ac:dyDescent="0.25">
      <c r="A19" s="198" t="s">
        <v>543</v>
      </c>
      <c r="B19" s="201"/>
      <c r="C19" s="201"/>
      <c r="D19" s="201"/>
      <c r="E19" s="201"/>
      <c r="F19" s="202"/>
      <c r="G19" s="203"/>
      <c r="H19" s="201"/>
      <c r="I19" s="201"/>
      <c r="J19" s="204"/>
    </row>
    <row r="20" spans="1:10" s="183" customFormat="1" ht="20.100000000000001" customHeight="1" x14ac:dyDescent="0.25">
      <c r="A20" s="187"/>
      <c r="B20" s="188"/>
      <c r="C20" s="188"/>
      <c r="D20" s="188"/>
      <c r="E20" s="188"/>
      <c r="F20" s="189"/>
      <c r="G20" s="190"/>
      <c r="H20" s="188"/>
      <c r="I20" s="188"/>
      <c r="J20" s="191"/>
    </row>
    <row r="21" spans="1:10" s="183" customFormat="1" ht="20.100000000000001" customHeight="1" x14ac:dyDescent="0.25">
      <c r="A21" s="198" t="s">
        <v>463</v>
      </c>
      <c r="B21" s="200">
        <f>SUM(B9:B18)</f>
        <v>10946073</v>
      </c>
      <c r="C21" s="200">
        <f t="shared" ref="C21:J21" si="2">SUM(C8:C18)</f>
        <v>9483710</v>
      </c>
      <c r="D21" s="200">
        <f t="shared" si="2"/>
        <v>7125800</v>
      </c>
      <c r="E21" s="200">
        <f t="shared" si="2"/>
        <v>20948217</v>
      </c>
      <c r="F21" s="199">
        <f t="shared" si="2"/>
        <v>48503800</v>
      </c>
      <c r="G21" s="205">
        <f t="shared" si="2"/>
        <v>25604261</v>
      </c>
      <c r="H21" s="200">
        <f t="shared" si="2"/>
        <v>1683976</v>
      </c>
      <c r="I21" s="200">
        <f t="shared" si="2"/>
        <v>21215563</v>
      </c>
      <c r="J21" s="200">
        <f t="shared" si="2"/>
        <v>48503800</v>
      </c>
    </row>
    <row r="22" spans="1:10" s="183" customFormat="1" ht="20.100000000000001" customHeight="1" x14ac:dyDescent="0.25"/>
    <row r="23" spans="1:10" ht="20.100000000000001" customHeight="1" x14ac:dyDescent="0.2">
      <c r="B23" s="10"/>
      <c r="C23" s="10"/>
      <c r="D23" s="10"/>
      <c r="E23" s="10"/>
      <c r="G23" s="10"/>
      <c r="H23" s="10"/>
      <c r="I23" s="10"/>
    </row>
  </sheetData>
  <mergeCells count="7">
    <mergeCell ref="A1:J1"/>
    <mergeCell ref="A2:J2"/>
    <mergeCell ref="A3:J3"/>
    <mergeCell ref="A6:A7"/>
    <mergeCell ref="B6:F6"/>
    <mergeCell ref="G6:J6"/>
    <mergeCell ref="A4:J4"/>
  </mergeCells>
  <phoneticPr fontId="36" type="noConversion"/>
  <printOptions horizontalCentered="1"/>
  <pageMargins left="0.78740157480314965" right="0.78740157480314965" top="0.78740157480314965" bottom="0.43307086614173229" header="0.51181102362204722" footer="0.51181102362204722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zoomScaleNormal="100" workbookViewId="0">
      <selection activeCell="G16" sqref="G16"/>
    </sheetView>
  </sheetViews>
  <sheetFormatPr defaultRowHeight="12.75" x14ac:dyDescent="0.2"/>
  <cols>
    <col min="1" max="1" width="52" style="246" customWidth="1"/>
    <col min="2" max="2" width="13.42578125" style="247" customWidth="1"/>
    <col min="3" max="3" width="15.42578125" style="247" customWidth="1"/>
    <col min="4" max="4" width="14.28515625" style="247" customWidth="1"/>
    <col min="5" max="16384" width="9.140625" style="8"/>
  </cols>
  <sheetData>
    <row r="1" spans="1:4" ht="22.5" customHeight="1" x14ac:dyDescent="0.3">
      <c r="A1" s="307" t="s">
        <v>554</v>
      </c>
      <c r="B1" s="307"/>
      <c r="C1" s="307"/>
      <c r="D1" s="307"/>
    </row>
    <row r="2" spans="1:4" ht="21" customHeight="1" x14ac:dyDescent="0.3">
      <c r="A2" s="307" t="s">
        <v>677</v>
      </c>
      <c r="B2" s="307"/>
      <c r="C2" s="307"/>
      <c r="D2" s="307"/>
    </row>
    <row r="3" spans="1:4" ht="26.25" customHeight="1" x14ac:dyDescent="0.2">
      <c r="A3" s="422" t="s">
        <v>536</v>
      </c>
      <c r="B3" s="423"/>
      <c r="C3" s="423"/>
      <c r="D3" s="423"/>
    </row>
    <row r="4" spans="1:4" ht="13.5" thickBot="1" x14ac:dyDescent="0.25">
      <c r="D4" s="247" t="s">
        <v>762</v>
      </c>
    </row>
    <row r="5" spans="1:4" ht="13.5" thickBot="1" x14ac:dyDescent="0.25">
      <c r="A5" s="248" t="s">
        <v>464</v>
      </c>
      <c r="B5" s="249" t="s">
        <v>763</v>
      </c>
      <c r="C5" s="249" t="s">
        <v>701</v>
      </c>
      <c r="D5" s="249" t="s">
        <v>764</v>
      </c>
    </row>
    <row r="6" spans="1:4" ht="13.5" thickBot="1" x14ac:dyDescent="0.25">
      <c r="A6" s="250">
        <v>1</v>
      </c>
      <c r="B6" s="251">
        <v>2</v>
      </c>
      <c r="C6" s="251">
        <v>4</v>
      </c>
      <c r="D6" s="251">
        <v>5</v>
      </c>
    </row>
    <row r="7" spans="1:4" ht="20.25" customHeight="1" x14ac:dyDescent="0.2">
      <c r="A7" s="252" t="s">
        <v>465</v>
      </c>
      <c r="B7" s="253"/>
      <c r="C7" s="253"/>
      <c r="D7" s="253"/>
    </row>
    <row r="8" spans="1:4" ht="44.25" customHeight="1" x14ac:dyDescent="0.2">
      <c r="A8" s="254" t="s">
        <v>679</v>
      </c>
      <c r="B8" s="253">
        <v>12690912</v>
      </c>
      <c r="C8" s="253"/>
      <c r="D8" s="253">
        <v>12690912</v>
      </c>
    </row>
    <row r="9" spans="1:4" ht="40.5" customHeight="1" x14ac:dyDescent="0.2">
      <c r="A9" s="254" t="s">
        <v>680</v>
      </c>
      <c r="B9" s="253">
        <v>1939646</v>
      </c>
      <c r="C9" s="253"/>
      <c r="D9" s="253">
        <v>1939646</v>
      </c>
    </row>
    <row r="10" spans="1:4" ht="41.25" customHeight="1" x14ac:dyDescent="0.2">
      <c r="A10" s="254" t="s">
        <v>682</v>
      </c>
      <c r="B10" s="253">
        <v>4293489</v>
      </c>
      <c r="C10" s="253"/>
      <c r="D10" s="253">
        <v>4293489</v>
      </c>
    </row>
    <row r="11" spans="1:4" ht="50.25" customHeight="1" x14ac:dyDescent="0.2">
      <c r="A11" s="254" t="s">
        <v>765</v>
      </c>
      <c r="B11" s="253"/>
      <c r="C11" s="253">
        <v>1801190</v>
      </c>
      <c r="D11" s="253">
        <f>SUM(B11:C11)</f>
        <v>1801190</v>
      </c>
    </row>
    <row r="12" spans="1:4" ht="50.25" customHeight="1" x14ac:dyDescent="0.2">
      <c r="A12" s="254" t="s">
        <v>766</v>
      </c>
      <c r="B12" s="253"/>
      <c r="C12" s="253">
        <v>400000</v>
      </c>
      <c r="D12" s="253">
        <f>SUM(B12:C12)</f>
        <v>400000</v>
      </c>
    </row>
    <row r="13" spans="1:4" ht="50.25" customHeight="1" x14ac:dyDescent="0.2">
      <c r="A13" s="254" t="s">
        <v>767</v>
      </c>
      <c r="B13" s="253"/>
      <c r="C13" s="253">
        <v>150000</v>
      </c>
      <c r="D13" s="253">
        <f>SUM(B13:C13)</f>
        <v>150000</v>
      </c>
    </row>
    <row r="14" spans="1:4" ht="50.25" customHeight="1" x14ac:dyDescent="0.2">
      <c r="A14" s="254" t="s">
        <v>768</v>
      </c>
      <c r="B14" s="253"/>
      <c r="C14" s="253">
        <v>339999</v>
      </c>
      <c r="D14" s="253">
        <f>SUM(B14:C14)</f>
        <v>339999</v>
      </c>
    </row>
    <row r="15" spans="1:4" ht="41.25" customHeight="1" x14ac:dyDescent="0.2">
      <c r="A15" s="254" t="s">
        <v>681</v>
      </c>
      <c r="B15" s="253">
        <v>1000000</v>
      </c>
      <c r="C15" s="253"/>
      <c r="D15" s="253">
        <v>1000000</v>
      </c>
    </row>
    <row r="16" spans="1:4" ht="41.25" customHeight="1" x14ac:dyDescent="0.2">
      <c r="A16" s="255" t="s">
        <v>769</v>
      </c>
      <c r="B16" s="256">
        <f>SUM(B8:B15)</f>
        <v>19924047</v>
      </c>
      <c r="C16" s="256">
        <f>SUM(C8:C15)</f>
        <v>2691189</v>
      </c>
      <c r="D16" s="256">
        <f>SUM(D8:D15)</f>
        <v>22615236</v>
      </c>
    </row>
    <row r="17" spans="1:4" ht="41.25" customHeight="1" x14ac:dyDescent="0.2">
      <c r="A17" s="255" t="s">
        <v>770</v>
      </c>
      <c r="B17" s="256"/>
      <c r="C17" s="256">
        <f>SUM(C18)</f>
        <v>66090</v>
      </c>
      <c r="D17" s="256">
        <f>SUM(D18)</f>
        <v>66090</v>
      </c>
    </row>
    <row r="18" spans="1:4" ht="41.25" customHeight="1" x14ac:dyDescent="0.2">
      <c r="A18" s="257" t="s">
        <v>771</v>
      </c>
      <c r="B18" s="253"/>
      <c r="C18" s="253">
        <v>66090</v>
      </c>
      <c r="D18" s="253">
        <f>SUM(B18:C18)</f>
        <v>66090</v>
      </c>
    </row>
    <row r="19" spans="1:4" ht="19.5" customHeight="1" thickBot="1" x14ac:dyDescent="0.25">
      <c r="A19" s="258" t="s">
        <v>466</v>
      </c>
      <c r="B19" s="259">
        <f>SUM(B8:B15)</f>
        <v>19924047</v>
      </c>
      <c r="C19" s="259">
        <f>SUM(C16+C17)</f>
        <v>2757279</v>
      </c>
      <c r="D19" s="259">
        <f>SUM(D16+D17)</f>
        <v>22681326</v>
      </c>
    </row>
  </sheetData>
  <mergeCells count="3">
    <mergeCell ref="A1:D1"/>
    <mergeCell ref="A2:D2"/>
    <mergeCell ref="A3:D3"/>
  </mergeCells>
  <printOptions horizontalCentered="1"/>
  <pageMargins left="0.78740157480314965" right="0.78740157480314965" top="1.4566929133858268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10</vt:i4>
      </vt:variant>
    </vt:vector>
  </HeadingPairs>
  <TitlesOfParts>
    <vt:vector size="25" baseType="lpstr">
      <vt:lpstr>1</vt:lpstr>
      <vt:lpstr>2</vt:lpstr>
      <vt:lpstr>2.1</vt:lpstr>
      <vt:lpstr>3</vt:lpstr>
      <vt:lpstr>3.1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'1'!Nyomtatási_cím</vt:lpstr>
      <vt:lpstr>'13'!Nyomtatási_cím</vt:lpstr>
      <vt:lpstr>'2'!Nyomtatási_cím</vt:lpstr>
      <vt:lpstr>'3'!Nyomtatási_cím</vt:lpstr>
      <vt:lpstr>'1'!Nyomtatási_terület</vt:lpstr>
      <vt:lpstr>'10'!Nyomtatási_terület</vt:lpstr>
      <vt:lpstr>'13'!Nyomtatási_terület</vt:lpstr>
      <vt:lpstr>'2'!Nyomtatási_terület</vt:lpstr>
      <vt:lpstr>'3'!Nyomtatási_terület</vt:lpstr>
      <vt:lpstr>'4'!Nyomtatási_terület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2014-01-31T08:33:46Z</cp:lastPrinted>
  <dcterms:created xsi:type="dcterms:W3CDTF">2006-09-16T00:00:00Z</dcterms:created>
  <dcterms:modified xsi:type="dcterms:W3CDTF">2021-05-31T07:24:12Z</dcterms:modified>
</cp:coreProperties>
</file>