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5. melléklet" sheetId="1" r:id="rId1"/>
  </sheets>
  <calcPr calcId="162913"/>
</workbook>
</file>

<file path=xl/calcChain.xml><?xml version="1.0" encoding="utf-8"?>
<calcChain xmlns="http://schemas.openxmlformats.org/spreadsheetml/2006/main">
  <c r="AS34" i="1" l="1"/>
  <c r="AR34" i="1"/>
  <c r="AQ34" i="1"/>
  <c r="AK34" i="1"/>
  <c r="AJ34" i="1"/>
  <c r="AI34" i="1"/>
  <c r="AG34" i="1"/>
  <c r="AF34" i="1"/>
  <c r="AH34" i="1" s="1"/>
  <c r="AE34" i="1"/>
  <c r="Y34" i="1"/>
  <c r="X34" i="1"/>
  <c r="Z34" i="1" s="1"/>
  <c r="W34" i="1"/>
  <c r="U34" i="1"/>
  <c r="T34" i="1"/>
  <c r="S34" i="1"/>
  <c r="Q34" i="1"/>
  <c r="P34" i="1"/>
  <c r="O34" i="1"/>
  <c r="M34" i="1"/>
  <c r="L34" i="1"/>
  <c r="N34" i="1" s="1"/>
  <c r="K34" i="1"/>
  <c r="I34" i="1"/>
  <c r="H34" i="1"/>
  <c r="J34" i="1" s="1"/>
  <c r="G34" i="1"/>
  <c r="AA34" i="1" s="1"/>
  <c r="AC33" i="1"/>
  <c r="AB33" i="1"/>
  <c r="D33" i="1" s="1"/>
  <c r="AA33" i="1"/>
  <c r="C33" i="1" s="1"/>
  <c r="V33" i="1"/>
  <c r="AO32" i="1"/>
  <c r="AN32" i="1"/>
  <c r="AM32" i="1"/>
  <c r="AH32" i="1"/>
  <c r="AP32" i="1" s="1"/>
  <c r="AC32" i="1"/>
  <c r="AB32" i="1"/>
  <c r="D32" i="1" s="1"/>
  <c r="AA32" i="1"/>
  <c r="C32" i="1" s="1"/>
  <c r="R32" i="1"/>
  <c r="N32" i="1"/>
  <c r="J32" i="1"/>
  <c r="AC31" i="1"/>
  <c r="E31" i="1" s="1"/>
  <c r="AB31" i="1"/>
  <c r="D31" i="1" s="1"/>
  <c r="AA31" i="1"/>
  <c r="R31" i="1"/>
  <c r="AA29" i="1"/>
  <c r="C29" i="1" s="1"/>
  <c r="AO28" i="1"/>
  <c r="AP28" i="1" s="1"/>
  <c r="AN28" i="1"/>
  <c r="AH28" i="1"/>
  <c r="AC28" i="1"/>
  <c r="AD28" i="1" s="1"/>
  <c r="AB28" i="1"/>
  <c r="D28" i="1" s="1"/>
  <c r="AA28" i="1"/>
  <c r="C28" i="1" s="1"/>
  <c r="R28" i="1"/>
  <c r="N28" i="1"/>
  <c r="J28" i="1"/>
  <c r="E28" i="1"/>
  <c r="F28" i="1" s="1"/>
  <c r="AN27" i="1"/>
  <c r="AM27" i="1"/>
  <c r="AC27" i="1"/>
  <c r="AD27" i="1" s="1"/>
  <c r="F27" i="1" s="1"/>
  <c r="AB27" i="1"/>
  <c r="AA27" i="1"/>
  <c r="R27" i="1"/>
  <c r="N27" i="1"/>
  <c r="J27" i="1"/>
  <c r="D27" i="1"/>
  <c r="AC26" i="1"/>
  <c r="AD26" i="1" s="1"/>
  <c r="F26" i="1" s="1"/>
  <c r="AB26" i="1"/>
  <c r="R26" i="1"/>
  <c r="E26" i="1"/>
  <c r="D26" i="1"/>
  <c r="AC25" i="1"/>
  <c r="AB25" i="1"/>
  <c r="D25" i="1" s="1"/>
  <c r="AA25" i="1"/>
  <c r="C25" i="1" s="1"/>
  <c r="R25" i="1"/>
  <c r="AO24" i="1"/>
  <c r="AN24" i="1"/>
  <c r="AH24" i="1"/>
  <c r="AC24" i="1"/>
  <c r="AB24" i="1"/>
  <c r="D24" i="1" s="1"/>
  <c r="AA24" i="1"/>
  <c r="C24" i="1" s="1"/>
  <c r="R24" i="1"/>
  <c r="AC23" i="1"/>
  <c r="E23" i="1" s="1"/>
  <c r="F23" i="1" s="1"/>
  <c r="AB23" i="1"/>
  <c r="D23" i="1" s="1"/>
  <c r="AA23" i="1"/>
  <c r="R23" i="1"/>
  <c r="N23" i="1"/>
  <c r="J23" i="1"/>
  <c r="C23" i="1"/>
  <c r="AO22" i="1"/>
  <c r="AN22" i="1"/>
  <c r="AH22" i="1"/>
  <c r="AP22" i="1" s="1"/>
  <c r="AC22" i="1"/>
  <c r="AB22" i="1"/>
  <c r="D22" i="1" s="1"/>
  <c r="AA22" i="1"/>
  <c r="C22" i="1" s="1"/>
  <c r="R22" i="1"/>
  <c r="AO21" i="1"/>
  <c r="AN21" i="1"/>
  <c r="AM21" i="1"/>
  <c r="AH21" i="1"/>
  <c r="AP21" i="1" s="1"/>
  <c r="AC21" i="1"/>
  <c r="E21" i="1" s="1"/>
  <c r="AB21" i="1"/>
  <c r="AA21" i="1"/>
  <c r="C21" i="1" s="1"/>
  <c r="R21" i="1"/>
  <c r="D21" i="1"/>
  <c r="AB20" i="1"/>
  <c r="D20" i="1" s="1"/>
  <c r="AA20" i="1"/>
  <c r="C20" i="1" s="1"/>
  <c r="AB19" i="1"/>
  <c r="D19" i="1" s="1"/>
  <c r="AA19" i="1"/>
  <c r="C19" i="1" s="1"/>
  <c r="AC18" i="1"/>
  <c r="E18" i="1" s="1"/>
  <c r="F18" i="1" s="1"/>
  <c r="AB18" i="1"/>
  <c r="AA18" i="1"/>
  <c r="N18" i="1"/>
  <c r="J18" i="1"/>
  <c r="D18" i="1"/>
  <c r="C18" i="1"/>
  <c r="AC17" i="1"/>
  <c r="E17" i="1" s="1"/>
  <c r="AB17" i="1"/>
  <c r="AD17" i="1" s="1"/>
  <c r="Z17" i="1"/>
  <c r="AT16" i="1"/>
  <c r="E16" i="1"/>
  <c r="D16" i="1"/>
  <c r="F16" i="1" s="1"/>
  <c r="C16" i="1"/>
  <c r="AB15" i="1"/>
  <c r="D15" i="1" s="1"/>
  <c r="AA15" i="1"/>
  <c r="C15" i="1"/>
  <c r="AC14" i="1"/>
  <c r="E14" i="1" s="1"/>
  <c r="AB14" i="1"/>
  <c r="AA14" i="1"/>
  <c r="C14" i="1" s="1"/>
  <c r="R14" i="1"/>
  <c r="AO13" i="1"/>
  <c r="AN13" i="1"/>
  <c r="AH13" i="1"/>
  <c r="AC13" i="1"/>
  <c r="AB13" i="1"/>
  <c r="D13" i="1" s="1"/>
  <c r="AA13" i="1"/>
  <c r="C13" i="1" s="1"/>
  <c r="Z13" i="1"/>
  <c r="R13" i="1"/>
  <c r="N13" i="1"/>
  <c r="J13" i="1"/>
  <c r="E13" i="1"/>
  <c r="AD22" i="1" l="1"/>
  <c r="AD23" i="1"/>
  <c r="AD32" i="1"/>
  <c r="AM34" i="1"/>
  <c r="C34" i="1" s="1"/>
  <c r="AD24" i="1"/>
  <c r="AD25" i="1"/>
  <c r="F25" i="1" s="1"/>
  <c r="C27" i="1"/>
  <c r="AD33" i="1"/>
  <c r="AC34" i="1"/>
  <c r="V34" i="1"/>
  <c r="AT34" i="1"/>
  <c r="AN34" i="1"/>
  <c r="D17" i="1"/>
  <c r="F17" i="1" s="1"/>
  <c r="AD18" i="1"/>
  <c r="F31" i="1"/>
  <c r="AO34" i="1"/>
  <c r="AD13" i="1"/>
  <c r="AD14" i="1"/>
  <c r="C31" i="1"/>
  <c r="R34" i="1"/>
  <c r="AL34" i="1"/>
  <c r="AP34" i="1"/>
  <c r="AD34" i="1"/>
  <c r="D14" i="1"/>
  <c r="F14" i="1" s="1"/>
  <c r="E22" i="1"/>
  <c r="F22" i="1" s="1"/>
  <c r="E24" i="1"/>
  <c r="F24" i="1" s="1"/>
  <c r="E25" i="1"/>
  <c r="E27" i="1"/>
  <c r="AD31" i="1"/>
  <c r="E32" i="1"/>
  <c r="F32" i="1" s="1"/>
  <c r="E33" i="1"/>
  <c r="F33" i="1" s="1"/>
  <c r="AB34" i="1"/>
  <c r="D34" i="1" s="1"/>
  <c r="F13" i="1"/>
  <c r="AP13" i="1"/>
  <c r="E34" i="1" l="1"/>
  <c r="F34" i="1" s="1"/>
</calcChain>
</file>

<file path=xl/sharedStrings.xml><?xml version="1.0" encoding="utf-8"?>
<sst xmlns="http://schemas.openxmlformats.org/spreadsheetml/2006/main" count="114" uniqueCount="74">
  <si>
    <t xml:space="preserve">BÖGÖT KÖZSÉG ÖNKORMÁNYZATA KIADÁSAINAK FELHASZNÁLÁSA </t>
  </si>
  <si>
    <t>KORMÁNYZATI FUNKCIÓK SZERINTI BONTÁSBAN</t>
  </si>
  <si>
    <t xml:space="preserve">2020. év </t>
  </si>
  <si>
    <t>adatok  Ft-ban</t>
  </si>
  <si>
    <t>kormány-zati funkció száma</t>
  </si>
  <si>
    <t>Kormányzati funkció megnevezése</t>
  </si>
  <si>
    <t>kiadások  összesen:</t>
  </si>
  <si>
    <t>k   i   a   d   á   s   o   k   b   ó   l:</t>
  </si>
  <si>
    <t>m ű k ö d é s i   k i a d á s o k</t>
  </si>
  <si>
    <t>Felhalmozási kiadások</t>
  </si>
  <si>
    <t>finanszírozási kiadások</t>
  </si>
  <si>
    <t>eredeti</t>
  </si>
  <si>
    <t>módos.</t>
  </si>
  <si>
    <t xml:space="preserve">teljesítés </t>
  </si>
  <si>
    <t>teljesít.    %-a</t>
  </si>
  <si>
    <t>személyi juttatások</t>
  </si>
  <si>
    <t>Munkáltatót terhelő járulékok</t>
  </si>
  <si>
    <t>dologi kiadások</t>
  </si>
  <si>
    <t>ellátottak juttatásai</t>
  </si>
  <si>
    <t>egyéb működési kiadások</t>
  </si>
  <si>
    <t>működési kiadás összesen:</t>
  </si>
  <si>
    <t>beruházások</t>
  </si>
  <si>
    <t>felújítások</t>
  </si>
  <si>
    <t>felhalmozási kiadások összesen:</t>
  </si>
  <si>
    <t>eredeti ei.</t>
  </si>
  <si>
    <t>módosított ei.</t>
  </si>
  <si>
    <t>teljesítés</t>
  </si>
  <si>
    <t>teljesítés %-a</t>
  </si>
  <si>
    <t xml:space="preserve">eredeti </t>
  </si>
  <si>
    <t xml:space="preserve">teljesí-tés </t>
  </si>
  <si>
    <t>teljesít.     %-a</t>
  </si>
  <si>
    <t>teljesít. %-a</t>
  </si>
  <si>
    <t>módosított</t>
  </si>
  <si>
    <t>előirányzat</t>
  </si>
  <si>
    <t>011130</t>
  </si>
  <si>
    <t>Önkormányzatok és önkormányzati hivatalok jogalkotó és általános igazgatási tevékenysége</t>
  </si>
  <si>
    <t>013320</t>
  </si>
  <si>
    <t>Köztemető-fenntartás és működtetés</t>
  </si>
  <si>
    <t>013350</t>
  </si>
  <si>
    <t>Önkormányzati vagyonnal való gazdálkodással kapcsolatos feladatok</t>
  </si>
  <si>
    <t>018010</t>
  </si>
  <si>
    <t>Önkormányzatok elszámolásai a központi költségvetéssel</t>
  </si>
  <si>
    <t>018030</t>
  </si>
  <si>
    <t>Támogatási célú finanszírozási műveletek</t>
  </si>
  <si>
    <t>041233</t>
  </si>
  <si>
    <t>Hosszabb időtartamű közfolgalkoztatás</t>
  </si>
  <si>
    <t>045160</t>
  </si>
  <si>
    <t>Közutak, hidak, alagutak üzemeltetése</t>
  </si>
  <si>
    <t>052020</t>
  </si>
  <si>
    <t>Szennyvíz gyűjtése, tisztítása, elhelyezése</t>
  </si>
  <si>
    <t>063020</t>
  </si>
  <si>
    <t>Víztermelés, -kezelés, -ellátás</t>
  </si>
  <si>
    <t>064010</t>
  </si>
  <si>
    <t>Közvilágítás</t>
  </si>
  <si>
    <t>066010</t>
  </si>
  <si>
    <t>Zöldterület kezelés</t>
  </si>
  <si>
    <t>066020</t>
  </si>
  <si>
    <t>Város- és községgazdálkodási egyéb szolgáltatások</t>
  </si>
  <si>
    <t>072111</t>
  </si>
  <si>
    <t>Háziorvosi alapellátás</t>
  </si>
  <si>
    <t>074040</t>
  </si>
  <si>
    <t>Fertőző megbetegedések megelőzése, járványügyi ellátás</t>
  </si>
  <si>
    <t>082044</t>
  </si>
  <si>
    <t>Könyvtári szolgáltatások</t>
  </si>
  <si>
    <t>082091</t>
  </si>
  <si>
    <t>Közmúvelődés- közösségi és társadalmi részvétel fejlesztése</t>
  </si>
  <si>
    <t>094260</t>
  </si>
  <si>
    <t>Hallgatói és oktatói ösztöndíjak, egyéb juttatások</t>
  </si>
  <si>
    <t>Gyermekvédelmi pénzbeli és természetbeni ellátások</t>
  </si>
  <si>
    <t>Szociális étkeztetés</t>
  </si>
  <si>
    <t>107055</t>
  </si>
  <si>
    <t>Falugondnoki, tanyagondnoki szolgáltatás</t>
  </si>
  <si>
    <t>Egyéb szociális pénbeli ellátások, támogatások</t>
  </si>
  <si>
    <t xml:space="preserve">   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</si>
</sst>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1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26"/>
      <name val="Arial Narrow"/>
      <family val="2"/>
      <charset val="238"/>
    </font>
    <font>
      <sz val="10"/>
      <name val="Arial CE"/>
      <charset val="238"/>
    </font>
    <font>
      <b/>
      <sz val="26"/>
      <name val="Arial Narrow"/>
      <family val="2"/>
      <charset val="238"/>
    </font>
    <font>
      <sz val="22"/>
      <name val="Arial Narrow"/>
      <family val="2"/>
      <charset val="238"/>
    </font>
    <font>
      <i/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i/>
      <sz val="18"/>
      <name val="Arial Narrow"/>
      <family val="2"/>
      <charset val="238"/>
    </font>
    <font>
      <i/>
      <sz val="18"/>
      <name val="Arial Narrow"/>
      <family val="2"/>
      <charset val="238"/>
    </font>
    <font>
      <sz val="16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6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44" fontId="7" fillId="0" borderId="6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13" fillId="0" borderId="33" xfId="2" quotePrefix="1" applyFont="1" applyBorder="1" applyAlignment="1">
      <alignment horizontal="center" vertical="center" wrapText="1"/>
    </xf>
    <xf numFmtId="0" fontId="13" fillId="0" borderId="33" xfId="2" applyFont="1" applyBorder="1" applyAlignment="1">
      <alignment horizontal="left" vertical="center" wrapText="1"/>
    </xf>
    <xf numFmtId="3" fontId="8" fillId="0" borderId="34" xfId="2" applyNumberFormat="1" applyFont="1" applyBorder="1" applyAlignment="1">
      <alignment horizontal="right"/>
    </xf>
    <xf numFmtId="3" fontId="8" fillId="0" borderId="35" xfId="2" applyNumberFormat="1" applyFont="1" applyBorder="1" applyAlignment="1">
      <alignment horizontal="right"/>
    </xf>
    <xf numFmtId="3" fontId="8" fillId="0" borderId="19" xfId="2" applyNumberFormat="1" applyFont="1" applyBorder="1" applyAlignment="1">
      <alignment horizontal="right"/>
    </xf>
    <xf numFmtId="3" fontId="8" fillId="0" borderId="36" xfId="2" applyNumberFormat="1" applyFont="1" applyBorder="1" applyAlignment="1">
      <alignment horizontal="right"/>
    </xf>
    <xf numFmtId="3" fontId="7" fillId="0" borderId="12" xfId="2" applyNumberFormat="1" applyFont="1" applyBorder="1" applyAlignment="1">
      <alignment horizontal="right"/>
    </xf>
    <xf numFmtId="3" fontId="7" fillId="0" borderId="37" xfId="2" applyNumberFormat="1" applyFont="1" applyBorder="1" applyAlignment="1">
      <alignment horizontal="right"/>
    </xf>
    <xf numFmtId="3" fontId="7" fillId="0" borderId="36" xfId="2" applyNumberFormat="1" applyFont="1" applyBorder="1" applyAlignment="1">
      <alignment horizontal="right"/>
    </xf>
    <xf numFmtId="3" fontId="7" fillId="0" borderId="13" xfId="2" applyNumberFormat="1" applyFont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3" fontId="7" fillId="0" borderId="14" xfId="2" applyNumberFormat="1" applyFont="1" applyBorder="1" applyAlignment="1">
      <alignment horizontal="right"/>
    </xf>
    <xf numFmtId="3" fontId="7" fillId="0" borderId="38" xfId="2" applyNumberFormat="1" applyFont="1" applyBorder="1" applyAlignment="1">
      <alignment horizontal="right"/>
    </xf>
    <xf numFmtId="3" fontId="11" fillId="0" borderId="12" xfId="2" applyNumberFormat="1" applyFont="1" applyBorder="1"/>
    <xf numFmtId="3" fontId="11" fillId="0" borderId="39" xfId="2" applyNumberFormat="1" applyFont="1" applyBorder="1"/>
    <xf numFmtId="3" fontId="11" fillId="0" borderId="35" xfId="2" applyNumberFormat="1" applyFont="1" applyBorder="1"/>
    <xf numFmtId="3" fontId="8" fillId="0" borderId="22" xfId="2" applyNumberFormat="1" applyFont="1" applyBorder="1" applyAlignment="1">
      <alignment horizontal="right"/>
    </xf>
    <xf numFmtId="3" fontId="7" fillId="0" borderId="12" xfId="2" applyNumberFormat="1" applyFont="1" applyBorder="1"/>
    <xf numFmtId="3" fontId="7" fillId="0" borderId="37" xfId="2" applyNumberFormat="1" applyFont="1" applyBorder="1"/>
    <xf numFmtId="3" fontId="7" fillId="0" borderId="36" xfId="2" applyNumberFormat="1" applyFont="1" applyBorder="1"/>
    <xf numFmtId="3" fontId="7" fillId="0" borderId="13" xfId="2" applyNumberFormat="1" applyFont="1" applyBorder="1"/>
    <xf numFmtId="3" fontId="7" fillId="0" borderId="15" xfId="2" applyNumberFormat="1" applyFont="1" applyBorder="1"/>
    <xf numFmtId="3" fontId="11" fillId="0" borderId="13" xfId="2" applyNumberFormat="1" applyFont="1" applyBorder="1"/>
    <xf numFmtId="3" fontId="11" fillId="0" borderId="15" xfId="2" applyNumberFormat="1" applyFont="1" applyBorder="1"/>
    <xf numFmtId="3" fontId="12" fillId="0" borderId="40" xfId="2" applyNumberFormat="1" applyFont="1" applyBorder="1"/>
    <xf numFmtId="3" fontId="7" fillId="0" borderId="35" xfId="2" applyNumberFormat="1" applyFont="1" applyBorder="1"/>
    <xf numFmtId="3" fontId="7" fillId="0" borderId="22" xfId="2" applyNumberFormat="1" applyFont="1" applyBorder="1"/>
    <xf numFmtId="0" fontId="13" fillId="0" borderId="41" xfId="2" quotePrefix="1" applyFont="1" applyBorder="1" applyAlignment="1">
      <alignment horizontal="center" vertical="center" wrapText="1"/>
    </xf>
    <xf numFmtId="0" fontId="13" fillId="0" borderId="41" xfId="2" applyFont="1" applyBorder="1" applyAlignment="1">
      <alignment horizontal="left" vertical="center" wrapText="1"/>
    </xf>
    <xf numFmtId="3" fontId="8" fillId="0" borderId="42" xfId="2" applyNumberFormat="1" applyFont="1" applyBorder="1" applyAlignment="1">
      <alignment horizontal="right"/>
    </xf>
    <xf numFmtId="3" fontId="7" fillId="0" borderId="18" xfId="2" applyNumberFormat="1" applyFont="1" applyBorder="1" applyAlignment="1">
      <alignment horizontal="right"/>
    </xf>
    <xf numFmtId="3" fontId="7" fillId="0" borderId="43" xfId="2" applyNumberFormat="1" applyFont="1" applyBorder="1" applyAlignment="1">
      <alignment horizontal="right"/>
    </xf>
    <xf numFmtId="3" fontId="7" fillId="0" borderId="21" xfId="2" applyNumberFormat="1" applyFont="1" applyBorder="1" applyAlignment="1">
      <alignment horizontal="right"/>
    </xf>
    <xf numFmtId="3" fontId="7" fillId="0" borderId="19" xfId="2" applyNumberFormat="1" applyFont="1" applyBorder="1" applyAlignment="1">
      <alignment horizontal="right"/>
    </xf>
    <xf numFmtId="3" fontId="7" fillId="0" borderId="42" xfId="2" applyNumberFormat="1" applyFont="1" applyBorder="1" applyAlignment="1">
      <alignment horizontal="right"/>
    </xf>
    <xf numFmtId="3" fontId="7" fillId="0" borderId="20" xfId="2" applyNumberFormat="1" applyFont="1" applyBorder="1" applyAlignment="1">
      <alignment horizontal="right"/>
    </xf>
    <xf numFmtId="3" fontId="11" fillId="0" borderId="44" xfId="2" applyNumberFormat="1" applyFont="1" applyBorder="1"/>
    <xf numFmtId="3" fontId="11" fillId="0" borderId="19" xfId="2" applyNumberFormat="1" applyFont="1" applyBorder="1"/>
    <xf numFmtId="3" fontId="7" fillId="0" borderId="18" xfId="2" applyNumberFormat="1" applyFont="1" applyBorder="1"/>
    <xf numFmtId="3" fontId="7" fillId="0" borderId="43" xfId="2" applyNumberFormat="1" applyFont="1" applyBorder="1"/>
    <xf numFmtId="3" fontId="7" fillId="0" borderId="19" xfId="2" applyNumberFormat="1" applyFont="1" applyBorder="1"/>
    <xf numFmtId="3" fontId="7" fillId="0" borderId="21" xfId="2" applyNumberFormat="1" applyFont="1" applyBorder="1"/>
    <xf numFmtId="3" fontId="11" fillId="0" borderId="18" xfId="2" applyNumberFormat="1" applyFont="1" applyBorder="1"/>
    <xf numFmtId="3" fontId="12" fillId="0" borderId="43" xfId="2" applyNumberFormat="1" applyFont="1" applyBorder="1"/>
    <xf numFmtId="49" fontId="13" fillId="0" borderId="34" xfId="2" quotePrefix="1" applyNumberFormat="1" applyFont="1" applyBorder="1" applyAlignment="1">
      <alignment horizontal="center" vertical="center" wrapText="1"/>
    </xf>
    <xf numFmtId="0" fontId="13" fillId="0" borderId="34" xfId="2" applyFont="1" applyBorder="1" applyAlignment="1">
      <alignment horizontal="left" vertical="center" wrapText="1"/>
    </xf>
    <xf numFmtId="3" fontId="7" fillId="0" borderId="44" xfId="2" applyNumberFormat="1" applyFont="1" applyBorder="1" applyAlignment="1">
      <alignment horizontal="right"/>
    </xf>
    <xf numFmtId="3" fontId="7" fillId="0" borderId="40" xfId="2" applyNumberFormat="1" applyFont="1" applyBorder="1" applyAlignment="1">
      <alignment horizontal="right"/>
    </xf>
    <xf numFmtId="3" fontId="7" fillId="0" borderId="22" xfId="2" applyNumberFormat="1" applyFont="1" applyBorder="1" applyAlignment="1">
      <alignment horizontal="right"/>
    </xf>
    <xf numFmtId="3" fontId="7" fillId="0" borderId="35" xfId="2" applyNumberFormat="1" applyFont="1" applyBorder="1" applyAlignment="1">
      <alignment horizontal="right"/>
    </xf>
    <xf numFmtId="3" fontId="7" fillId="0" borderId="45" xfId="2" applyNumberFormat="1" applyFont="1" applyBorder="1" applyAlignment="1">
      <alignment horizontal="right"/>
    </xf>
    <xf numFmtId="3" fontId="7" fillId="0" borderId="44" xfId="2" applyNumberFormat="1" applyFont="1" applyBorder="1"/>
    <xf numFmtId="3" fontId="7" fillId="0" borderId="40" xfId="2" applyNumberFormat="1" applyFont="1" applyBorder="1"/>
    <xf numFmtId="3" fontId="7" fillId="0" borderId="46" xfId="2" applyNumberFormat="1" applyFont="1" applyBorder="1"/>
    <xf numFmtId="0" fontId="13" fillId="0" borderId="34" xfId="2" quotePrefix="1" applyFont="1" applyBorder="1" applyAlignment="1">
      <alignment horizontal="center" vertical="center" wrapText="1"/>
    </xf>
    <xf numFmtId="3" fontId="7" fillId="0" borderId="17" xfId="2" applyNumberFormat="1" applyFont="1" applyBorder="1" applyAlignment="1">
      <alignment horizontal="right"/>
    </xf>
    <xf numFmtId="3" fontId="11" fillId="0" borderId="21" xfId="2" applyNumberFormat="1" applyFont="1" applyBorder="1"/>
    <xf numFmtId="3" fontId="11" fillId="0" borderId="43" xfId="2" applyNumberFormat="1" applyFont="1" applyBorder="1"/>
    <xf numFmtId="3" fontId="8" fillId="0" borderId="19" xfId="2" applyNumberFormat="1" applyFont="1" applyBorder="1"/>
    <xf numFmtId="3" fontId="8" fillId="0" borderId="22" xfId="2" applyNumberFormat="1" applyFont="1" applyBorder="1"/>
    <xf numFmtId="49" fontId="13" fillId="0" borderId="47" xfId="2" quotePrefix="1" applyNumberFormat="1" applyFont="1" applyBorder="1" applyAlignment="1">
      <alignment horizontal="center" vertical="center" wrapText="1"/>
    </xf>
    <xf numFmtId="0" fontId="13" fillId="0" borderId="48" xfId="5" applyFont="1" applyBorder="1" applyAlignment="1">
      <alignment horizontal="left" wrapText="1"/>
    </xf>
    <xf numFmtId="3" fontId="11" fillId="0" borderId="30" xfId="2" applyNumberFormat="1" applyFont="1" applyBorder="1"/>
    <xf numFmtId="3" fontId="11" fillId="0" borderId="31" xfId="2" applyNumberFormat="1" applyFont="1" applyBorder="1"/>
    <xf numFmtId="3" fontId="11" fillId="0" borderId="32" xfId="2" applyNumberFormat="1" applyFont="1" applyBorder="1"/>
    <xf numFmtId="3" fontId="7" fillId="0" borderId="32" xfId="2" applyNumberFormat="1" applyFont="1" applyBorder="1" applyAlignment="1">
      <alignment horizontal="right"/>
    </xf>
    <xf numFmtId="3" fontId="11" fillId="0" borderId="49" xfId="2" applyNumberFormat="1" applyFont="1" applyBorder="1"/>
    <xf numFmtId="3" fontId="7" fillId="0" borderId="20" xfId="2" applyNumberFormat="1" applyFont="1" applyBorder="1"/>
    <xf numFmtId="3" fontId="7" fillId="0" borderId="42" xfId="2" applyNumberFormat="1" applyFont="1" applyBorder="1"/>
    <xf numFmtId="3" fontId="11" fillId="0" borderId="46" xfId="2" applyNumberFormat="1" applyFont="1" applyBorder="1"/>
    <xf numFmtId="3" fontId="8" fillId="0" borderId="21" xfId="2" applyNumberFormat="1" applyFont="1" applyBorder="1" applyAlignment="1">
      <alignment horizontal="right"/>
    </xf>
    <xf numFmtId="49" fontId="13" fillId="0" borderId="41" xfId="2" quotePrefix="1" applyNumberFormat="1" applyFont="1" applyBorder="1" applyAlignment="1">
      <alignment horizontal="center" vertical="center" wrapText="1"/>
    </xf>
    <xf numFmtId="49" fontId="13" fillId="0" borderId="41" xfId="2" applyNumberFormat="1" applyFont="1" applyBorder="1" applyAlignment="1">
      <alignment horizontal="left" vertical="center" wrapText="1"/>
    </xf>
    <xf numFmtId="3" fontId="7" fillId="0" borderId="46" xfId="2" applyNumberFormat="1" applyFont="1" applyBorder="1" applyAlignment="1">
      <alignment horizontal="right"/>
    </xf>
    <xf numFmtId="49" fontId="0" fillId="0" borderId="0" xfId="0" applyNumberFormat="1"/>
    <xf numFmtId="3" fontId="14" fillId="0" borderId="43" xfId="2" applyNumberFormat="1" applyFont="1" applyBorder="1"/>
    <xf numFmtId="3" fontId="7" fillId="0" borderId="49" xfId="2" applyNumberFormat="1" applyFont="1" applyBorder="1" applyAlignment="1">
      <alignment horizontal="right"/>
    </xf>
    <xf numFmtId="0" fontId="13" fillId="0" borderId="41" xfId="2" applyFont="1" applyBorder="1" applyAlignment="1">
      <alignment vertical="center" wrapText="1"/>
    </xf>
    <xf numFmtId="0" fontId="13" fillId="0" borderId="50" xfId="2" quotePrefix="1" applyFont="1" applyBorder="1" applyAlignment="1">
      <alignment horizontal="center" vertical="center" wrapText="1"/>
    </xf>
    <xf numFmtId="0" fontId="13" fillId="0" borderId="50" xfId="2" applyFont="1" applyBorder="1" applyAlignment="1">
      <alignment vertical="center" wrapText="1"/>
    </xf>
    <xf numFmtId="3" fontId="7" fillId="0" borderId="30" xfId="2" applyNumberFormat="1" applyFont="1" applyBorder="1" applyAlignment="1">
      <alignment horizontal="right"/>
    </xf>
    <xf numFmtId="3" fontId="7" fillId="0" borderId="51" xfId="2" applyNumberFormat="1" applyFont="1" applyBorder="1" applyAlignment="1">
      <alignment horizontal="right"/>
    </xf>
    <xf numFmtId="3" fontId="7" fillId="0" borderId="31" xfId="2" applyNumberFormat="1" applyFont="1" applyBorder="1" applyAlignment="1">
      <alignment horizontal="right"/>
    </xf>
    <xf numFmtId="3" fontId="7" fillId="0" borderId="52" xfId="2" applyNumberFormat="1" applyFont="1" applyBorder="1" applyAlignment="1">
      <alignment horizontal="right"/>
    </xf>
    <xf numFmtId="3" fontId="7" fillId="0" borderId="53" xfId="2" applyNumberFormat="1" applyFont="1" applyBorder="1" applyAlignment="1">
      <alignment horizontal="right"/>
    </xf>
    <xf numFmtId="3" fontId="8" fillId="0" borderId="54" xfId="2" applyNumberFormat="1" applyFont="1" applyBorder="1" applyAlignment="1">
      <alignment horizontal="right"/>
    </xf>
    <xf numFmtId="3" fontId="7" fillId="0" borderId="30" xfId="2" applyNumberFormat="1" applyFont="1" applyBorder="1"/>
    <xf numFmtId="3" fontId="7" fillId="0" borderId="51" xfId="2" applyNumberFormat="1" applyFont="1" applyBorder="1"/>
    <xf numFmtId="3" fontId="7" fillId="0" borderId="31" xfId="2" applyNumberFormat="1" applyFont="1" applyBorder="1"/>
    <xf numFmtId="3" fontId="7" fillId="0" borderId="32" xfId="2" applyNumberFormat="1" applyFont="1" applyBorder="1"/>
    <xf numFmtId="3" fontId="12" fillId="0" borderId="51" xfId="2" applyNumberFormat="1" applyFont="1" applyBorder="1"/>
    <xf numFmtId="3" fontId="7" fillId="0" borderId="54" xfId="2" applyNumberFormat="1" applyFont="1" applyBorder="1"/>
    <xf numFmtId="3" fontId="8" fillId="0" borderId="31" xfId="2" applyNumberFormat="1" applyFont="1" applyBorder="1" applyAlignment="1">
      <alignment horizontal="right"/>
    </xf>
    <xf numFmtId="3" fontId="7" fillId="0" borderId="54" xfId="2" applyNumberFormat="1" applyFont="1" applyBorder="1" applyAlignment="1">
      <alignment horizontal="right"/>
    </xf>
    <xf numFmtId="3" fontId="11" fillId="0" borderId="25" xfId="2" applyNumberFormat="1" applyFont="1" applyBorder="1"/>
    <xf numFmtId="3" fontId="7" fillId="0" borderId="27" xfId="2" applyNumberFormat="1" applyFont="1" applyBorder="1" applyAlignment="1">
      <alignment horizontal="right"/>
    </xf>
    <xf numFmtId="0" fontId="13" fillId="0" borderId="11" xfId="2" applyFont="1" applyBorder="1"/>
    <xf numFmtId="0" fontId="15" fillId="0" borderId="11" xfId="2" applyFont="1" applyBorder="1" applyAlignment="1">
      <alignment vertical="center"/>
    </xf>
    <xf numFmtId="3" fontId="8" fillId="0" borderId="55" xfId="2" applyNumberFormat="1" applyFont="1" applyBorder="1" applyAlignment="1">
      <alignment horizontal="right"/>
    </xf>
    <xf numFmtId="3" fontId="8" fillId="0" borderId="56" xfId="2" applyNumberFormat="1" applyFont="1" applyBorder="1" applyAlignment="1">
      <alignment horizontal="right"/>
    </xf>
    <xf numFmtId="3" fontId="8" fillId="0" borderId="57" xfId="2" applyNumberFormat="1" applyFont="1" applyBorder="1" applyAlignment="1">
      <alignment horizontal="right"/>
    </xf>
    <xf numFmtId="3" fontId="8" fillId="0" borderId="7" xfId="2" applyNumberFormat="1" applyFont="1" applyBorder="1" applyAlignment="1">
      <alignment horizontal="right"/>
    </xf>
    <xf numFmtId="3" fontId="8" fillId="0" borderId="11" xfId="2" applyNumberFormat="1" applyFont="1" applyBorder="1" applyAlignment="1">
      <alignment horizontal="right"/>
    </xf>
    <xf numFmtId="3" fontId="11" fillId="0" borderId="57" xfId="2" applyNumberFormat="1" applyFont="1" applyBorder="1"/>
    <xf numFmtId="3" fontId="8" fillId="0" borderId="6" xfId="2" applyNumberFormat="1" applyFont="1" applyBorder="1" applyAlignment="1">
      <alignment horizontal="right"/>
    </xf>
    <xf numFmtId="3" fontId="8" fillId="0" borderId="58" xfId="2" applyNumberFormat="1" applyFont="1" applyBorder="1" applyAlignment="1">
      <alignment horizontal="right"/>
    </xf>
    <xf numFmtId="3" fontId="8" fillId="0" borderId="23" xfId="2" applyNumberFormat="1" applyFont="1" applyBorder="1" applyAlignment="1">
      <alignment horizontal="right"/>
    </xf>
    <xf numFmtId="3" fontId="8" fillId="0" borderId="57" xfId="2" applyNumberFormat="1" applyFont="1" applyBorder="1"/>
    <xf numFmtId="0" fontId="0" fillId="0" borderId="0" xfId="0" applyAlignment="1">
      <alignment vertical="center"/>
    </xf>
    <xf numFmtId="0" fontId="7" fillId="0" borderId="24" xfId="3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44" fontId="8" fillId="0" borderId="3" xfId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8" fillId="0" borderId="6" xfId="1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6" xfId="3" applyFont="1" applyBorder="1" applyAlignment="1">
      <alignment horizontal="center" wrapText="1"/>
    </xf>
    <xf numFmtId="0" fontId="10" fillId="0" borderId="6" xfId="0" applyFont="1" applyBorder="1"/>
    <xf numFmtId="0" fontId="10" fillId="0" borderId="7" xfId="0" applyFont="1" applyBorder="1"/>
    <xf numFmtId="0" fontId="7" fillId="0" borderId="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9">
    <cellStyle name="Ezres 2" xfId="6"/>
    <cellStyle name="Normál" xfId="0" builtinId="0"/>
    <cellStyle name="Normál 2" xfId="7"/>
    <cellStyle name="Normál_KTGV99" xfId="3"/>
    <cellStyle name="Normál_Munka3" xfId="4"/>
    <cellStyle name="Normál_PHKV99" xfId="2"/>
    <cellStyle name="Normál_PHKV99 2" xfId="5"/>
    <cellStyle name="Pénznem" xfId="1" builtinId="4"/>
    <cellStyle name="Pénznem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T34"/>
  <sheetViews>
    <sheetView tabSelected="1" zoomScale="50" zoomScaleNormal="50" workbookViewId="0">
      <selection activeCell="G14" sqref="G14"/>
    </sheetView>
  </sheetViews>
  <sheetFormatPr defaultRowHeight="12.75" x14ac:dyDescent="0.2"/>
  <cols>
    <col min="1" max="1" width="12.28515625" customWidth="1"/>
    <col min="2" max="2" width="25.28515625" style="122" customWidth="1"/>
    <col min="3" max="3" width="16.28515625" customWidth="1"/>
    <col min="4" max="4" width="16.5703125" customWidth="1"/>
    <col min="5" max="5" width="15.7109375" customWidth="1"/>
    <col min="6" max="6" width="8.7109375" customWidth="1"/>
    <col min="7" max="7" width="14.5703125" customWidth="1"/>
    <col min="8" max="8" width="16.140625" customWidth="1"/>
    <col min="9" max="9" width="15.42578125" bestFit="1" customWidth="1"/>
    <col min="10" max="10" width="6.42578125" customWidth="1"/>
    <col min="11" max="11" width="14" customWidth="1"/>
    <col min="12" max="12" width="15.28515625" customWidth="1"/>
    <col min="13" max="13" width="13.42578125" customWidth="1"/>
    <col min="14" max="14" width="7.28515625" customWidth="1"/>
    <col min="15" max="15" width="14.85546875" customWidth="1"/>
    <col min="16" max="16" width="15.85546875" customWidth="1"/>
    <col min="17" max="17" width="14.5703125" customWidth="1"/>
    <col min="18" max="18" width="6.85546875" customWidth="1"/>
    <col min="19" max="19" width="15.28515625" customWidth="1"/>
    <col min="20" max="20" width="13.5703125" customWidth="1"/>
    <col min="21" max="21" width="13.7109375" customWidth="1"/>
    <col min="22" max="22" width="6.140625" customWidth="1"/>
    <col min="23" max="23" width="13.85546875" customWidth="1"/>
    <col min="24" max="24" width="13.85546875" bestFit="1" customWidth="1"/>
    <col min="25" max="25" width="11.5703125" customWidth="1"/>
    <col min="26" max="26" width="13.85546875" customWidth="1"/>
    <col min="27" max="27" width="16.5703125" customWidth="1"/>
    <col min="28" max="28" width="16.42578125" customWidth="1"/>
    <col min="29" max="29" width="16.140625" customWidth="1"/>
    <col min="30" max="30" width="6.85546875" customWidth="1"/>
    <col min="31" max="31" width="15.140625" customWidth="1"/>
    <col min="32" max="32" width="14.85546875" customWidth="1"/>
    <col min="33" max="33" width="15.42578125" bestFit="1" customWidth="1"/>
    <col min="34" max="34" width="9.7109375" customWidth="1"/>
    <col min="35" max="37" width="15.42578125" bestFit="1" customWidth="1"/>
    <col min="38" max="38" width="6.85546875" customWidth="1"/>
    <col min="39" max="40" width="17" bestFit="1" customWidth="1"/>
    <col min="41" max="41" width="16.5703125" bestFit="1" customWidth="1"/>
    <col min="42" max="42" width="10.42578125" customWidth="1"/>
    <col min="43" max="43" width="13.28515625" customWidth="1"/>
    <col min="44" max="44" width="14.5703125" customWidth="1"/>
    <col min="45" max="45" width="11.140625" customWidth="1"/>
    <col min="46" max="46" width="9.5703125" bestFit="1" customWidth="1"/>
  </cols>
  <sheetData>
    <row r="1" spans="1:46" ht="33.75" x14ac:dyDescent="0.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90"/>
      <c r="AT1" s="190"/>
    </row>
    <row r="2" spans="1:46" ht="32.25" customHeight="1" x14ac:dyDescent="0.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</row>
    <row r="3" spans="1:46" ht="32.25" customHeight="1" x14ac:dyDescent="0.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3.75" x14ac:dyDescent="0.5">
      <c r="A4" s="191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</row>
    <row r="5" spans="1:46" ht="27" customHeight="1" x14ac:dyDescent="0.5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</row>
    <row r="6" spans="1:46" ht="30" customHeight="1" x14ac:dyDescent="0.5">
      <c r="A6" s="191" t="s">
        <v>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</row>
    <row r="7" spans="1:46" ht="32.25" customHeight="1" thickBot="1" x14ac:dyDescent="0.4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5"/>
      <c r="AB7" s="5"/>
      <c r="AC7" s="5"/>
      <c r="AD7" s="5"/>
      <c r="AE7" s="3"/>
      <c r="AF7" s="3"/>
      <c r="AG7" s="3"/>
      <c r="AH7" s="3"/>
      <c r="AI7" s="3"/>
      <c r="AJ7" s="3"/>
      <c r="AK7" s="3"/>
      <c r="AL7" s="3"/>
      <c r="AM7" s="5"/>
      <c r="AN7" s="5"/>
      <c r="AO7" s="5"/>
      <c r="AP7" s="5"/>
      <c r="AQ7" s="5"/>
      <c r="AR7" s="192" t="s">
        <v>3</v>
      </c>
      <c r="AS7" s="193"/>
      <c r="AT7" s="193"/>
    </row>
    <row r="8" spans="1:46" ht="24" customHeight="1" thickBot="1" x14ac:dyDescent="0.4">
      <c r="A8" s="160" t="s">
        <v>4</v>
      </c>
      <c r="B8" s="160" t="s">
        <v>5</v>
      </c>
      <c r="C8" s="163" t="s">
        <v>6</v>
      </c>
      <c r="D8" s="146"/>
      <c r="E8" s="146"/>
      <c r="F8" s="164"/>
      <c r="G8" s="169" t="s">
        <v>7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</row>
    <row r="9" spans="1:46" ht="24" thickBot="1" x14ac:dyDescent="0.4">
      <c r="A9" s="161"/>
      <c r="B9" s="161"/>
      <c r="C9" s="165"/>
      <c r="D9" s="166"/>
      <c r="E9" s="167"/>
      <c r="F9" s="168"/>
      <c r="G9" s="173" t="s">
        <v>8</v>
      </c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  <c r="AB9" s="6"/>
      <c r="AC9" s="6"/>
      <c r="AD9" s="7"/>
      <c r="AE9" s="176" t="s">
        <v>9</v>
      </c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8"/>
      <c r="AQ9" s="179" t="s">
        <v>10</v>
      </c>
      <c r="AR9" s="180"/>
      <c r="AS9" s="180"/>
      <c r="AT9" s="181"/>
    </row>
    <row r="10" spans="1:46" ht="24" thickBot="1" x14ac:dyDescent="0.25">
      <c r="A10" s="161"/>
      <c r="B10" s="161"/>
      <c r="C10" s="182" t="s">
        <v>11</v>
      </c>
      <c r="D10" s="184" t="s">
        <v>12</v>
      </c>
      <c r="E10" s="186" t="s">
        <v>13</v>
      </c>
      <c r="F10" s="139" t="s">
        <v>14</v>
      </c>
      <c r="G10" s="149" t="s">
        <v>15</v>
      </c>
      <c r="H10" s="156"/>
      <c r="I10" s="156"/>
      <c r="J10" s="157"/>
      <c r="K10" s="149" t="s">
        <v>16</v>
      </c>
      <c r="L10" s="156"/>
      <c r="M10" s="156"/>
      <c r="N10" s="157"/>
      <c r="O10" s="149" t="s">
        <v>17</v>
      </c>
      <c r="P10" s="156"/>
      <c r="Q10" s="156"/>
      <c r="R10" s="157"/>
      <c r="S10" s="149" t="s">
        <v>18</v>
      </c>
      <c r="T10" s="156"/>
      <c r="U10" s="156"/>
      <c r="V10" s="157"/>
      <c r="W10" s="149" t="s">
        <v>19</v>
      </c>
      <c r="X10" s="156"/>
      <c r="Y10" s="156"/>
      <c r="Z10" s="158"/>
      <c r="AA10" s="145" t="s">
        <v>20</v>
      </c>
      <c r="AB10" s="146"/>
      <c r="AC10" s="146"/>
      <c r="AD10" s="147"/>
      <c r="AE10" s="148" t="s">
        <v>21</v>
      </c>
      <c r="AF10" s="148"/>
      <c r="AG10" s="148"/>
      <c r="AH10" s="148"/>
      <c r="AI10" s="149" t="s">
        <v>22</v>
      </c>
      <c r="AJ10" s="150"/>
      <c r="AK10" s="150"/>
      <c r="AL10" s="151"/>
      <c r="AM10" s="152" t="s">
        <v>23</v>
      </c>
      <c r="AN10" s="146"/>
      <c r="AO10" s="146"/>
      <c r="AP10" s="147"/>
      <c r="AQ10" s="139" t="s">
        <v>24</v>
      </c>
      <c r="AR10" s="139" t="s">
        <v>25</v>
      </c>
      <c r="AS10" s="139" t="s">
        <v>26</v>
      </c>
      <c r="AT10" s="142" t="s">
        <v>27</v>
      </c>
    </row>
    <row r="11" spans="1:46" ht="24" customHeight="1" thickBot="1" x14ac:dyDescent="0.25">
      <c r="A11" s="161"/>
      <c r="B11" s="161"/>
      <c r="C11" s="183"/>
      <c r="D11" s="185"/>
      <c r="E11" s="187"/>
      <c r="F11" s="154"/>
      <c r="G11" s="8" t="s">
        <v>28</v>
      </c>
      <c r="H11" s="9" t="s">
        <v>12</v>
      </c>
      <c r="I11" s="129" t="s">
        <v>29</v>
      </c>
      <c r="J11" s="131" t="s">
        <v>30</v>
      </c>
      <c r="K11" s="8" t="s">
        <v>28</v>
      </c>
      <c r="L11" s="9" t="s">
        <v>12</v>
      </c>
      <c r="M11" s="129" t="s">
        <v>29</v>
      </c>
      <c r="N11" s="131" t="s">
        <v>14</v>
      </c>
      <c r="O11" s="8" t="s">
        <v>28</v>
      </c>
      <c r="P11" s="10" t="s">
        <v>12</v>
      </c>
      <c r="Q11" s="129" t="s">
        <v>13</v>
      </c>
      <c r="R11" s="131" t="s">
        <v>31</v>
      </c>
      <c r="S11" s="8" t="s">
        <v>28</v>
      </c>
      <c r="T11" s="9" t="s">
        <v>12</v>
      </c>
      <c r="U11" s="129" t="s">
        <v>29</v>
      </c>
      <c r="V11" s="131" t="s">
        <v>14</v>
      </c>
      <c r="W11" s="8" t="s">
        <v>28</v>
      </c>
      <c r="X11" s="9" t="s">
        <v>32</v>
      </c>
      <c r="Y11" s="129" t="s">
        <v>29</v>
      </c>
      <c r="Z11" s="159" t="s">
        <v>14</v>
      </c>
      <c r="AA11" s="11" t="s">
        <v>28</v>
      </c>
      <c r="AB11" s="12" t="s">
        <v>12</v>
      </c>
      <c r="AC11" s="133" t="s">
        <v>29</v>
      </c>
      <c r="AD11" s="135" t="s">
        <v>14</v>
      </c>
      <c r="AE11" s="13" t="s">
        <v>28</v>
      </c>
      <c r="AF11" s="9" t="s">
        <v>12</v>
      </c>
      <c r="AG11" s="129" t="s">
        <v>29</v>
      </c>
      <c r="AH11" s="131" t="s">
        <v>14</v>
      </c>
      <c r="AI11" s="8" t="s">
        <v>28</v>
      </c>
      <c r="AJ11" s="9" t="s">
        <v>12</v>
      </c>
      <c r="AK11" s="129" t="s">
        <v>29</v>
      </c>
      <c r="AL11" s="131" t="s">
        <v>14</v>
      </c>
      <c r="AM11" s="11" t="s">
        <v>28</v>
      </c>
      <c r="AN11" s="12" t="s">
        <v>32</v>
      </c>
      <c r="AO11" s="133" t="s">
        <v>29</v>
      </c>
      <c r="AP11" s="135" t="s">
        <v>14</v>
      </c>
      <c r="AQ11" s="140"/>
      <c r="AR11" s="140"/>
      <c r="AS11" s="140"/>
      <c r="AT11" s="143"/>
    </row>
    <row r="12" spans="1:46" ht="19.5" customHeight="1" thickBot="1" x14ac:dyDescent="0.25">
      <c r="A12" s="161"/>
      <c r="B12" s="162"/>
      <c r="C12" s="137" t="s">
        <v>33</v>
      </c>
      <c r="D12" s="138"/>
      <c r="E12" s="188"/>
      <c r="F12" s="155"/>
      <c r="G12" s="123" t="s">
        <v>33</v>
      </c>
      <c r="H12" s="124"/>
      <c r="I12" s="130"/>
      <c r="J12" s="132"/>
      <c r="K12" s="123" t="s">
        <v>33</v>
      </c>
      <c r="L12" s="124"/>
      <c r="M12" s="130"/>
      <c r="N12" s="132"/>
      <c r="O12" s="123" t="s">
        <v>33</v>
      </c>
      <c r="P12" s="124"/>
      <c r="Q12" s="130"/>
      <c r="R12" s="132"/>
      <c r="S12" s="123" t="s">
        <v>33</v>
      </c>
      <c r="T12" s="124"/>
      <c r="U12" s="130"/>
      <c r="V12" s="132"/>
      <c r="W12" s="123" t="s">
        <v>33</v>
      </c>
      <c r="X12" s="124"/>
      <c r="Y12" s="130"/>
      <c r="Z12" s="153"/>
      <c r="AA12" s="123" t="s">
        <v>33</v>
      </c>
      <c r="AB12" s="124"/>
      <c r="AC12" s="130"/>
      <c r="AD12" s="153"/>
      <c r="AE12" s="125" t="s">
        <v>33</v>
      </c>
      <c r="AF12" s="126"/>
      <c r="AG12" s="130"/>
      <c r="AH12" s="132"/>
      <c r="AI12" s="123" t="s">
        <v>33</v>
      </c>
      <c r="AJ12" s="124"/>
      <c r="AK12" s="130"/>
      <c r="AL12" s="132"/>
      <c r="AM12" s="127" t="s">
        <v>33</v>
      </c>
      <c r="AN12" s="128"/>
      <c r="AO12" s="134"/>
      <c r="AP12" s="136"/>
      <c r="AQ12" s="141"/>
      <c r="AR12" s="141"/>
      <c r="AS12" s="141"/>
      <c r="AT12" s="144"/>
    </row>
    <row r="13" spans="1:46" ht="80.25" customHeight="1" thickBot="1" x14ac:dyDescent="0.4">
      <c r="A13" s="14" t="s">
        <v>34</v>
      </c>
      <c r="B13" s="15" t="s">
        <v>35</v>
      </c>
      <c r="C13" s="16">
        <f t="shared" ref="C13:F33" si="0">AA13+AM13+AQ13</f>
        <v>9626805</v>
      </c>
      <c r="D13" s="17">
        <f>AB13+AN13</f>
        <v>17181456</v>
      </c>
      <c r="E13" s="18">
        <f>AC13+AO13</f>
        <v>8382687</v>
      </c>
      <c r="F13" s="19">
        <f>(E13/D13)*100</f>
        <v>48.789153841211132</v>
      </c>
      <c r="G13" s="20">
        <v>4997165</v>
      </c>
      <c r="H13" s="21">
        <v>5102184</v>
      </c>
      <c r="I13" s="21">
        <v>4732902</v>
      </c>
      <c r="J13" s="22">
        <f>(I13/H13)*100</f>
        <v>92.762275919488587</v>
      </c>
      <c r="K13" s="20">
        <v>1009677</v>
      </c>
      <c r="L13" s="23">
        <v>1028055</v>
      </c>
      <c r="M13" s="23">
        <v>794811</v>
      </c>
      <c r="N13" s="24">
        <f>(M13/L13)*100</f>
        <v>77.312108787953946</v>
      </c>
      <c r="O13" s="21">
        <v>3279098</v>
      </c>
      <c r="P13" s="23">
        <v>3113562</v>
      </c>
      <c r="Q13" s="23">
        <v>2380156</v>
      </c>
      <c r="R13" s="22">
        <f>(Q13/P13)*100</f>
        <v>76.444792170510809</v>
      </c>
      <c r="S13" s="20"/>
      <c r="T13" s="23"/>
      <c r="U13" s="23"/>
      <c r="V13" s="25"/>
      <c r="W13" s="20">
        <v>340865</v>
      </c>
      <c r="X13" s="25">
        <v>7917157</v>
      </c>
      <c r="Y13" s="26">
        <v>454320</v>
      </c>
      <c r="Z13" s="24">
        <f>(Y13/X13)*100</f>
        <v>5.7384235275364626</v>
      </c>
      <c r="AA13" s="27">
        <f>G13+K13+O13+S13+W13</f>
        <v>9626805</v>
      </c>
      <c r="AB13" s="28">
        <f>H13+L13+P13+T13+X13</f>
        <v>17160958</v>
      </c>
      <c r="AC13" s="29">
        <f>I13+M13+Q13+U13+Y13</f>
        <v>8362189</v>
      </c>
      <c r="AD13" s="30">
        <f>(AC13/AB13)*100</f>
        <v>48.727984766351625</v>
      </c>
      <c r="AE13" s="31"/>
      <c r="AF13" s="32">
        <v>20498</v>
      </c>
      <c r="AG13" s="32">
        <v>20498</v>
      </c>
      <c r="AH13" s="33">
        <f>AG13/AF13*100</f>
        <v>100</v>
      </c>
      <c r="AI13" s="31"/>
      <c r="AJ13" s="34"/>
      <c r="AK13" s="34"/>
      <c r="AL13" s="35"/>
      <c r="AM13" s="27"/>
      <c r="AN13" s="36">
        <f>AF13+AJ13</f>
        <v>20498</v>
      </c>
      <c r="AO13" s="36">
        <f>AG13+AK13</f>
        <v>20498</v>
      </c>
      <c r="AP13" s="37">
        <f>AO13/AN13*100</f>
        <v>100</v>
      </c>
      <c r="AQ13" s="38"/>
      <c r="AR13" s="39"/>
      <c r="AS13" s="39"/>
      <c r="AT13" s="40"/>
    </row>
    <row r="14" spans="1:46" ht="80.25" customHeight="1" thickBot="1" x14ac:dyDescent="0.4">
      <c r="A14" s="41" t="s">
        <v>36</v>
      </c>
      <c r="B14" s="42" t="s">
        <v>37</v>
      </c>
      <c r="C14" s="16">
        <f t="shared" si="0"/>
        <v>181534</v>
      </c>
      <c r="D14" s="17">
        <f>AB14+AN14</f>
        <v>179534</v>
      </c>
      <c r="E14" s="18">
        <f>AC14+AO14</f>
        <v>155002</v>
      </c>
      <c r="F14" s="43">
        <f>(E14/D14)*100</f>
        <v>86.335735849476976</v>
      </c>
      <c r="G14" s="44"/>
      <c r="H14" s="45"/>
      <c r="I14" s="45"/>
      <c r="J14" s="46"/>
      <c r="K14" s="45"/>
      <c r="L14" s="47"/>
      <c r="M14" s="47"/>
      <c r="N14" s="46"/>
      <c r="O14" s="45">
        <v>181534</v>
      </c>
      <c r="P14" s="47">
        <v>179534</v>
      </c>
      <c r="Q14" s="47">
        <v>155002</v>
      </c>
      <c r="R14" s="48">
        <f>(Q14/P14)*100</f>
        <v>86.335735849476976</v>
      </c>
      <c r="S14" s="44"/>
      <c r="T14" s="47"/>
      <c r="U14" s="47"/>
      <c r="V14" s="49"/>
      <c r="W14" s="44"/>
      <c r="X14" s="49"/>
      <c r="Y14" s="49"/>
      <c r="Z14" s="24"/>
      <c r="AA14" s="50">
        <f>G14+K14+O14+S14+W14</f>
        <v>181534</v>
      </c>
      <c r="AB14" s="28">
        <f t="shared" ref="AB14:AC33" si="1">H14+L14+P14+T14+X14</f>
        <v>179534</v>
      </c>
      <c r="AC14" s="51">
        <f t="shared" si="1"/>
        <v>155002</v>
      </c>
      <c r="AD14" s="43">
        <f>(AC14/AB14)*100</f>
        <v>86.335735849476976</v>
      </c>
      <c r="AE14" s="52"/>
      <c r="AF14" s="53"/>
      <c r="AG14" s="53"/>
      <c r="AH14" s="33"/>
      <c r="AI14" s="52"/>
      <c r="AJ14" s="54"/>
      <c r="AK14" s="54"/>
      <c r="AL14" s="55"/>
      <c r="AM14" s="56"/>
      <c r="AN14" s="51"/>
      <c r="AO14" s="51"/>
      <c r="AP14" s="37"/>
      <c r="AQ14" s="57"/>
      <c r="AR14" s="54"/>
      <c r="AS14" s="54"/>
      <c r="AT14" s="40"/>
    </row>
    <row r="15" spans="1:46" ht="80.25" customHeight="1" thickBot="1" x14ac:dyDescent="0.4">
      <c r="A15" s="58" t="s">
        <v>38</v>
      </c>
      <c r="B15" s="59" t="s">
        <v>39</v>
      </c>
      <c r="C15" s="16">
        <f>AA15+AM15+AQ15</f>
        <v>11480</v>
      </c>
      <c r="D15" s="17">
        <f>AB15+AN15+AR15</f>
        <v>11480</v>
      </c>
      <c r="E15" s="18"/>
      <c r="F15" s="30"/>
      <c r="G15" s="60"/>
      <c r="H15" s="61"/>
      <c r="I15" s="61"/>
      <c r="J15" s="62"/>
      <c r="K15" s="61"/>
      <c r="L15" s="63"/>
      <c r="M15" s="63"/>
      <c r="N15" s="46"/>
      <c r="O15" s="61">
        <v>11480</v>
      </c>
      <c r="P15" s="63">
        <v>11480</v>
      </c>
      <c r="Q15" s="63"/>
      <c r="R15" s="62"/>
      <c r="S15" s="60"/>
      <c r="T15" s="63"/>
      <c r="U15" s="63"/>
      <c r="V15" s="64"/>
      <c r="W15" s="60"/>
      <c r="X15" s="64"/>
      <c r="Y15" s="47"/>
      <c r="Z15" s="46"/>
      <c r="AA15" s="50">
        <f>G15+K15+O15+S15+W15</f>
        <v>11480</v>
      </c>
      <c r="AB15" s="28">
        <f>H15+P15+T15+X15</f>
        <v>11480</v>
      </c>
      <c r="AC15" s="51"/>
      <c r="AD15" s="43"/>
      <c r="AE15" s="65"/>
      <c r="AF15" s="66"/>
      <c r="AG15" s="66"/>
      <c r="AH15" s="33"/>
      <c r="AI15" s="65"/>
      <c r="AJ15" s="39"/>
      <c r="AK15" s="39"/>
      <c r="AL15" s="67"/>
      <c r="AM15" s="56"/>
      <c r="AN15" s="51"/>
      <c r="AO15" s="51"/>
      <c r="AP15" s="37"/>
      <c r="AQ15" s="57"/>
      <c r="AR15" s="54"/>
      <c r="AS15" s="54"/>
      <c r="AT15" s="40"/>
    </row>
    <row r="16" spans="1:46" ht="80.25" customHeight="1" thickBot="1" x14ac:dyDescent="0.4">
      <c r="A16" s="68" t="s">
        <v>40</v>
      </c>
      <c r="B16" s="59" t="s">
        <v>41</v>
      </c>
      <c r="C16" s="16">
        <f t="shared" si="0"/>
        <v>895496</v>
      </c>
      <c r="D16" s="17">
        <f>AB16+AN16+AR16</f>
        <v>923496</v>
      </c>
      <c r="E16" s="18">
        <f>AC16+AO16+AS16</f>
        <v>923496</v>
      </c>
      <c r="F16" s="30">
        <f>(E16/D16)*100</f>
        <v>100</v>
      </c>
      <c r="G16" s="60"/>
      <c r="H16" s="61"/>
      <c r="I16" s="61"/>
      <c r="J16" s="62"/>
      <c r="K16" s="60"/>
      <c r="L16" s="63"/>
      <c r="M16" s="63"/>
      <c r="N16" s="46"/>
      <c r="O16" s="61"/>
      <c r="P16" s="63"/>
      <c r="Q16" s="63"/>
      <c r="R16" s="62"/>
      <c r="S16" s="60"/>
      <c r="T16" s="63"/>
      <c r="U16" s="63"/>
      <c r="V16" s="64"/>
      <c r="W16" s="60"/>
      <c r="X16" s="64"/>
      <c r="Y16" s="63"/>
      <c r="Z16" s="69"/>
      <c r="AA16" s="50"/>
      <c r="AB16" s="28"/>
      <c r="AC16" s="51"/>
      <c r="AD16" s="43"/>
      <c r="AE16" s="65"/>
      <c r="AF16" s="66"/>
      <c r="AG16" s="66"/>
      <c r="AH16" s="33"/>
      <c r="AI16" s="65"/>
      <c r="AJ16" s="39"/>
      <c r="AK16" s="39"/>
      <c r="AL16" s="67"/>
      <c r="AM16" s="56"/>
      <c r="AN16" s="51"/>
      <c r="AO16" s="51"/>
      <c r="AP16" s="70"/>
      <c r="AQ16" s="71">
        <v>895496</v>
      </c>
      <c r="AR16" s="72">
        <v>923496</v>
      </c>
      <c r="AS16" s="72">
        <v>923496</v>
      </c>
      <c r="AT16" s="73">
        <f>AS16/AR16*100</f>
        <v>100</v>
      </c>
    </row>
    <row r="17" spans="1:46" ht="80.25" customHeight="1" thickBot="1" x14ac:dyDescent="0.4">
      <c r="A17" s="74" t="s">
        <v>42</v>
      </c>
      <c r="B17" s="75" t="s">
        <v>43</v>
      </c>
      <c r="C17" s="16"/>
      <c r="D17" s="17">
        <f>AB17+AN17+AR17</f>
        <v>154200</v>
      </c>
      <c r="E17" s="18">
        <f>AC17+AO17+AS17</f>
        <v>141700</v>
      </c>
      <c r="F17" s="30">
        <f>(E17/D17)*100</f>
        <v>91.893644617380019</v>
      </c>
      <c r="G17" s="60"/>
      <c r="H17" s="61"/>
      <c r="I17" s="61"/>
      <c r="J17" s="62"/>
      <c r="K17" s="60"/>
      <c r="L17" s="63"/>
      <c r="M17" s="63"/>
      <c r="N17" s="62"/>
      <c r="O17" s="61"/>
      <c r="P17" s="63"/>
      <c r="Q17" s="63"/>
      <c r="R17" s="62"/>
      <c r="S17" s="60"/>
      <c r="T17" s="63"/>
      <c r="U17" s="63"/>
      <c r="V17" s="64"/>
      <c r="W17" s="60"/>
      <c r="X17" s="64">
        <v>154200</v>
      </c>
      <c r="Y17" s="64">
        <v>141700</v>
      </c>
      <c r="Z17" s="46">
        <f>(Y17/X17)*100</f>
        <v>91.893644617380019</v>
      </c>
      <c r="AA17" s="50"/>
      <c r="AB17" s="28">
        <f>H17+P17+T17+X17</f>
        <v>154200</v>
      </c>
      <c r="AC17" s="51">
        <f t="shared" si="1"/>
        <v>141700</v>
      </c>
      <c r="AD17" s="43">
        <f>(AC17/AB17)*100</f>
        <v>91.893644617380019</v>
      </c>
      <c r="AE17" s="65"/>
      <c r="AF17" s="66"/>
      <c r="AG17" s="66"/>
      <c r="AH17" s="33"/>
      <c r="AI17" s="65"/>
      <c r="AJ17" s="39"/>
      <c r="AK17" s="39"/>
      <c r="AL17" s="67"/>
      <c r="AM17" s="76"/>
      <c r="AN17" s="77"/>
      <c r="AO17" s="77"/>
      <c r="AP17" s="78"/>
      <c r="AQ17" s="71"/>
      <c r="AR17" s="72"/>
      <c r="AS17" s="72"/>
      <c r="AT17" s="73"/>
    </row>
    <row r="18" spans="1:46" ht="80.25" customHeight="1" thickBot="1" x14ac:dyDescent="0.4">
      <c r="A18" s="68" t="s">
        <v>44</v>
      </c>
      <c r="B18" s="59" t="s">
        <v>45</v>
      </c>
      <c r="C18" s="16">
        <f>AA18</f>
        <v>178958</v>
      </c>
      <c r="D18" s="17">
        <f t="shared" ref="D18:D33" si="2">AB18+AN18</f>
        <v>2277641</v>
      </c>
      <c r="E18" s="18">
        <f>AC18+AO18</f>
        <v>2113097</v>
      </c>
      <c r="F18" s="43">
        <f>E18/D18*100</f>
        <v>92.775683261760747</v>
      </c>
      <c r="G18" s="44">
        <v>164559</v>
      </c>
      <c r="H18" s="45">
        <v>2097271</v>
      </c>
      <c r="I18" s="45">
        <v>1949275</v>
      </c>
      <c r="J18" s="46">
        <f>(I18/H18)*100</f>
        <v>92.943401210430125</v>
      </c>
      <c r="K18" s="44">
        <v>14399</v>
      </c>
      <c r="L18" s="47">
        <v>180370</v>
      </c>
      <c r="M18" s="47">
        <v>163822</v>
      </c>
      <c r="N18" s="62">
        <f>(M18/L18)*100</f>
        <v>90.825525309086871</v>
      </c>
      <c r="O18" s="45"/>
      <c r="P18" s="47"/>
      <c r="Q18" s="47"/>
      <c r="R18" s="48"/>
      <c r="S18" s="44"/>
      <c r="T18" s="47"/>
      <c r="U18" s="47"/>
      <c r="V18" s="49"/>
      <c r="W18" s="44"/>
      <c r="X18" s="49"/>
      <c r="Y18" s="49"/>
      <c r="Z18" s="46"/>
      <c r="AA18" s="50">
        <f>G18+K18</f>
        <v>178958</v>
      </c>
      <c r="AB18" s="28">
        <f t="shared" si="1"/>
        <v>2277641</v>
      </c>
      <c r="AC18" s="51">
        <f t="shared" si="1"/>
        <v>2113097</v>
      </c>
      <c r="AD18" s="43">
        <f>AC18/AB18*100</f>
        <v>92.775683261760747</v>
      </c>
      <c r="AE18" s="52"/>
      <c r="AF18" s="53"/>
      <c r="AG18" s="53"/>
      <c r="AH18" s="33"/>
      <c r="AI18" s="52"/>
      <c r="AJ18" s="54"/>
      <c r="AK18" s="54"/>
      <c r="AL18" s="55"/>
      <c r="AM18" s="76"/>
      <c r="AN18" s="77"/>
      <c r="AO18" s="77"/>
      <c r="AP18" s="79"/>
      <c r="AQ18" s="57"/>
      <c r="AR18" s="54"/>
      <c r="AS18" s="54"/>
      <c r="AT18" s="40"/>
    </row>
    <row r="19" spans="1:46" ht="80.25" customHeight="1" thickBot="1" x14ac:dyDescent="0.4">
      <c r="A19" s="68" t="s">
        <v>46</v>
      </c>
      <c r="B19" s="59" t="s">
        <v>47</v>
      </c>
      <c r="C19" s="16">
        <f t="shared" si="0"/>
        <v>215900</v>
      </c>
      <c r="D19" s="17">
        <f t="shared" si="2"/>
        <v>215900</v>
      </c>
      <c r="E19" s="18"/>
      <c r="F19" s="43"/>
      <c r="G19" s="44"/>
      <c r="H19" s="45"/>
      <c r="I19" s="45"/>
      <c r="J19" s="46"/>
      <c r="K19" s="44"/>
      <c r="L19" s="47"/>
      <c r="M19" s="47"/>
      <c r="N19" s="62"/>
      <c r="O19" s="45">
        <v>215900</v>
      </c>
      <c r="P19" s="47">
        <v>215900</v>
      </c>
      <c r="Q19" s="47"/>
      <c r="R19" s="48"/>
      <c r="S19" s="44"/>
      <c r="T19" s="47"/>
      <c r="U19" s="47"/>
      <c r="V19" s="49"/>
      <c r="W19" s="44"/>
      <c r="X19" s="49"/>
      <c r="Y19" s="49"/>
      <c r="Z19" s="46"/>
      <c r="AA19" s="50">
        <f t="shared" ref="AA19:AB21" si="3">G19+K19+O19+S19+W19</f>
        <v>215900</v>
      </c>
      <c r="AB19" s="28">
        <f t="shared" si="3"/>
        <v>215900</v>
      </c>
      <c r="AC19" s="51"/>
      <c r="AD19" s="43"/>
      <c r="AE19" s="52"/>
      <c r="AF19" s="53"/>
      <c r="AG19" s="53"/>
      <c r="AH19" s="33"/>
      <c r="AI19" s="52"/>
      <c r="AJ19" s="54"/>
      <c r="AK19" s="54"/>
      <c r="AL19" s="55"/>
      <c r="AM19" s="56"/>
      <c r="AN19" s="51"/>
      <c r="AO19" s="51"/>
      <c r="AP19" s="70"/>
      <c r="AQ19" s="57"/>
      <c r="AR19" s="54"/>
      <c r="AS19" s="54"/>
      <c r="AT19" s="40"/>
    </row>
    <row r="20" spans="1:46" ht="80.25" customHeight="1" thickBot="1" x14ac:dyDescent="0.4">
      <c r="A20" s="58" t="s">
        <v>48</v>
      </c>
      <c r="B20" s="59" t="s">
        <v>49</v>
      </c>
      <c r="C20" s="16">
        <f t="shared" si="0"/>
        <v>50292</v>
      </c>
      <c r="D20" s="17">
        <f t="shared" si="2"/>
        <v>50292</v>
      </c>
      <c r="E20" s="18"/>
      <c r="F20" s="43"/>
      <c r="G20" s="44"/>
      <c r="H20" s="45"/>
      <c r="I20" s="45"/>
      <c r="J20" s="46"/>
      <c r="K20" s="44"/>
      <c r="L20" s="47"/>
      <c r="M20" s="47"/>
      <c r="N20" s="62"/>
      <c r="O20" s="45">
        <v>50292</v>
      </c>
      <c r="P20" s="47">
        <v>50292</v>
      </c>
      <c r="Q20" s="47"/>
      <c r="R20" s="48"/>
      <c r="S20" s="44"/>
      <c r="T20" s="47"/>
      <c r="U20" s="47"/>
      <c r="V20" s="49"/>
      <c r="W20" s="44"/>
      <c r="X20" s="49"/>
      <c r="Y20" s="49"/>
      <c r="Z20" s="46"/>
      <c r="AA20" s="50">
        <f t="shared" si="3"/>
        <v>50292</v>
      </c>
      <c r="AB20" s="28">
        <f t="shared" si="3"/>
        <v>50292</v>
      </c>
      <c r="AC20" s="51"/>
      <c r="AD20" s="43"/>
      <c r="AE20" s="52"/>
      <c r="AF20" s="53"/>
      <c r="AG20" s="53"/>
      <c r="AH20" s="33"/>
      <c r="AI20" s="52"/>
      <c r="AJ20" s="54"/>
      <c r="AK20" s="54"/>
      <c r="AL20" s="55"/>
      <c r="AM20" s="56"/>
      <c r="AN20" s="71"/>
      <c r="AO20" s="71"/>
      <c r="AP20" s="80"/>
      <c r="AQ20" s="57"/>
      <c r="AR20" s="54"/>
      <c r="AS20" s="54"/>
      <c r="AT20" s="40"/>
    </row>
    <row r="21" spans="1:46" ht="80.25" customHeight="1" thickBot="1" x14ac:dyDescent="0.4">
      <c r="A21" s="58" t="s">
        <v>50</v>
      </c>
      <c r="B21" s="59" t="s">
        <v>51</v>
      </c>
      <c r="C21" s="16">
        <f>AA21+AI21+AQ21+AM21</f>
        <v>4627483</v>
      </c>
      <c r="D21" s="17">
        <f>AB21+AN21+AR21</f>
        <v>4684151</v>
      </c>
      <c r="E21" s="18">
        <f>AC21+AO21+AS21</f>
        <v>1116640</v>
      </c>
      <c r="F21" s="43"/>
      <c r="G21" s="44"/>
      <c r="H21" s="45"/>
      <c r="I21" s="45"/>
      <c r="J21" s="46"/>
      <c r="K21" s="44"/>
      <c r="L21" s="47"/>
      <c r="M21" s="47"/>
      <c r="N21" s="62"/>
      <c r="O21" s="45">
        <v>1002548</v>
      </c>
      <c r="P21" s="47">
        <v>1323478</v>
      </c>
      <c r="Q21" s="47">
        <v>600469</v>
      </c>
      <c r="R21" s="48">
        <f t="shared" ref="R21:R28" si="4">(Q21/P21)*100</f>
        <v>45.370531281970692</v>
      </c>
      <c r="S21" s="44"/>
      <c r="T21" s="47"/>
      <c r="U21" s="47"/>
      <c r="V21" s="49"/>
      <c r="W21" s="44"/>
      <c r="X21" s="49"/>
      <c r="Y21" s="49"/>
      <c r="Z21" s="46"/>
      <c r="AA21" s="50">
        <f t="shared" si="3"/>
        <v>1002548</v>
      </c>
      <c r="AB21" s="28">
        <f t="shared" si="3"/>
        <v>1323478</v>
      </c>
      <c r="AC21" s="51">
        <f t="shared" si="1"/>
        <v>600469</v>
      </c>
      <c r="AD21" s="43"/>
      <c r="AE21" s="52">
        <v>3624935</v>
      </c>
      <c r="AF21" s="53">
        <v>3360673</v>
      </c>
      <c r="AG21" s="53">
        <v>516171</v>
      </c>
      <c r="AH21" s="33">
        <f>AG21/AF21*100</f>
        <v>15.359155740531733</v>
      </c>
      <c r="AI21" s="52"/>
      <c r="AJ21" s="54"/>
      <c r="AK21" s="54"/>
      <c r="AL21" s="55"/>
      <c r="AM21" s="56">
        <f>AE21+AI21</f>
        <v>3624935</v>
      </c>
      <c r="AN21" s="56">
        <f t="shared" ref="AN21:AP22" si="5">AF21+AJ21</f>
        <v>3360673</v>
      </c>
      <c r="AO21" s="56">
        <f t="shared" si="5"/>
        <v>516171</v>
      </c>
      <c r="AP21" s="56">
        <f t="shared" si="5"/>
        <v>15.359155740531733</v>
      </c>
      <c r="AQ21" s="57"/>
      <c r="AR21" s="54"/>
      <c r="AS21" s="54"/>
      <c r="AT21" s="40"/>
    </row>
    <row r="22" spans="1:46" ht="80.25" customHeight="1" thickBot="1" x14ac:dyDescent="0.4">
      <c r="A22" s="41" t="s">
        <v>52</v>
      </c>
      <c r="B22" s="42" t="s">
        <v>53</v>
      </c>
      <c r="C22" s="16">
        <f t="shared" si="0"/>
        <v>1378661</v>
      </c>
      <c r="D22" s="17">
        <f t="shared" si="2"/>
        <v>1815161</v>
      </c>
      <c r="E22" s="18">
        <f>AC22+AO22</f>
        <v>1309283</v>
      </c>
      <c r="F22" s="43">
        <f>(E22/D22)*100</f>
        <v>72.130406063153629</v>
      </c>
      <c r="G22" s="44"/>
      <c r="H22" s="45"/>
      <c r="I22" s="45"/>
      <c r="J22" s="46"/>
      <c r="K22" s="44"/>
      <c r="L22" s="47"/>
      <c r="M22" s="47"/>
      <c r="N22" s="62"/>
      <c r="O22" s="45">
        <v>1378661</v>
      </c>
      <c r="P22" s="47">
        <v>1700988</v>
      </c>
      <c r="Q22" s="47">
        <v>1195110</v>
      </c>
      <c r="R22" s="48">
        <f t="shared" si="4"/>
        <v>70.259754918905955</v>
      </c>
      <c r="S22" s="52"/>
      <c r="T22" s="54"/>
      <c r="U22" s="54"/>
      <c r="V22" s="81"/>
      <c r="W22" s="44"/>
      <c r="X22" s="49"/>
      <c r="Y22" s="49"/>
      <c r="Z22" s="46"/>
      <c r="AA22" s="50">
        <f>G22+K22+O22+S22+W22</f>
        <v>1378661</v>
      </c>
      <c r="AB22" s="28">
        <f t="shared" si="1"/>
        <v>1700988</v>
      </c>
      <c r="AC22" s="51">
        <f t="shared" si="1"/>
        <v>1195110</v>
      </c>
      <c r="AD22" s="43">
        <f>(AC22/AB22)*100</f>
        <v>70.259754918905955</v>
      </c>
      <c r="AE22" s="52"/>
      <c r="AF22" s="53">
        <v>114173</v>
      </c>
      <c r="AG22" s="53">
        <v>114173</v>
      </c>
      <c r="AH22" s="33">
        <f>AG22/AF22*100</f>
        <v>100</v>
      </c>
      <c r="AI22" s="52"/>
      <c r="AJ22" s="54"/>
      <c r="AK22" s="54"/>
      <c r="AL22" s="55"/>
      <c r="AM22" s="56"/>
      <c r="AN22" s="56">
        <f t="shared" si="5"/>
        <v>114173</v>
      </c>
      <c r="AO22" s="56">
        <f t="shared" si="5"/>
        <v>114173</v>
      </c>
      <c r="AP22" s="56">
        <f t="shared" si="5"/>
        <v>100</v>
      </c>
      <c r="AQ22" s="57"/>
      <c r="AR22" s="54"/>
      <c r="AS22" s="54"/>
      <c r="AT22" s="82"/>
    </row>
    <row r="23" spans="1:46" ht="80.25" customHeight="1" thickBot="1" x14ac:dyDescent="0.4">
      <c r="A23" s="41" t="s">
        <v>54</v>
      </c>
      <c r="B23" s="42" t="s">
        <v>55</v>
      </c>
      <c r="C23" s="16">
        <f t="shared" si="0"/>
        <v>679635</v>
      </c>
      <c r="D23" s="17">
        <f t="shared" si="2"/>
        <v>741756</v>
      </c>
      <c r="E23" s="18">
        <f>AC23+AO23</f>
        <v>507654</v>
      </c>
      <c r="F23" s="43">
        <f>(E23/D23)*100</f>
        <v>68.439486839338002</v>
      </c>
      <c r="G23" s="44">
        <v>258000</v>
      </c>
      <c r="H23" s="45">
        <v>315233</v>
      </c>
      <c r="I23" s="45">
        <v>315233</v>
      </c>
      <c r="J23" s="46">
        <f>(I23/H23)*100</f>
        <v>100</v>
      </c>
      <c r="K23" s="44">
        <v>40635</v>
      </c>
      <c r="L23" s="47">
        <v>45523</v>
      </c>
      <c r="M23" s="47">
        <v>45523</v>
      </c>
      <c r="N23" s="62">
        <f>(M23/L23)*100</f>
        <v>100</v>
      </c>
      <c r="O23" s="45">
        <v>381000</v>
      </c>
      <c r="P23" s="47">
        <v>381000</v>
      </c>
      <c r="Q23" s="47">
        <v>146898</v>
      </c>
      <c r="R23" s="48">
        <f t="shared" si="4"/>
        <v>38.555905511811019</v>
      </c>
      <c r="S23" s="52"/>
      <c r="T23" s="54"/>
      <c r="U23" s="54"/>
      <c r="V23" s="81"/>
      <c r="W23" s="44"/>
      <c r="X23" s="49"/>
      <c r="Y23" s="49"/>
      <c r="Z23" s="46"/>
      <c r="AA23" s="50">
        <f>G23+K23+O23+S23+W23</f>
        <v>679635</v>
      </c>
      <c r="AB23" s="28">
        <f t="shared" si="1"/>
        <v>741756</v>
      </c>
      <c r="AC23" s="51">
        <f t="shared" si="1"/>
        <v>507654</v>
      </c>
      <c r="AD23" s="43">
        <f>AC23/AB23*100</f>
        <v>68.439486839338002</v>
      </c>
      <c r="AE23" s="52"/>
      <c r="AF23" s="53"/>
      <c r="AG23" s="53"/>
      <c r="AH23" s="33"/>
      <c r="AI23" s="52"/>
      <c r="AJ23" s="54"/>
      <c r="AK23" s="54"/>
      <c r="AL23" s="55"/>
      <c r="AM23" s="50"/>
      <c r="AN23" s="29"/>
      <c r="AO23" s="29"/>
      <c r="AP23" s="83"/>
      <c r="AQ23" s="57"/>
      <c r="AR23" s="54"/>
      <c r="AS23" s="54"/>
      <c r="AT23" s="82"/>
    </row>
    <row r="24" spans="1:46" ht="80.25" customHeight="1" thickBot="1" x14ac:dyDescent="0.4">
      <c r="A24" s="41" t="s">
        <v>56</v>
      </c>
      <c r="B24" s="42" t="s">
        <v>57</v>
      </c>
      <c r="C24" s="16">
        <f t="shared" si="0"/>
        <v>246827</v>
      </c>
      <c r="D24" s="17">
        <f>AB24+AN24</f>
        <v>1346798</v>
      </c>
      <c r="E24" s="18">
        <f>AC24+AO24</f>
        <v>1262881</v>
      </c>
      <c r="F24" s="43">
        <f t="shared" ref="F24:F34" si="6">(E24/D24)*100</f>
        <v>93.769147266330961</v>
      </c>
      <c r="G24" s="44"/>
      <c r="H24" s="45"/>
      <c r="I24" s="45"/>
      <c r="J24" s="48"/>
      <c r="K24" s="44"/>
      <c r="L24" s="47"/>
      <c r="M24" s="47"/>
      <c r="N24" s="48"/>
      <c r="O24" s="45">
        <v>246827</v>
      </c>
      <c r="P24" s="47">
        <v>858433</v>
      </c>
      <c r="Q24" s="47">
        <v>774516</v>
      </c>
      <c r="R24" s="48">
        <f t="shared" si="4"/>
        <v>90.224397244747109</v>
      </c>
      <c r="S24" s="52"/>
      <c r="T24" s="54"/>
      <c r="U24" s="54"/>
      <c r="V24" s="81"/>
      <c r="W24" s="44"/>
      <c r="X24" s="49"/>
      <c r="Y24" s="49"/>
      <c r="Z24" s="46"/>
      <c r="AA24" s="50">
        <f>G24+K24+O24+S24+W24</f>
        <v>246827</v>
      </c>
      <c r="AB24" s="28">
        <f t="shared" si="1"/>
        <v>858433</v>
      </c>
      <c r="AC24" s="51">
        <f t="shared" si="1"/>
        <v>774516</v>
      </c>
      <c r="AD24" s="43">
        <f>(AC24/AB24)*100</f>
        <v>90.224397244747109</v>
      </c>
      <c r="AE24" s="52"/>
      <c r="AF24" s="53">
        <v>488365</v>
      </c>
      <c r="AG24" s="53">
        <v>488365</v>
      </c>
      <c r="AH24" s="33">
        <f>AG24/AF24*100</f>
        <v>100</v>
      </c>
      <c r="AI24" s="52"/>
      <c r="AJ24" s="54"/>
      <c r="AK24" s="54"/>
      <c r="AL24" s="55"/>
      <c r="AM24" s="56"/>
      <c r="AN24" s="51">
        <f>AF24+AJ24</f>
        <v>488365</v>
      </c>
      <c r="AO24" s="51">
        <f>AG24</f>
        <v>488365</v>
      </c>
      <c r="AP24" s="84"/>
      <c r="AQ24" s="57"/>
      <c r="AR24" s="54"/>
      <c r="AS24" s="54"/>
      <c r="AT24" s="82"/>
    </row>
    <row r="25" spans="1:46" s="88" customFormat="1" ht="80.25" customHeight="1" thickBot="1" x14ac:dyDescent="0.4">
      <c r="A25" s="85" t="s">
        <v>58</v>
      </c>
      <c r="B25" s="86" t="s">
        <v>59</v>
      </c>
      <c r="C25" s="16">
        <f t="shared" si="0"/>
        <v>103500</v>
      </c>
      <c r="D25" s="16">
        <f t="shared" si="0"/>
        <v>103500</v>
      </c>
      <c r="E25" s="16">
        <f t="shared" si="0"/>
        <v>2205</v>
      </c>
      <c r="F25" s="16">
        <f t="shared" si="0"/>
        <v>2.1304347826086958</v>
      </c>
      <c r="G25" s="44"/>
      <c r="H25" s="45"/>
      <c r="I25" s="45"/>
      <c r="J25" s="48"/>
      <c r="K25" s="44"/>
      <c r="L25" s="47"/>
      <c r="M25" s="47"/>
      <c r="N25" s="48"/>
      <c r="O25" s="45">
        <v>103500</v>
      </c>
      <c r="P25" s="47">
        <v>103500</v>
      </c>
      <c r="Q25" s="47">
        <v>2205</v>
      </c>
      <c r="R25" s="48">
        <f>Q25/P25*100</f>
        <v>2.1304347826086958</v>
      </c>
      <c r="S25" s="52"/>
      <c r="T25" s="54"/>
      <c r="U25" s="54"/>
      <c r="V25" s="81"/>
      <c r="W25" s="44"/>
      <c r="X25" s="49"/>
      <c r="Y25" s="49"/>
      <c r="Z25" s="46"/>
      <c r="AA25" s="50">
        <f>G25+K25+O25+S25+W25</f>
        <v>103500</v>
      </c>
      <c r="AB25" s="28">
        <f>H25+L25+P25+T25+X25</f>
        <v>103500</v>
      </c>
      <c r="AC25" s="51">
        <f>I25+M25+Q25+U25+Y25</f>
        <v>2205</v>
      </c>
      <c r="AD25" s="43">
        <f>AC25/AB25*100</f>
        <v>2.1304347826086958</v>
      </c>
      <c r="AE25" s="52"/>
      <c r="AF25" s="53"/>
      <c r="AG25" s="53"/>
      <c r="AH25" s="33"/>
      <c r="AI25" s="52"/>
      <c r="AJ25" s="54"/>
      <c r="AK25" s="54"/>
      <c r="AL25" s="55"/>
      <c r="AM25" s="50"/>
      <c r="AN25" s="29"/>
      <c r="AO25" s="29"/>
      <c r="AP25" s="87"/>
      <c r="AQ25" s="57"/>
      <c r="AR25" s="54"/>
      <c r="AS25" s="54"/>
      <c r="AT25" s="82"/>
    </row>
    <row r="26" spans="1:46" s="88" customFormat="1" ht="80.25" customHeight="1" thickBot="1" x14ac:dyDescent="0.4">
      <c r="A26" s="85" t="s">
        <v>60</v>
      </c>
      <c r="B26" s="86" t="s">
        <v>61</v>
      </c>
      <c r="C26" s="16"/>
      <c r="D26" s="16">
        <f t="shared" si="0"/>
        <v>515099</v>
      </c>
      <c r="E26" s="16">
        <f t="shared" si="0"/>
        <v>466500</v>
      </c>
      <c r="F26" s="16">
        <f t="shared" si="0"/>
        <v>90.565114667277555</v>
      </c>
      <c r="G26" s="44"/>
      <c r="H26" s="45"/>
      <c r="I26" s="45"/>
      <c r="J26" s="48"/>
      <c r="K26" s="44"/>
      <c r="L26" s="47"/>
      <c r="M26" s="47"/>
      <c r="N26" s="48"/>
      <c r="O26" s="45"/>
      <c r="P26" s="47">
        <v>515099</v>
      </c>
      <c r="Q26" s="47">
        <v>466500</v>
      </c>
      <c r="R26" s="48">
        <f>Q26/P26*100</f>
        <v>90.565114667277555</v>
      </c>
      <c r="S26" s="52"/>
      <c r="T26" s="54"/>
      <c r="U26" s="54"/>
      <c r="V26" s="81"/>
      <c r="W26" s="44"/>
      <c r="X26" s="49"/>
      <c r="Y26" s="49"/>
      <c r="Z26" s="46"/>
      <c r="AA26" s="50"/>
      <c r="AB26" s="28">
        <f>H26+L26+P26+T26+X26</f>
        <v>515099</v>
      </c>
      <c r="AC26" s="51">
        <f>I26+M26+Q26+U26+Y26</f>
        <v>466500</v>
      </c>
      <c r="AD26" s="43">
        <f>AC26/AB26*100</f>
        <v>90.565114667277555</v>
      </c>
      <c r="AE26" s="52"/>
      <c r="AF26" s="53"/>
      <c r="AG26" s="53"/>
      <c r="AH26" s="33"/>
      <c r="AI26" s="52"/>
      <c r="AJ26" s="54"/>
      <c r="AK26" s="54"/>
      <c r="AL26" s="55"/>
      <c r="AM26" s="50"/>
      <c r="AN26" s="29"/>
      <c r="AO26" s="29"/>
      <c r="AP26" s="87"/>
      <c r="AQ26" s="57"/>
      <c r="AR26" s="54"/>
      <c r="AS26" s="54"/>
      <c r="AT26" s="82"/>
    </row>
    <row r="27" spans="1:46" ht="80.25" customHeight="1" thickBot="1" x14ac:dyDescent="0.4">
      <c r="A27" s="41" t="s">
        <v>62</v>
      </c>
      <c r="B27" s="42" t="s">
        <v>63</v>
      </c>
      <c r="C27" s="16">
        <f t="shared" si="0"/>
        <v>1744584</v>
      </c>
      <c r="D27" s="16">
        <f t="shared" si="0"/>
        <v>1627061</v>
      </c>
      <c r="E27" s="16">
        <f t="shared" si="0"/>
        <v>740203</v>
      </c>
      <c r="F27" s="16">
        <f t="shared" si="0"/>
        <v>46.750854074388002</v>
      </c>
      <c r="G27" s="44">
        <v>408200</v>
      </c>
      <c r="H27" s="45">
        <v>408200</v>
      </c>
      <c r="I27" s="45">
        <v>251400</v>
      </c>
      <c r="J27" s="48">
        <f>(I27/H27)*100</f>
        <v>61.587457128858404</v>
      </c>
      <c r="K27" s="44">
        <v>64292</v>
      </c>
      <c r="L27" s="47">
        <v>64292</v>
      </c>
      <c r="M27" s="47">
        <v>37506</v>
      </c>
      <c r="N27" s="48">
        <f>(M27/L27)*100</f>
        <v>58.336962608100542</v>
      </c>
      <c r="O27" s="45">
        <v>891092</v>
      </c>
      <c r="P27" s="47">
        <v>1110801</v>
      </c>
      <c r="Q27" s="47">
        <v>451297</v>
      </c>
      <c r="R27" s="48">
        <f t="shared" si="4"/>
        <v>40.628069294139998</v>
      </c>
      <c r="S27" s="44"/>
      <c r="T27" s="47"/>
      <c r="U27" s="47"/>
      <c r="V27" s="49"/>
      <c r="W27" s="44"/>
      <c r="X27" s="49"/>
      <c r="Y27" s="49"/>
      <c r="Z27" s="46"/>
      <c r="AA27" s="50">
        <f>G27+K27+O27+S27+W27</f>
        <v>1363584</v>
      </c>
      <c r="AB27" s="28">
        <f t="shared" si="1"/>
        <v>1583293</v>
      </c>
      <c r="AC27" s="51">
        <f t="shared" si="1"/>
        <v>740203</v>
      </c>
      <c r="AD27" s="43">
        <f>(AC27/AB27)*100</f>
        <v>46.750854074388002</v>
      </c>
      <c r="AE27" s="52">
        <v>381000</v>
      </c>
      <c r="AF27" s="53">
        <v>43768</v>
      </c>
      <c r="AG27" s="53"/>
      <c r="AH27" s="33"/>
      <c r="AI27" s="52"/>
      <c r="AJ27" s="54"/>
      <c r="AK27" s="54"/>
      <c r="AL27" s="55"/>
      <c r="AM27" s="50">
        <f>AE27+AI27</f>
        <v>381000</v>
      </c>
      <c r="AN27" s="29">
        <f>AF27+AJ27</f>
        <v>43768</v>
      </c>
      <c r="AO27" s="29"/>
      <c r="AP27" s="83"/>
      <c r="AQ27" s="57"/>
      <c r="AR27" s="54"/>
      <c r="AS27" s="54"/>
      <c r="AT27" s="82"/>
    </row>
    <row r="28" spans="1:46" ht="80.25" customHeight="1" x14ac:dyDescent="0.35">
      <c r="A28" s="41" t="s">
        <v>64</v>
      </c>
      <c r="B28" s="42" t="s">
        <v>65</v>
      </c>
      <c r="C28" s="16">
        <f t="shared" si="0"/>
        <v>1834190</v>
      </c>
      <c r="D28" s="17">
        <f t="shared" si="2"/>
        <v>1754373</v>
      </c>
      <c r="E28" s="18">
        <f>AC28+AO28</f>
        <v>1267476</v>
      </c>
      <c r="F28" s="43">
        <f t="shared" si="6"/>
        <v>72.246665902861025</v>
      </c>
      <c r="G28" s="44">
        <v>500000</v>
      </c>
      <c r="H28" s="45">
        <v>500000</v>
      </c>
      <c r="I28" s="45">
        <v>189088</v>
      </c>
      <c r="J28" s="48">
        <f>(I28/H28)*100</f>
        <v>37.817599999999999</v>
      </c>
      <c r="K28" s="44">
        <v>258509</v>
      </c>
      <c r="L28" s="47">
        <v>258509</v>
      </c>
      <c r="M28" s="47">
        <v>94300</v>
      </c>
      <c r="N28" s="48">
        <f>(M28/L28)*100</f>
        <v>36.478420480524854</v>
      </c>
      <c r="O28" s="45">
        <v>1075681</v>
      </c>
      <c r="P28" s="47">
        <v>676582</v>
      </c>
      <c r="Q28" s="47">
        <v>664806</v>
      </c>
      <c r="R28" s="48">
        <f t="shared" si="4"/>
        <v>98.259486654980478</v>
      </c>
      <c r="S28" s="44"/>
      <c r="T28" s="47"/>
      <c r="U28" s="47"/>
      <c r="V28" s="49"/>
      <c r="W28" s="44"/>
      <c r="X28" s="49"/>
      <c r="Y28" s="49"/>
      <c r="Z28" s="46"/>
      <c r="AA28" s="50">
        <f>G28+K28+O28+S28+W28</f>
        <v>1834190</v>
      </c>
      <c r="AB28" s="28">
        <f t="shared" si="1"/>
        <v>1435091</v>
      </c>
      <c r="AC28" s="51">
        <f t="shared" si="1"/>
        <v>948194</v>
      </c>
      <c r="AD28" s="43">
        <f>AC28/AB28*100</f>
        <v>66.072046999110157</v>
      </c>
      <c r="AE28" s="52"/>
      <c r="AF28" s="53">
        <v>319282</v>
      </c>
      <c r="AG28" s="89">
        <v>319282</v>
      </c>
      <c r="AH28" s="33">
        <f>AG28/AF28*100</f>
        <v>100</v>
      </c>
      <c r="AI28" s="52"/>
      <c r="AJ28" s="54"/>
      <c r="AK28" s="54"/>
      <c r="AL28" s="55"/>
      <c r="AM28" s="50"/>
      <c r="AN28" s="29">
        <f>AF28+AJ28</f>
        <v>319282</v>
      </c>
      <c r="AO28" s="29">
        <f>AG28+AK28</f>
        <v>319282</v>
      </c>
      <c r="AP28" s="83">
        <f>AO28/AN28*100</f>
        <v>100</v>
      </c>
      <c r="AQ28" s="57"/>
      <c r="AR28" s="54"/>
      <c r="AS28" s="54"/>
      <c r="AT28" s="82"/>
    </row>
    <row r="29" spans="1:46" ht="80.25" customHeight="1" x14ac:dyDescent="0.35">
      <c r="A29" s="41" t="s">
        <v>66</v>
      </c>
      <c r="B29" s="42" t="s">
        <v>67</v>
      </c>
      <c r="C29" s="16">
        <f t="shared" si="0"/>
        <v>75000</v>
      </c>
      <c r="D29" s="17"/>
      <c r="E29" s="18"/>
      <c r="F29" s="43"/>
      <c r="G29" s="44"/>
      <c r="H29" s="45"/>
      <c r="I29" s="45"/>
      <c r="J29" s="48"/>
      <c r="K29" s="44"/>
      <c r="L29" s="47"/>
      <c r="M29" s="47"/>
      <c r="N29" s="48"/>
      <c r="O29" s="45"/>
      <c r="P29" s="47"/>
      <c r="Q29" s="47"/>
      <c r="R29" s="48"/>
      <c r="S29" s="44"/>
      <c r="T29" s="47"/>
      <c r="U29" s="47"/>
      <c r="V29" s="90"/>
      <c r="W29" s="44">
        <v>75000</v>
      </c>
      <c r="X29" s="49"/>
      <c r="Y29" s="49"/>
      <c r="Z29" s="46"/>
      <c r="AA29" s="50">
        <f>W29</f>
        <v>75000</v>
      </c>
      <c r="AB29" s="28"/>
      <c r="AC29" s="51"/>
      <c r="AD29" s="43"/>
      <c r="AE29" s="52"/>
      <c r="AF29" s="53"/>
      <c r="AG29" s="89"/>
      <c r="AH29" s="82"/>
      <c r="AI29" s="52"/>
      <c r="AJ29" s="54"/>
      <c r="AK29" s="54"/>
      <c r="AL29" s="55"/>
      <c r="AM29" s="50"/>
      <c r="AN29" s="51"/>
      <c r="AO29" s="51"/>
      <c r="AP29" s="46"/>
      <c r="AQ29" s="57"/>
      <c r="AR29" s="54"/>
      <c r="AS29" s="54"/>
      <c r="AT29" s="82"/>
    </row>
    <row r="30" spans="1:46" ht="80.25" customHeight="1" x14ac:dyDescent="0.35">
      <c r="A30" s="41">
        <v>104051</v>
      </c>
      <c r="B30" s="42" t="s">
        <v>68</v>
      </c>
      <c r="C30" s="16"/>
      <c r="D30" s="17"/>
      <c r="E30" s="18"/>
      <c r="F30" s="43"/>
      <c r="G30" s="44"/>
      <c r="H30" s="45"/>
      <c r="I30" s="45"/>
      <c r="J30" s="48"/>
      <c r="K30" s="44"/>
      <c r="L30" s="47"/>
      <c r="M30" s="47"/>
      <c r="N30" s="48"/>
      <c r="O30" s="45"/>
      <c r="P30" s="47"/>
      <c r="Q30" s="47"/>
      <c r="R30" s="48"/>
      <c r="S30" s="44"/>
      <c r="T30" s="47"/>
      <c r="U30" s="47"/>
      <c r="V30" s="90"/>
      <c r="W30" s="44"/>
      <c r="X30" s="49"/>
      <c r="Y30" s="49"/>
      <c r="Z30" s="46"/>
      <c r="AA30" s="50"/>
      <c r="AB30" s="28"/>
      <c r="AC30" s="51"/>
      <c r="AD30" s="43"/>
      <c r="AE30" s="52"/>
      <c r="AF30" s="53"/>
      <c r="AG30" s="53"/>
      <c r="AH30" s="82"/>
      <c r="AI30" s="52"/>
      <c r="AJ30" s="54"/>
      <c r="AK30" s="54"/>
      <c r="AL30" s="55"/>
      <c r="AM30" s="50"/>
      <c r="AN30" s="51"/>
      <c r="AO30" s="51"/>
      <c r="AP30" s="46"/>
      <c r="AQ30" s="57"/>
      <c r="AR30" s="54"/>
      <c r="AS30" s="54"/>
      <c r="AT30" s="82"/>
    </row>
    <row r="31" spans="1:46" ht="80.25" customHeight="1" x14ac:dyDescent="0.35">
      <c r="A31" s="41">
        <v>107051</v>
      </c>
      <c r="B31" s="91" t="s">
        <v>69</v>
      </c>
      <c r="C31" s="16">
        <f t="shared" si="0"/>
        <v>2509741</v>
      </c>
      <c r="D31" s="17">
        <f t="shared" si="2"/>
        <v>3532305</v>
      </c>
      <c r="E31" s="18">
        <f>AC31+AO31</f>
        <v>3310412</v>
      </c>
      <c r="F31" s="43">
        <f t="shared" si="6"/>
        <v>93.718181187638109</v>
      </c>
      <c r="G31" s="44"/>
      <c r="H31" s="45"/>
      <c r="I31" s="45"/>
      <c r="J31" s="48"/>
      <c r="K31" s="44"/>
      <c r="L31" s="47"/>
      <c r="M31" s="47"/>
      <c r="N31" s="48"/>
      <c r="O31" s="45">
        <v>2509741</v>
      </c>
      <c r="P31" s="47">
        <v>3532305</v>
      </c>
      <c r="Q31" s="47">
        <v>3310412</v>
      </c>
      <c r="R31" s="48">
        <f>(Q31/P31)*100</f>
        <v>93.718181187638109</v>
      </c>
      <c r="S31" s="44"/>
      <c r="T31" s="47"/>
      <c r="U31" s="47"/>
      <c r="V31" s="90"/>
      <c r="W31" s="44"/>
      <c r="X31" s="49"/>
      <c r="Y31" s="49"/>
      <c r="Z31" s="46"/>
      <c r="AA31" s="50">
        <f>G31+K31+O31+S31+W31</f>
        <v>2509741</v>
      </c>
      <c r="AB31" s="28">
        <f t="shared" si="1"/>
        <v>3532305</v>
      </c>
      <c r="AC31" s="51">
        <f>I31+M31+Q31+U31+Y31</f>
        <v>3310412</v>
      </c>
      <c r="AD31" s="43">
        <f>(AC31/AB31)*100</f>
        <v>93.718181187638109</v>
      </c>
      <c r="AE31" s="52"/>
      <c r="AF31" s="53"/>
      <c r="AG31" s="53"/>
      <c r="AH31" s="82"/>
      <c r="AI31" s="52"/>
      <c r="AJ31" s="54"/>
      <c r="AK31" s="54"/>
      <c r="AL31" s="55"/>
      <c r="AM31" s="50"/>
      <c r="AN31" s="51"/>
      <c r="AO31" s="51"/>
      <c r="AP31" s="46"/>
      <c r="AQ31" s="57"/>
      <c r="AR31" s="54"/>
      <c r="AS31" s="54"/>
      <c r="AT31" s="82"/>
    </row>
    <row r="32" spans="1:46" ht="80.25" customHeight="1" x14ac:dyDescent="0.35">
      <c r="A32" s="92" t="s">
        <v>70</v>
      </c>
      <c r="B32" s="93" t="s">
        <v>71</v>
      </c>
      <c r="C32" s="16">
        <f t="shared" si="0"/>
        <v>5641128</v>
      </c>
      <c r="D32" s="17">
        <f t="shared" si="2"/>
        <v>6176775</v>
      </c>
      <c r="E32" s="18">
        <f>AC32+AO32</f>
        <v>5387863</v>
      </c>
      <c r="F32" s="43">
        <f t="shared" si="6"/>
        <v>87.227768536169776</v>
      </c>
      <c r="G32" s="94">
        <v>3787164</v>
      </c>
      <c r="H32" s="95">
        <v>3954866</v>
      </c>
      <c r="I32" s="95">
        <v>3746889</v>
      </c>
      <c r="J32" s="48">
        <f>(I32/H32)*100</f>
        <v>94.741237756222333</v>
      </c>
      <c r="K32" s="94">
        <v>629254</v>
      </c>
      <c r="L32" s="96">
        <v>647871</v>
      </c>
      <c r="M32" s="96">
        <v>629416</v>
      </c>
      <c r="N32" s="48">
        <f>(M32/L32)*100</f>
        <v>97.151439098215548</v>
      </c>
      <c r="O32" s="95">
        <v>1201850</v>
      </c>
      <c r="P32" s="96">
        <v>1201850</v>
      </c>
      <c r="Q32" s="96">
        <v>648778</v>
      </c>
      <c r="R32" s="48">
        <f>(Q32/P32)*100</f>
        <v>53.981611681990259</v>
      </c>
      <c r="S32" s="94"/>
      <c r="T32" s="96"/>
      <c r="U32" s="96"/>
      <c r="V32" s="97"/>
      <c r="W32" s="94"/>
      <c r="X32" s="98"/>
      <c r="Y32" s="98"/>
      <c r="Z32" s="79"/>
      <c r="AA32" s="50">
        <f>G32+K32+O32+S32+W32</f>
        <v>5618268</v>
      </c>
      <c r="AB32" s="28">
        <f t="shared" si="1"/>
        <v>5804587</v>
      </c>
      <c r="AC32" s="51">
        <f>I32+M32+Q32+U32+Y32</f>
        <v>5025083</v>
      </c>
      <c r="AD32" s="99">
        <f>AC32/AB32*100</f>
        <v>86.570896430702135</v>
      </c>
      <c r="AE32" s="100">
        <v>22860</v>
      </c>
      <c r="AF32" s="101">
        <v>372188</v>
      </c>
      <c r="AG32" s="101">
        <v>362780</v>
      </c>
      <c r="AH32" s="82">
        <f>AG32/AF32*100</f>
        <v>97.472245209410303</v>
      </c>
      <c r="AI32" s="100"/>
      <c r="AJ32" s="102"/>
      <c r="AK32" s="102"/>
      <c r="AL32" s="103"/>
      <c r="AM32" s="50">
        <f>AE32+AI32</f>
        <v>22860</v>
      </c>
      <c r="AN32" s="50">
        <f>AF32+AJ32</f>
        <v>372188</v>
      </c>
      <c r="AO32" s="50">
        <f>AG32+AK32</f>
        <v>362780</v>
      </c>
      <c r="AP32" s="50">
        <f>AH32+AL32</f>
        <v>97.472245209410303</v>
      </c>
      <c r="AQ32" s="104"/>
      <c r="AR32" s="102"/>
      <c r="AS32" s="102"/>
      <c r="AT32" s="105"/>
    </row>
    <row r="33" spans="1:46" ht="80.25" customHeight="1" thickBot="1" x14ac:dyDescent="0.4">
      <c r="A33" s="92">
        <v>107060</v>
      </c>
      <c r="B33" s="93" t="s">
        <v>72</v>
      </c>
      <c r="C33" s="16">
        <f t="shared" si="0"/>
        <v>1375000</v>
      </c>
      <c r="D33" s="17">
        <f t="shared" si="2"/>
        <v>1375000</v>
      </c>
      <c r="E33" s="106">
        <f>AC33+AO33</f>
        <v>1261200</v>
      </c>
      <c r="F33" s="99">
        <f t="shared" si="6"/>
        <v>91.723636363636359</v>
      </c>
      <c r="G33" s="94"/>
      <c r="H33" s="95"/>
      <c r="I33" s="95"/>
      <c r="J33" s="107"/>
      <c r="K33" s="94"/>
      <c r="L33" s="96"/>
      <c r="M33" s="96"/>
      <c r="N33" s="107"/>
      <c r="O33" s="95"/>
      <c r="P33" s="96"/>
      <c r="Q33" s="96"/>
      <c r="R33" s="48"/>
      <c r="S33" s="94">
        <v>1375000</v>
      </c>
      <c r="T33" s="96">
        <v>1375000</v>
      </c>
      <c r="U33" s="96">
        <v>1261200</v>
      </c>
      <c r="V33" s="97">
        <f>U33/T33*100</f>
        <v>91.723636363636359</v>
      </c>
      <c r="W33" s="44"/>
      <c r="X33" s="47"/>
      <c r="Y33" s="47"/>
      <c r="Z33" s="46"/>
      <c r="AA33" s="50">
        <f>G33+K33+O33+S33+W33</f>
        <v>1375000</v>
      </c>
      <c r="AB33" s="28">
        <f t="shared" si="1"/>
        <v>1375000</v>
      </c>
      <c r="AC33" s="51">
        <f>I33+M33+Q33+U33+Y33</f>
        <v>1261200</v>
      </c>
      <c r="AD33" s="99">
        <f>AC33/AB33*100</f>
        <v>91.723636363636359</v>
      </c>
      <c r="AE33" s="100"/>
      <c r="AF33" s="101"/>
      <c r="AG33" s="101"/>
      <c r="AH33" s="105"/>
      <c r="AI33" s="100"/>
      <c r="AJ33" s="102"/>
      <c r="AK33" s="102"/>
      <c r="AL33" s="103"/>
      <c r="AM33" s="50"/>
      <c r="AN33" s="108"/>
      <c r="AO33" s="108"/>
      <c r="AP33" s="109"/>
      <c r="AQ33" s="104"/>
      <c r="AR33" s="102"/>
      <c r="AS33" s="102"/>
      <c r="AT33" s="105"/>
    </row>
    <row r="34" spans="1:46" ht="80.25" customHeight="1" thickBot="1" x14ac:dyDescent="0.4">
      <c r="A34" s="110"/>
      <c r="B34" s="111" t="s">
        <v>73</v>
      </c>
      <c r="C34" s="112">
        <f>AA34+AM34+AQ34:AQ35</f>
        <v>31376214</v>
      </c>
      <c r="D34" s="113">
        <f>AB34+AN34+AR34</f>
        <v>44665978</v>
      </c>
      <c r="E34" s="114">
        <f>SUM(E13:E33)</f>
        <v>28348299</v>
      </c>
      <c r="F34" s="115">
        <f t="shared" si="6"/>
        <v>63.467319578225734</v>
      </c>
      <c r="G34" s="116">
        <f>SUM(G13:G33)</f>
        <v>10115088</v>
      </c>
      <c r="H34" s="116">
        <f>SUM(H13:H33)</f>
        <v>12377754</v>
      </c>
      <c r="I34" s="114">
        <f>SUM(I13:I33)</f>
        <v>11184787</v>
      </c>
      <c r="J34" s="115">
        <f>(I34/H34)*100</f>
        <v>90.36200751768051</v>
      </c>
      <c r="K34" s="116">
        <f>SUM(K13:K33)</f>
        <v>2016766</v>
      </c>
      <c r="L34" s="116">
        <f>SUM(L13:L33)</f>
        <v>2224620</v>
      </c>
      <c r="M34" s="114">
        <f>SUM(M13:M33)</f>
        <v>1765378</v>
      </c>
      <c r="N34" s="115">
        <f>(M34/L34)*100</f>
        <v>79.3563844611664</v>
      </c>
      <c r="O34" s="116">
        <f>SUM(O13:O33)</f>
        <v>12529204</v>
      </c>
      <c r="P34" s="116">
        <f>SUM(P13:P33)</f>
        <v>14974804</v>
      </c>
      <c r="Q34" s="114">
        <f>SUM(Q13:Q33)</f>
        <v>10796149</v>
      </c>
      <c r="R34" s="115">
        <f>(Q34/P34)*100</f>
        <v>72.095427759855824</v>
      </c>
      <c r="S34" s="116">
        <f>SUM(S13:S33)</f>
        <v>1375000</v>
      </c>
      <c r="T34" s="116">
        <f>SUM(T13:T33)</f>
        <v>1375000</v>
      </c>
      <c r="U34" s="114">
        <f>SUM(U13:U33)</f>
        <v>1261200</v>
      </c>
      <c r="V34" s="115">
        <f>(U34/T34)*100</f>
        <v>91.723636363636359</v>
      </c>
      <c r="W34" s="116">
        <f>SUM(W13:W33)</f>
        <v>415865</v>
      </c>
      <c r="X34" s="116">
        <f>SUM(X13:X33)</f>
        <v>8071357</v>
      </c>
      <c r="Y34" s="114">
        <f>SUM(Y13:Y33)</f>
        <v>596020</v>
      </c>
      <c r="Z34" s="115">
        <f>(Y34/X34)*100</f>
        <v>7.3843840632993931</v>
      </c>
      <c r="AA34" s="117">
        <f>G34+K34+O34+S34+W34</f>
        <v>26451923</v>
      </c>
      <c r="AB34" s="117">
        <f>H34+L34+P34+T34+X34</f>
        <v>39023535</v>
      </c>
      <c r="AC34" s="117">
        <f>I34+M34+Q34+U34+Y34</f>
        <v>25603534</v>
      </c>
      <c r="AD34" s="115">
        <f>(AC34/AB34)*100</f>
        <v>65.610493769977523</v>
      </c>
      <c r="AE34" s="116">
        <f>SUM(AE13:AE33)</f>
        <v>4028795</v>
      </c>
      <c r="AF34" s="114">
        <f>SUM(AF13:AF33)</f>
        <v>4718947</v>
      </c>
      <c r="AG34" s="118">
        <f>SUM(AG13:AG33)</f>
        <v>1821269</v>
      </c>
      <c r="AH34" s="114">
        <f>AG34/AF34*100</f>
        <v>38.59481786932551</v>
      </c>
      <c r="AI34" s="116">
        <f>SUM(AI13:AI33)</f>
        <v>0</v>
      </c>
      <c r="AJ34" s="116">
        <f>SUM(AJ13:AJ33)</f>
        <v>0</v>
      </c>
      <c r="AK34" s="116">
        <f>SUM(AK13:AK33)</f>
        <v>0</v>
      </c>
      <c r="AL34" s="114" t="e">
        <f>AK34/AJ34*100</f>
        <v>#DIV/0!</v>
      </c>
      <c r="AM34" s="119">
        <f>SUM(AM13:AM33)</f>
        <v>4028795</v>
      </c>
      <c r="AN34" s="119">
        <f>SUM(AN13:AN33)</f>
        <v>4718947</v>
      </c>
      <c r="AO34" s="119">
        <f>SUM(AO13:AO33)</f>
        <v>1821269</v>
      </c>
      <c r="AP34" s="120">
        <f>(AO34/AN34)*100</f>
        <v>38.59481786932551</v>
      </c>
      <c r="AQ34" s="114">
        <f>SUM(AQ13:AQ33)</f>
        <v>895496</v>
      </c>
      <c r="AR34" s="114">
        <f>SUM(AR13:AR33)</f>
        <v>923496</v>
      </c>
      <c r="AS34" s="118">
        <f>SUM(AS13:AS33)</f>
        <v>923496</v>
      </c>
      <c r="AT34" s="121">
        <f>AS34/AR34*100</f>
        <v>100</v>
      </c>
    </row>
  </sheetData>
  <mergeCells count="58">
    <mergeCell ref="AR7:AT7"/>
    <mergeCell ref="A1:AT1"/>
    <mergeCell ref="A2:AT2"/>
    <mergeCell ref="A4:AT4"/>
    <mergeCell ref="A5:AT5"/>
    <mergeCell ref="A6:AT6"/>
    <mergeCell ref="S10:V10"/>
    <mergeCell ref="W10:Z10"/>
    <mergeCell ref="Y11:Y12"/>
    <mergeCell ref="Z11:Z12"/>
    <mergeCell ref="A8:A12"/>
    <mergeCell ref="B8:B12"/>
    <mergeCell ref="C8:F9"/>
    <mergeCell ref="G8:AT8"/>
    <mergeCell ref="G9:AA9"/>
    <mergeCell ref="AE9:AP9"/>
    <mergeCell ref="AQ9:AT9"/>
    <mergeCell ref="C10:C11"/>
    <mergeCell ref="D10:D11"/>
    <mergeCell ref="E10:E12"/>
    <mergeCell ref="AS10:AS12"/>
    <mergeCell ref="AT10:AT12"/>
    <mergeCell ref="I11:I12"/>
    <mergeCell ref="J11:J12"/>
    <mergeCell ref="M11:M12"/>
    <mergeCell ref="N11:N12"/>
    <mergeCell ref="Q11:Q12"/>
    <mergeCell ref="R11:R12"/>
    <mergeCell ref="U11:U12"/>
    <mergeCell ref="V11:V12"/>
    <mergeCell ref="AA10:AD10"/>
    <mergeCell ref="AE10:AH10"/>
    <mergeCell ref="AI10:AL10"/>
    <mergeCell ref="AM10:AP10"/>
    <mergeCell ref="AQ10:AQ12"/>
    <mergeCell ref="AR10:AR12"/>
    <mergeCell ref="AO11:AO12"/>
    <mergeCell ref="AP11:AP12"/>
    <mergeCell ref="C12:D12"/>
    <mergeCell ref="G12:H12"/>
    <mergeCell ref="K12:L12"/>
    <mergeCell ref="O12:P12"/>
    <mergeCell ref="S12:T12"/>
    <mergeCell ref="W12:X12"/>
    <mergeCell ref="AC11:AC12"/>
    <mergeCell ref="AD11:AD12"/>
    <mergeCell ref="AG11:AG12"/>
    <mergeCell ref="AH11:AH12"/>
    <mergeCell ref="F10:F12"/>
    <mergeCell ref="G10:J10"/>
    <mergeCell ref="K10:N10"/>
    <mergeCell ref="O10:R10"/>
    <mergeCell ref="AA12:AB12"/>
    <mergeCell ref="AE12:AF12"/>
    <mergeCell ref="AI12:AJ12"/>
    <mergeCell ref="AM12:AN12"/>
    <mergeCell ref="AK11:AK12"/>
    <mergeCell ref="AL11:AL12"/>
  </mergeCells>
  <pageMargins left="3.937007874015748E-2" right="3.937007874015748E-2" top="0.74803149606299213" bottom="0.74803149606299213" header="0.31496062992125984" footer="0.31496062992125984"/>
  <pageSetup paperSize="8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2021-05-19T11:10:43Z</dcterms:created>
  <dcterms:modified xsi:type="dcterms:W3CDTF">2021-05-27T12:00:17Z</dcterms:modified>
</cp:coreProperties>
</file>