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5. melléklet" sheetId="1" r:id="rId1"/>
  </sheets>
  <calcPr calcId="162913"/>
</workbook>
</file>

<file path=xl/calcChain.xml><?xml version="1.0" encoding="utf-8"?>
<calcChain xmlns="http://schemas.openxmlformats.org/spreadsheetml/2006/main">
  <c r="N28" i="1" l="1"/>
  <c r="L28" i="1"/>
  <c r="N27" i="1"/>
  <c r="L27" i="1"/>
  <c r="M26" i="1"/>
  <c r="H26" i="1"/>
  <c r="C26" i="1"/>
  <c r="L26" i="1" s="1"/>
  <c r="L23" i="1" s="1"/>
  <c r="M25" i="1"/>
  <c r="L25" i="1"/>
  <c r="K25" i="1"/>
  <c r="H25" i="1"/>
  <c r="N25" i="1" s="1"/>
  <c r="O25" i="1" s="1"/>
  <c r="M24" i="1"/>
  <c r="L24" i="1"/>
  <c r="H24" i="1"/>
  <c r="N24" i="1" s="1"/>
  <c r="K23" i="1"/>
  <c r="J23" i="1"/>
  <c r="I23" i="1"/>
  <c r="H23" i="1"/>
  <c r="G23" i="1"/>
  <c r="F23" i="1"/>
  <c r="D23" i="1"/>
  <c r="M22" i="1"/>
  <c r="L22" i="1"/>
  <c r="K22" i="1"/>
  <c r="E22" i="1"/>
  <c r="M21" i="1"/>
  <c r="L21" i="1"/>
  <c r="K21" i="1"/>
  <c r="H21" i="1"/>
  <c r="E21" i="1"/>
  <c r="M20" i="1"/>
  <c r="M15" i="1" s="1"/>
  <c r="L20" i="1"/>
  <c r="K20" i="1"/>
  <c r="H20" i="1"/>
  <c r="E20" i="1"/>
  <c r="N20" i="1" s="1"/>
  <c r="M19" i="1"/>
  <c r="L19" i="1"/>
  <c r="K19" i="1"/>
  <c r="H19" i="1"/>
  <c r="N19" i="1" s="1"/>
  <c r="O19" i="1" s="1"/>
  <c r="E19" i="1"/>
  <c r="M18" i="1"/>
  <c r="K18" i="1"/>
  <c r="F18" i="1"/>
  <c r="H18" i="1" s="1"/>
  <c r="E18" i="1"/>
  <c r="L17" i="1"/>
  <c r="K17" i="1"/>
  <c r="H17" i="1"/>
  <c r="E17" i="1"/>
  <c r="L16" i="1"/>
  <c r="K16" i="1"/>
  <c r="K15" i="1" s="1"/>
  <c r="H16" i="1"/>
  <c r="H15" i="1" s="1"/>
  <c r="E16" i="1"/>
  <c r="J15" i="1"/>
  <c r="J30" i="1" s="1"/>
  <c r="I15" i="1"/>
  <c r="I30" i="1" s="1"/>
  <c r="G15" i="1"/>
  <c r="D15" i="1"/>
  <c r="D30" i="1" s="1"/>
  <c r="C15" i="1"/>
  <c r="M14" i="1"/>
  <c r="L14" i="1"/>
  <c r="H14" i="1"/>
  <c r="N14" i="1" s="1"/>
  <c r="G13" i="1"/>
  <c r="M13" i="1" s="1"/>
  <c r="F13" i="1"/>
  <c r="K30" i="1" l="1"/>
  <c r="E15" i="1"/>
  <c r="H13" i="1"/>
  <c r="N13" i="1" s="1"/>
  <c r="G30" i="1"/>
  <c r="N21" i="1"/>
  <c r="N22" i="1"/>
  <c r="O22" i="1" s="1"/>
  <c r="N16" i="1"/>
  <c r="N17" i="1"/>
  <c r="N18" i="1"/>
  <c r="M23" i="1"/>
  <c r="M30" i="1" s="1"/>
  <c r="O24" i="1"/>
  <c r="L13" i="1"/>
  <c r="L18" i="1"/>
  <c r="L15" i="1" s="1"/>
  <c r="E26" i="1"/>
  <c r="F15" i="1"/>
  <c r="F30" i="1" s="1"/>
  <c r="C23" i="1"/>
  <c r="C30" i="1" s="1"/>
  <c r="N15" i="1" l="1"/>
  <c r="H30" i="1"/>
  <c r="O15" i="1"/>
  <c r="L30" i="1"/>
  <c r="O18" i="1"/>
  <c r="N26" i="1"/>
  <c r="E23" i="1"/>
  <c r="E30" i="1" s="1"/>
  <c r="O26" i="1" l="1"/>
  <c r="N23" i="1"/>
  <c r="O23" i="1" l="1"/>
  <c r="N30" i="1"/>
  <c r="O30" i="1" s="1"/>
</calcChain>
</file>

<file path=xl/sharedStrings.xml><?xml version="1.0" encoding="utf-8"?>
<sst xmlns="http://schemas.openxmlformats.org/spreadsheetml/2006/main" count="59" uniqueCount="50">
  <si>
    <t xml:space="preserve">BÖGÖT KÖZSÉG ÖNKORMÁNYZATA   </t>
  </si>
  <si>
    <t>BEFEKTETETT ESZKÖZVAGYONA ÖSSZETÉTELÉNEK 2020. DECEMBER 31-I ÁLLAPOTA</t>
  </si>
  <si>
    <t>( Ft-ban )</t>
  </si>
  <si>
    <t>Sor-szám</t>
  </si>
  <si>
    <t>TÖRZSVAGYON</t>
  </si>
  <si>
    <t xml:space="preserve"> FORGALOMKÉPES (ÜZLETI) VAGYON</t>
  </si>
  <si>
    <t>összesen</t>
  </si>
  <si>
    <t>eszközcsoportok átlagos elhasználódottsági foka                             (%)</t>
  </si>
  <si>
    <t>Forgalomképtelen</t>
  </si>
  <si>
    <t>korlátozottan forgalomképes</t>
  </si>
  <si>
    <t>bruttó érték</t>
  </si>
  <si>
    <t>elszámolt értékcsökkenés</t>
  </si>
  <si>
    <t>nettó érték</t>
  </si>
  <si>
    <t>01.</t>
  </si>
  <si>
    <t xml:space="preserve">Immateriális javak </t>
  </si>
  <si>
    <t>02.</t>
  </si>
  <si>
    <t xml:space="preserve"> - szellemi termékek</t>
  </si>
  <si>
    <t>03.</t>
  </si>
  <si>
    <t>Ingatlanok</t>
  </si>
  <si>
    <t>04.</t>
  </si>
  <si>
    <t xml:space="preserve"> - földterületek</t>
  </si>
  <si>
    <t>05.</t>
  </si>
  <si>
    <t xml:space="preserve"> - telkek</t>
  </si>
  <si>
    <t>06.</t>
  </si>
  <si>
    <t xml:space="preserve"> - épületek</t>
  </si>
  <si>
    <t>07.</t>
  </si>
  <si>
    <t xml:space="preserve"> - építmények</t>
  </si>
  <si>
    <t>08.</t>
  </si>
  <si>
    <t xml:space="preserve"> - ültetvények</t>
  </si>
  <si>
    <t>09.</t>
  </si>
  <si>
    <t xml:space="preserve"> - erdők</t>
  </si>
  <si>
    <t>10.</t>
  </si>
  <si>
    <t xml:space="preserve"> - üzemeltetésre, kezelésre átadott  koncesszióba, vagyonkezelésbe adott, illetve vagyonkezelésbe vett eszközök</t>
  </si>
  <si>
    <t>11.</t>
  </si>
  <si>
    <t>Gépek, berendezések, felszerelések</t>
  </si>
  <si>
    <t>12.</t>
  </si>
  <si>
    <t xml:space="preserve"> - ügyviteli és számítástechnikai eszközök</t>
  </si>
  <si>
    <t>13.</t>
  </si>
  <si>
    <t xml:space="preserve"> - járművek</t>
  </si>
  <si>
    <t>14.</t>
  </si>
  <si>
    <t xml:space="preserve"> - egyéb gépek, berendezések, felszerelések</t>
  </si>
  <si>
    <t>15.</t>
  </si>
  <si>
    <t>Beruházások</t>
  </si>
  <si>
    <t>16.</t>
  </si>
  <si>
    <t>Befektetett pénzügyi eszközök</t>
  </si>
  <si>
    <t>17.</t>
  </si>
  <si>
    <t>Koncesszióba, vagyonkezelésbe adott eszközök</t>
  </si>
  <si>
    <t>18.</t>
  </si>
  <si>
    <t>Befektetett eszközök összesen:</t>
  </si>
  <si>
    <t>eszközcsoport              
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</si>
</sst>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1" applyFont="1"/>
    <xf numFmtId="0" fontId="6" fillId="0" borderId="0" xfId="0" applyFont="1"/>
    <xf numFmtId="0" fontId="7" fillId="0" borderId="0" xfId="0" applyFont="1"/>
    <xf numFmtId="0" fontId="4" fillId="0" borderId="0" xfId="0" applyFont="1"/>
    <xf numFmtId="165" fontId="4" fillId="0" borderId="0" xfId="2" applyNumberFormat="1" applyFont="1"/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/>
    <xf numFmtId="0" fontId="2" fillId="0" borderId="15" xfId="0" applyFont="1" applyBorder="1" applyAlignment="1">
      <alignment horizontal="right"/>
    </xf>
    <xf numFmtId="0" fontId="2" fillId="0" borderId="16" xfId="0" applyFont="1" applyBorder="1"/>
    <xf numFmtId="165" fontId="2" fillId="0" borderId="17" xfId="2" applyNumberFormat="1" applyFont="1" applyBorder="1"/>
    <xf numFmtId="165" fontId="2" fillId="0" borderId="18" xfId="2" applyNumberFormat="1" applyFont="1" applyBorder="1"/>
    <xf numFmtId="166" fontId="2" fillId="0" borderId="19" xfId="0" applyNumberFormat="1" applyFont="1" applyBorder="1"/>
    <xf numFmtId="0" fontId="4" fillId="0" borderId="20" xfId="0" applyFont="1" applyBorder="1" applyAlignment="1">
      <alignment horizontal="right"/>
    </xf>
    <xf numFmtId="0" fontId="4" fillId="0" borderId="16" xfId="0" applyFont="1" applyBorder="1"/>
    <xf numFmtId="165" fontId="4" fillId="0" borderId="17" xfId="2" applyNumberFormat="1" applyFont="1" applyBorder="1"/>
    <xf numFmtId="165" fontId="4" fillId="0" borderId="18" xfId="2" applyNumberFormat="1" applyFont="1" applyBorder="1"/>
    <xf numFmtId="166" fontId="4" fillId="0" borderId="21" xfId="0" applyNumberFormat="1" applyFont="1" applyBorder="1"/>
    <xf numFmtId="0" fontId="2" fillId="0" borderId="20" xfId="0" applyFont="1" applyBorder="1" applyAlignment="1">
      <alignment horizontal="right"/>
    </xf>
    <xf numFmtId="166" fontId="2" fillId="0" borderId="21" xfId="0" applyNumberFormat="1" applyFont="1" applyBorder="1"/>
    <xf numFmtId="165" fontId="4" fillId="0" borderId="17" xfId="2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3" applyFont="1" applyBorder="1" applyAlignment="1">
      <alignment wrapText="1"/>
    </xf>
    <xf numFmtId="0" fontId="2" fillId="0" borderId="20" xfId="0" applyFont="1" applyBorder="1" applyAlignment="1">
      <alignment horizontal="right" vertical="center"/>
    </xf>
    <xf numFmtId="0" fontId="2" fillId="0" borderId="22" xfId="3" applyFont="1" applyBorder="1" applyAlignment="1">
      <alignment wrapText="1"/>
    </xf>
    <xf numFmtId="0" fontId="4" fillId="0" borderId="16" xfId="0" applyFont="1" applyBorder="1" applyAlignment="1">
      <alignment wrapText="1"/>
    </xf>
    <xf numFmtId="167" fontId="4" fillId="0" borderId="17" xfId="2" applyNumberFormat="1" applyFont="1" applyBorder="1"/>
    <xf numFmtId="165" fontId="4" fillId="0" borderId="23" xfId="2" applyNumberFormat="1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/>
    </xf>
    <xf numFmtId="0" fontId="2" fillId="0" borderId="26" xfId="0" applyFont="1" applyBorder="1"/>
    <xf numFmtId="165" fontId="2" fillId="0" borderId="26" xfId="2" applyNumberFormat="1" applyFont="1" applyBorder="1" applyAlignment="1"/>
    <xf numFmtId="165" fontId="2" fillId="0" borderId="26" xfId="2" applyNumberFormat="1" applyFont="1" applyBorder="1"/>
    <xf numFmtId="165" fontId="2" fillId="0" borderId="2" xfId="2" applyNumberFormat="1" applyFont="1" applyBorder="1"/>
    <xf numFmtId="166" fontId="2" fillId="0" borderId="26" xfId="0" applyNumberFormat="1" applyFont="1" applyBorder="1"/>
    <xf numFmtId="0" fontId="0" fillId="0" borderId="0" xfId="0" applyFill="1" applyAlignment="1">
      <alignment horizontal="right"/>
    </xf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/>
    </xf>
    <xf numFmtId="165" fontId="4" fillId="0" borderId="3" xfId="2" applyNumberFormat="1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5" fontId="4" fillId="0" borderId="9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4" fillId="0" borderId="13" xfId="2" applyNumberFormat="1" applyFont="1" applyBorder="1" applyAlignment="1">
      <alignment horizontal="center"/>
    </xf>
    <xf numFmtId="165" fontId="4" fillId="0" borderId="11" xfId="2" applyNumberFormat="1" applyFont="1" applyBorder="1" applyAlignment="1">
      <alignment horizontal="center"/>
    </xf>
    <xf numFmtId="165" fontId="4" fillId="0" borderId="12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5" fontId="4" fillId="0" borderId="1" xfId="2" applyNumberFormat="1" applyFont="1" applyBorder="1" applyAlignment="1">
      <alignment horizontal="center"/>
    </xf>
    <xf numFmtId="165" fontId="4" fillId="0" borderId="14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 wrapText="1"/>
    </xf>
    <xf numFmtId="165" fontId="4" fillId="0" borderId="14" xfId="2" applyNumberFormat="1" applyFont="1" applyBorder="1" applyAlignment="1">
      <alignment horizontal="center" wrapText="1"/>
    </xf>
  </cellXfs>
  <cellStyles count="6">
    <cellStyle name="Ezres 2" xfId="2"/>
    <cellStyle name="Normál" xfId="0" builtinId="0"/>
    <cellStyle name="Normál 2" xfId="4"/>
    <cellStyle name="Normál_KTGV99" xfId="1"/>
    <cellStyle name="Normál_SÁB98" xfId="3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P30"/>
  <sheetViews>
    <sheetView tabSelected="1" workbookViewId="0">
      <selection activeCell="A5" sqref="A5"/>
    </sheetView>
  </sheetViews>
  <sheetFormatPr defaultRowHeight="12.75" x14ac:dyDescent="0.2"/>
  <cols>
    <col min="1" max="1" width="4.42578125" style="5" customWidth="1"/>
    <col min="2" max="2" width="27.42578125" style="5" customWidth="1"/>
    <col min="3" max="11" width="14.28515625" style="6" customWidth="1"/>
    <col min="12" max="12" width="15.5703125" style="6" bestFit="1" customWidth="1"/>
    <col min="13" max="14" width="14.28515625" style="6" customWidth="1"/>
    <col min="15" max="15" width="15.85546875" style="5" customWidth="1"/>
    <col min="16" max="16384" width="9.140625" style="5"/>
  </cols>
  <sheetData>
    <row r="2" spans="1:16" s="1" customForma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2" customFormat="1" x14ac:dyDescent="0.2"/>
    <row r="4" spans="1:16" s="2" customForma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s="3" customFormat="1" ht="14.25" x14ac:dyDescent="0.2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s="4" customFormat="1" ht="15" x14ac:dyDescent="0.25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6" ht="13.5" thickBot="1" x14ac:dyDescent="0.25">
      <c r="O7" s="7" t="s">
        <v>2</v>
      </c>
      <c r="P7" s="8"/>
    </row>
    <row r="8" spans="1:16" ht="18" customHeight="1" thickBot="1" x14ac:dyDescent="0.25">
      <c r="A8" s="40" t="s">
        <v>3</v>
      </c>
      <c r="B8" s="43" t="s">
        <v>49</v>
      </c>
      <c r="C8" s="46" t="s">
        <v>4</v>
      </c>
      <c r="D8" s="47"/>
      <c r="E8" s="47"/>
      <c r="F8" s="47"/>
      <c r="G8" s="47"/>
      <c r="H8" s="48"/>
      <c r="I8" s="49" t="s">
        <v>5</v>
      </c>
      <c r="J8" s="50"/>
      <c r="K8" s="51"/>
      <c r="L8" s="49" t="s">
        <v>6</v>
      </c>
      <c r="M8" s="50"/>
      <c r="N8" s="51"/>
      <c r="O8" s="58" t="s">
        <v>7</v>
      </c>
    </row>
    <row r="9" spans="1:16" ht="12.75" customHeight="1" x14ac:dyDescent="0.2">
      <c r="A9" s="41"/>
      <c r="B9" s="44"/>
      <c r="C9" s="50" t="s">
        <v>8</v>
      </c>
      <c r="D9" s="50"/>
      <c r="E9" s="51"/>
      <c r="F9" s="49" t="s">
        <v>9</v>
      </c>
      <c r="G9" s="50"/>
      <c r="H9" s="51"/>
      <c r="I9" s="52"/>
      <c r="J9" s="53"/>
      <c r="K9" s="54"/>
      <c r="L9" s="52"/>
      <c r="M9" s="53"/>
      <c r="N9" s="54"/>
      <c r="O9" s="59"/>
    </row>
    <row r="10" spans="1:16" ht="13.5" thickBot="1" x14ac:dyDescent="0.25">
      <c r="A10" s="41"/>
      <c r="B10" s="44"/>
      <c r="C10" s="56"/>
      <c r="D10" s="56"/>
      <c r="E10" s="57"/>
      <c r="F10" s="55"/>
      <c r="G10" s="56"/>
      <c r="H10" s="57"/>
      <c r="I10" s="55"/>
      <c r="J10" s="56"/>
      <c r="K10" s="57"/>
      <c r="L10" s="55"/>
      <c r="M10" s="56"/>
      <c r="N10" s="57"/>
      <c r="O10" s="59"/>
    </row>
    <row r="11" spans="1:16" ht="12.75" customHeight="1" x14ac:dyDescent="0.2">
      <c r="A11" s="41"/>
      <c r="B11" s="44"/>
      <c r="C11" s="51" t="s">
        <v>10</v>
      </c>
      <c r="D11" s="63" t="s">
        <v>11</v>
      </c>
      <c r="E11" s="61" t="s">
        <v>12</v>
      </c>
      <c r="F11" s="61" t="s">
        <v>10</v>
      </c>
      <c r="G11" s="63" t="s">
        <v>11</v>
      </c>
      <c r="H11" s="61" t="s">
        <v>12</v>
      </c>
      <c r="I11" s="61" t="s">
        <v>10</v>
      </c>
      <c r="J11" s="63" t="s">
        <v>11</v>
      </c>
      <c r="K11" s="61" t="s">
        <v>12</v>
      </c>
      <c r="L11" s="61" t="s">
        <v>10</v>
      </c>
      <c r="M11" s="63" t="s">
        <v>11</v>
      </c>
      <c r="N11" s="61" t="s">
        <v>12</v>
      </c>
      <c r="O11" s="59"/>
    </row>
    <row r="12" spans="1:16" ht="13.5" thickBot="1" x14ac:dyDescent="0.25">
      <c r="A12" s="42"/>
      <c r="B12" s="45"/>
      <c r="C12" s="57"/>
      <c r="D12" s="64"/>
      <c r="E12" s="62"/>
      <c r="F12" s="62"/>
      <c r="G12" s="64"/>
      <c r="H12" s="62"/>
      <c r="I12" s="62"/>
      <c r="J12" s="64"/>
      <c r="K12" s="62"/>
      <c r="L12" s="62"/>
      <c r="M12" s="64"/>
      <c r="N12" s="62"/>
      <c r="O12" s="60"/>
    </row>
    <row r="13" spans="1:16" s="1" customFormat="1" ht="31.5" customHeight="1" x14ac:dyDescent="0.2">
      <c r="A13" s="9" t="s">
        <v>13</v>
      </c>
      <c r="B13" s="10" t="s">
        <v>14</v>
      </c>
      <c r="C13" s="11"/>
      <c r="D13" s="11"/>
      <c r="E13" s="11"/>
      <c r="F13" s="11">
        <f>SUM(F14)</f>
        <v>787402</v>
      </c>
      <c r="G13" s="11">
        <f>SUM(G14)</f>
        <v>787402</v>
      </c>
      <c r="H13" s="11">
        <f>SUM(H14)</f>
        <v>0</v>
      </c>
      <c r="I13" s="11"/>
      <c r="J13" s="11"/>
      <c r="K13" s="11"/>
      <c r="L13" s="11">
        <f t="shared" ref="L13:N14" si="0">C13+F13+I13</f>
        <v>787402</v>
      </c>
      <c r="M13" s="11">
        <f t="shared" si="0"/>
        <v>787402</v>
      </c>
      <c r="N13" s="12">
        <f t="shared" si="0"/>
        <v>0</v>
      </c>
      <c r="O13" s="13"/>
    </row>
    <row r="14" spans="1:16" ht="24.75" customHeight="1" x14ac:dyDescent="0.2">
      <c r="A14" s="14" t="s">
        <v>15</v>
      </c>
      <c r="B14" s="15" t="s">
        <v>16</v>
      </c>
      <c r="C14" s="16"/>
      <c r="D14" s="16"/>
      <c r="E14" s="16"/>
      <c r="F14" s="16">
        <v>787402</v>
      </c>
      <c r="G14" s="16">
        <v>787402</v>
      </c>
      <c r="H14" s="16">
        <f>F14-G14</f>
        <v>0</v>
      </c>
      <c r="I14" s="16"/>
      <c r="J14" s="16"/>
      <c r="K14" s="16"/>
      <c r="L14" s="16">
        <f t="shared" si="0"/>
        <v>787402</v>
      </c>
      <c r="M14" s="16">
        <f t="shared" si="0"/>
        <v>787402</v>
      </c>
      <c r="N14" s="17">
        <f t="shared" si="0"/>
        <v>0</v>
      </c>
      <c r="O14" s="18"/>
    </row>
    <row r="15" spans="1:16" s="1" customFormat="1" ht="31.5" customHeight="1" x14ac:dyDescent="0.2">
      <c r="A15" s="19" t="s">
        <v>17</v>
      </c>
      <c r="B15" s="10" t="s">
        <v>18</v>
      </c>
      <c r="C15" s="11">
        <f t="shared" ref="C15:M15" si="1">SUM(C16:C21)</f>
        <v>176837349</v>
      </c>
      <c r="D15" s="11">
        <f t="shared" si="1"/>
        <v>58361462</v>
      </c>
      <c r="E15" s="11">
        <f t="shared" si="1"/>
        <v>118475887</v>
      </c>
      <c r="F15" s="11">
        <f t="shared" si="1"/>
        <v>52214885</v>
      </c>
      <c r="G15" s="11">
        <f t="shared" si="1"/>
        <v>16562761</v>
      </c>
      <c r="H15" s="11">
        <f t="shared" si="1"/>
        <v>35652124</v>
      </c>
      <c r="I15" s="11">
        <f t="shared" si="1"/>
        <v>2215397</v>
      </c>
      <c r="J15" s="11">
        <f t="shared" si="1"/>
        <v>464001</v>
      </c>
      <c r="K15" s="11">
        <f t="shared" si="1"/>
        <v>1751396</v>
      </c>
      <c r="L15" s="11">
        <f t="shared" si="1"/>
        <v>231267631</v>
      </c>
      <c r="M15" s="11">
        <f t="shared" si="1"/>
        <v>75388224</v>
      </c>
      <c r="N15" s="12">
        <f>SUM(N16:N22)</f>
        <v>173330112</v>
      </c>
      <c r="O15" s="20">
        <f>(1-N15/L15)*100</f>
        <v>25.052152240016678</v>
      </c>
    </row>
    <row r="16" spans="1:16" ht="24.75" customHeight="1" x14ac:dyDescent="0.2">
      <c r="A16" s="14" t="s">
        <v>19</v>
      </c>
      <c r="B16" s="15" t="s">
        <v>20</v>
      </c>
      <c r="C16" s="16">
        <v>9318090</v>
      </c>
      <c r="D16" s="16"/>
      <c r="E16" s="16">
        <f t="shared" ref="E16:E22" si="2">C16-D16</f>
        <v>9318090</v>
      </c>
      <c r="F16" s="16"/>
      <c r="G16" s="16"/>
      <c r="H16" s="16">
        <f t="shared" ref="H16:H21" si="3">F16-G16</f>
        <v>0</v>
      </c>
      <c r="I16" s="16">
        <v>275280</v>
      </c>
      <c r="J16" s="16"/>
      <c r="K16" s="16">
        <f t="shared" ref="K16:K22" si="4">I16-J16</f>
        <v>275280</v>
      </c>
      <c r="L16" s="16">
        <f t="shared" ref="L16:L22" si="5">C16+F16+I16</f>
        <v>9593370</v>
      </c>
      <c r="M16" s="16"/>
      <c r="N16" s="17">
        <f t="shared" ref="N16:N22" si="6">E16+H16+K16</f>
        <v>9593370</v>
      </c>
      <c r="O16" s="18"/>
    </row>
    <row r="17" spans="1:15" ht="24.75" customHeight="1" x14ac:dyDescent="0.2">
      <c r="A17" s="14" t="s">
        <v>21</v>
      </c>
      <c r="B17" s="15" t="s">
        <v>22</v>
      </c>
      <c r="C17" s="16"/>
      <c r="D17" s="16"/>
      <c r="E17" s="16">
        <f t="shared" si="2"/>
        <v>0</v>
      </c>
      <c r="F17" s="16">
        <v>562000</v>
      </c>
      <c r="G17" s="16"/>
      <c r="H17" s="16">
        <f t="shared" si="3"/>
        <v>562000</v>
      </c>
      <c r="I17" s="16">
        <v>1095966</v>
      </c>
      <c r="J17" s="16"/>
      <c r="K17" s="16">
        <f t="shared" si="4"/>
        <v>1095966</v>
      </c>
      <c r="L17" s="16">
        <f t="shared" si="5"/>
        <v>1657966</v>
      </c>
      <c r="M17" s="16"/>
      <c r="N17" s="17">
        <f t="shared" si="6"/>
        <v>1657966</v>
      </c>
      <c r="O17" s="18"/>
    </row>
    <row r="18" spans="1:15" ht="24.75" customHeight="1" x14ac:dyDescent="0.2">
      <c r="A18" s="14" t="s">
        <v>23</v>
      </c>
      <c r="B18" s="15" t="s">
        <v>24</v>
      </c>
      <c r="C18" s="16"/>
      <c r="D18" s="16"/>
      <c r="E18" s="16">
        <f t="shared" si="2"/>
        <v>0</v>
      </c>
      <c r="F18" s="16">
        <f>46404367</f>
        <v>46404367</v>
      </c>
      <c r="G18" s="16">
        <v>15837541</v>
      </c>
      <c r="H18" s="16">
        <f t="shared" si="3"/>
        <v>30566826</v>
      </c>
      <c r="I18" s="16">
        <v>844151</v>
      </c>
      <c r="J18" s="16">
        <v>464001</v>
      </c>
      <c r="K18" s="16">
        <f t="shared" si="4"/>
        <v>380150</v>
      </c>
      <c r="L18" s="16">
        <f t="shared" si="5"/>
        <v>47248518</v>
      </c>
      <c r="M18" s="16">
        <f>D18+G18+J18</f>
        <v>16301542</v>
      </c>
      <c r="N18" s="17">
        <f t="shared" si="6"/>
        <v>30946976</v>
      </c>
      <c r="O18" s="18">
        <f t="shared" ref="O17:O26" si="7">(1-N18/L18)*100</f>
        <v>34.501700137981054</v>
      </c>
    </row>
    <row r="19" spans="1:15" ht="24.75" customHeight="1" x14ac:dyDescent="0.2">
      <c r="A19" s="14" t="s">
        <v>25</v>
      </c>
      <c r="B19" s="15" t="s">
        <v>26</v>
      </c>
      <c r="C19" s="16">
        <v>167519259</v>
      </c>
      <c r="D19" s="16">
        <v>58361462</v>
      </c>
      <c r="E19" s="16">
        <f t="shared" si="2"/>
        <v>109157797</v>
      </c>
      <c r="F19" s="16">
        <v>2309518</v>
      </c>
      <c r="G19" s="16">
        <v>725220</v>
      </c>
      <c r="H19" s="16">
        <f t="shared" si="3"/>
        <v>1584298</v>
      </c>
      <c r="I19" s="16"/>
      <c r="J19" s="16"/>
      <c r="K19" s="16">
        <f t="shared" si="4"/>
        <v>0</v>
      </c>
      <c r="L19" s="16">
        <f t="shared" si="5"/>
        <v>169828777</v>
      </c>
      <c r="M19" s="16">
        <f>D19+G19+J19</f>
        <v>59086682</v>
      </c>
      <c r="N19" s="17">
        <f t="shared" si="6"/>
        <v>110742095</v>
      </c>
      <c r="O19" s="18">
        <f t="shared" si="7"/>
        <v>34.791913975803993</v>
      </c>
    </row>
    <row r="20" spans="1:15" ht="24.75" customHeight="1" x14ac:dyDescent="0.2">
      <c r="A20" s="14" t="s">
        <v>27</v>
      </c>
      <c r="B20" s="15" t="s">
        <v>28</v>
      </c>
      <c r="C20" s="16"/>
      <c r="D20" s="16"/>
      <c r="E20" s="16">
        <f t="shared" si="2"/>
        <v>0</v>
      </c>
      <c r="F20" s="16">
        <v>2939000</v>
      </c>
      <c r="G20" s="16"/>
      <c r="H20" s="16">
        <f t="shared" si="3"/>
        <v>2939000</v>
      </c>
      <c r="I20" s="16"/>
      <c r="J20" s="16"/>
      <c r="K20" s="16">
        <f t="shared" si="4"/>
        <v>0</v>
      </c>
      <c r="L20" s="16">
        <f t="shared" si="5"/>
        <v>2939000</v>
      </c>
      <c r="M20" s="16">
        <f>D20+G20+J20</f>
        <v>0</v>
      </c>
      <c r="N20" s="17">
        <f t="shared" si="6"/>
        <v>2939000</v>
      </c>
      <c r="O20" s="18"/>
    </row>
    <row r="21" spans="1:15" ht="24.75" customHeight="1" x14ac:dyDescent="0.2">
      <c r="A21" s="14" t="s">
        <v>29</v>
      </c>
      <c r="B21" s="15" t="s">
        <v>30</v>
      </c>
      <c r="C21" s="16"/>
      <c r="D21" s="21"/>
      <c r="E21" s="16">
        <f t="shared" si="2"/>
        <v>0</v>
      </c>
      <c r="F21" s="16"/>
      <c r="G21" s="16"/>
      <c r="H21" s="16">
        <f t="shared" si="3"/>
        <v>0</v>
      </c>
      <c r="I21" s="16"/>
      <c r="J21" s="16"/>
      <c r="K21" s="16">
        <f t="shared" si="4"/>
        <v>0</v>
      </c>
      <c r="L21" s="16">
        <f t="shared" si="5"/>
        <v>0</v>
      </c>
      <c r="M21" s="16">
        <f>D21+G21+J21</f>
        <v>0</v>
      </c>
      <c r="N21" s="17">
        <f t="shared" si="6"/>
        <v>0</v>
      </c>
      <c r="O21" s="18"/>
    </row>
    <row r="22" spans="1:15" ht="52.5" customHeight="1" x14ac:dyDescent="0.2">
      <c r="A22" s="22" t="s">
        <v>31</v>
      </c>
      <c r="B22" s="23" t="s">
        <v>32</v>
      </c>
      <c r="C22" s="16">
        <v>18873883</v>
      </c>
      <c r="D22" s="16">
        <v>1874809</v>
      </c>
      <c r="E22" s="16">
        <f t="shared" si="2"/>
        <v>16999074</v>
      </c>
      <c r="F22" s="16"/>
      <c r="G22" s="16"/>
      <c r="H22" s="16"/>
      <c r="I22" s="16">
        <v>532259</v>
      </c>
      <c r="J22" s="16">
        <v>80628</v>
      </c>
      <c r="K22" s="16">
        <f t="shared" si="4"/>
        <v>451631</v>
      </c>
      <c r="L22" s="16">
        <f t="shared" si="5"/>
        <v>19406142</v>
      </c>
      <c r="M22" s="16">
        <f>D22+G22+J22</f>
        <v>1955437</v>
      </c>
      <c r="N22" s="17">
        <f t="shared" si="6"/>
        <v>17450705</v>
      </c>
      <c r="O22" s="18">
        <f t="shared" si="7"/>
        <v>10.076382003182294</v>
      </c>
    </row>
    <row r="23" spans="1:15" s="1" customFormat="1" ht="31.5" customHeight="1" x14ac:dyDescent="0.2">
      <c r="A23" s="24" t="s">
        <v>33</v>
      </c>
      <c r="B23" s="25" t="s">
        <v>34</v>
      </c>
      <c r="C23" s="11">
        <f>SUM(C24:C26)</f>
        <v>1628553</v>
      </c>
      <c r="D23" s="11">
        <f>SUM(D24:D26)</f>
        <v>1628553</v>
      </c>
      <c r="E23" s="11">
        <f>SUM(E24:E26)</f>
        <v>0</v>
      </c>
      <c r="F23" s="11">
        <f t="shared" ref="F23:N23" si="8">SUM(F24:F26)</f>
        <v>2807899</v>
      </c>
      <c r="G23" s="11">
        <f t="shared" si="8"/>
        <v>2249434</v>
      </c>
      <c r="H23" s="11">
        <f t="shared" si="8"/>
        <v>558465</v>
      </c>
      <c r="I23" s="11">
        <f t="shared" si="8"/>
        <v>8050900</v>
      </c>
      <c r="J23" s="11">
        <f t="shared" si="8"/>
        <v>8050900</v>
      </c>
      <c r="K23" s="11">
        <f t="shared" si="8"/>
        <v>0</v>
      </c>
      <c r="L23" s="11">
        <f t="shared" si="8"/>
        <v>12487352</v>
      </c>
      <c r="M23" s="11">
        <f t="shared" si="8"/>
        <v>11928887</v>
      </c>
      <c r="N23" s="12">
        <f t="shared" si="8"/>
        <v>558465</v>
      </c>
      <c r="O23" s="20">
        <f>(1-N23/L23)*100</f>
        <v>95.527754803420294</v>
      </c>
    </row>
    <row r="24" spans="1:15" ht="24.75" customHeight="1" x14ac:dyDescent="0.2">
      <c r="A24" s="14" t="s">
        <v>35</v>
      </c>
      <c r="B24" s="26" t="s">
        <v>36</v>
      </c>
      <c r="C24" s="16">
        <v>106220</v>
      </c>
      <c r="D24" s="16">
        <v>106220</v>
      </c>
      <c r="E24" s="16"/>
      <c r="F24" s="16">
        <v>1189355</v>
      </c>
      <c r="G24" s="16">
        <v>1189355</v>
      </c>
      <c r="H24" s="16">
        <f>F24-G24</f>
        <v>0</v>
      </c>
      <c r="I24" s="16">
        <v>51000</v>
      </c>
      <c r="J24" s="16">
        <v>51000</v>
      </c>
      <c r="K24" s="27"/>
      <c r="L24" s="16">
        <f t="shared" ref="L24:N27" si="9">C24+F24+I24</f>
        <v>1346575</v>
      </c>
      <c r="M24" s="16">
        <f t="shared" si="9"/>
        <v>1346575</v>
      </c>
      <c r="N24" s="17">
        <f t="shared" si="9"/>
        <v>0</v>
      </c>
      <c r="O24" s="18">
        <f t="shared" si="7"/>
        <v>100</v>
      </c>
    </row>
    <row r="25" spans="1:15" ht="24.75" customHeight="1" x14ac:dyDescent="0.2">
      <c r="A25" s="14" t="s">
        <v>37</v>
      </c>
      <c r="B25" s="26" t="s">
        <v>38</v>
      </c>
      <c r="C25" s="28"/>
      <c r="D25" s="16"/>
      <c r="E25" s="16"/>
      <c r="F25" s="16"/>
      <c r="G25" s="16"/>
      <c r="H25" s="16">
        <f>F25-G25</f>
        <v>0</v>
      </c>
      <c r="I25" s="16">
        <v>7999900</v>
      </c>
      <c r="J25" s="16">
        <v>7999900</v>
      </c>
      <c r="K25" s="16">
        <f>I25-J25</f>
        <v>0</v>
      </c>
      <c r="L25" s="16">
        <f>C25+F25+I25</f>
        <v>7999900</v>
      </c>
      <c r="M25" s="16">
        <f>D25+G25+J25</f>
        <v>7999900</v>
      </c>
      <c r="N25" s="17">
        <f>E25+H25+K25</f>
        <v>0</v>
      </c>
      <c r="O25" s="18">
        <f t="shared" si="7"/>
        <v>100</v>
      </c>
    </row>
    <row r="26" spans="1:15" ht="24.75" customHeight="1" x14ac:dyDescent="0.2">
      <c r="A26" s="14" t="s">
        <v>39</v>
      </c>
      <c r="B26" s="26" t="s">
        <v>40</v>
      </c>
      <c r="C26" s="28">
        <f>1522333</f>
        <v>1522333</v>
      </c>
      <c r="D26" s="16">
        <v>1522333</v>
      </c>
      <c r="E26" s="16">
        <f>C26-D26</f>
        <v>0</v>
      </c>
      <c r="F26" s="16">
        <v>1618544</v>
      </c>
      <c r="G26" s="16">
        <v>1060079</v>
      </c>
      <c r="H26" s="16">
        <f>F26-G26</f>
        <v>558465</v>
      </c>
      <c r="I26" s="16"/>
      <c r="J26" s="16"/>
      <c r="K26" s="16"/>
      <c r="L26" s="16">
        <f>C26+F26+I26</f>
        <v>3140877</v>
      </c>
      <c r="M26" s="16">
        <f t="shared" si="9"/>
        <v>2582412</v>
      </c>
      <c r="N26" s="17">
        <f t="shared" si="9"/>
        <v>558465</v>
      </c>
      <c r="O26" s="18">
        <f t="shared" si="7"/>
        <v>82.21945654032298</v>
      </c>
    </row>
    <row r="27" spans="1:15" s="1" customFormat="1" ht="31.5" customHeight="1" x14ac:dyDescent="0.2">
      <c r="A27" s="19" t="s">
        <v>41</v>
      </c>
      <c r="B27" s="10" t="s">
        <v>42</v>
      </c>
      <c r="C27" s="11">
        <v>450000</v>
      </c>
      <c r="D27" s="11"/>
      <c r="E27" s="11">
        <v>450000</v>
      </c>
      <c r="F27" s="11"/>
      <c r="G27" s="11"/>
      <c r="H27" s="11"/>
      <c r="I27" s="11"/>
      <c r="J27" s="11"/>
      <c r="K27" s="11"/>
      <c r="L27" s="11">
        <f t="shared" si="9"/>
        <v>450000</v>
      </c>
      <c r="M27" s="11"/>
      <c r="N27" s="12">
        <f t="shared" si="9"/>
        <v>450000</v>
      </c>
      <c r="O27" s="20"/>
    </row>
    <row r="28" spans="1:15" s="1" customFormat="1" ht="31.5" customHeight="1" x14ac:dyDescent="0.2">
      <c r="A28" s="19" t="s">
        <v>43</v>
      </c>
      <c r="B28" s="10" t="s">
        <v>44</v>
      </c>
      <c r="C28" s="11">
        <v>1740000</v>
      </c>
      <c r="D28" s="11"/>
      <c r="E28" s="11">
        <v>1740000</v>
      </c>
      <c r="F28" s="11"/>
      <c r="G28" s="11"/>
      <c r="H28" s="11"/>
      <c r="I28" s="11"/>
      <c r="J28" s="11"/>
      <c r="K28" s="11"/>
      <c r="L28" s="11">
        <f>C28+F28+I28</f>
        <v>1740000</v>
      </c>
      <c r="M28" s="11"/>
      <c r="N28" s="12">
        <f>E28+H28+K28</f>
        <v>1740000</v>
      </c>
      <c r="O28" s="20"/>
    </row>
    <row r="29" spans="1:15" s="1" customFormat="1" ht="31.5" customHeight="1" thickBot="1" x14ac:dyDescent="0.25">
      <c r="A29" s="19" t="s">
        <v>45</v>
      </c>
      <c r="B29" s="25" t="s">
        <v>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9"/>
    </row>
    <row r="30" spans="1:15" s="1" customFormat="1" ht="50.25" customHeight="1" thickBot="1" x14ac:dyDescent="0.25">
      <c r="A30" s="30" t="s">
        <v>47</v>
      </c>
      <c r="B30" s="31" t="s">
        <v>48</v>
      </c>
      <c r="C30" s="32">
        <f>C13+C15+C23+C27+C28</f>
        <v>180655902</v>
      </c>
      <c r="D30" s="33">
        <f t="shared" ref="D30:N30" si="10">D13+D15+D23+D27+D28</f>
        <v>59990015</v>
      </c>
      <c r="E30" s="33">
        <f t="shared" si="10"/>
        <v>120665887</v>
      </c>
      <c r="F30" s="33">
        <f t="shared" si="10"/>
        <v>55810186</v>
      </c>
      <c r="G30" s="33">
        <f t="shared" si="10"/>
        <v>19599597</v>
      </c>
      <c r="H30" s="33">
        <f t="shared" si="10"/>
        <v>36210589</v>
      </c>
      <c r="I30" s="33">
        <f t="shared" si="10"/>
        <v>10266297</v>
      </c>
      <c r="J30" s="33">
        <f t="shared" si="10"/>
        <v>8514901</v>
      </c>
      <c r="K30" s="33">
        <f t="shared" si="10"/>
        <v>1751396</v>
      </c>
      <c r="L30" s="33">
        <f t="shared" si="10"/>
        <v>246732385</v>
      </c>
      <c r="M30" s="33">
        <f t="shared" si="10"/>
        <v>88104513</v>
      </c>
      <c r="N30" s="34">
        <f t="shared" si="10"/>
        <v>176078577</v>
      </c>
      <c r="O30" s="35">
        <f>(1-N30/L30)*100</f>
        <v>28.635806361617266</v>
      </c>
    </row>
  </sheetData>
  <mergeCells count="24">
    <mergeCell ref="K11:K12"/>
    <mergeCell ref="L11:L12"/>
    <mergeCell ref="M11:M12"/>
    <mergeCell ref="F11:F12"/>
    <mergeCell ref="G11:G12"/>
    <mergeCell ref="H11:H12"/>
    <mergeCell ref="I11:I12"/>
    <mergeCell ref="J11:J12"/>
    <mergeCell ref="A2:O2"/>
    <mergeCell ref="A4:O4"/>
    <mergeCell ref="B5:O5"/>
    <mergeCell ref="B6:N6"/>
    <mergeCell ref="A8:A12"/>
    <mergeCell ref="B8:B12"/>
    <mergeCell ref="C8:H8"/>
    <mergeCell ref="I8:K10"/>
    <mergeCell ref="L8:N10"/>
    <mergeCell ref="O8:O12"/>
    <mergeCell ref="N11:N12"/>
    <mergeCell ref="C9:E10"/>
    <mergeCell ref="F9:H10"/>
    <mergeCell ref="C11:C12"/>
    <mergeCell ref="D11:D12"/>
    <mergeCell ref="E11:E12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cp:lastPrinted>2021-05-27T12:17:47Z</cp:lastPrinted>
  <dcterms:created xsi:type="dcterms:W3CDTF">2021-05-19T11:17:31Z</dcterms:created>
  <dcterms:modified xsi:type="dcterms:W3CDTF">2021-05-27T12:17:52Z</dcterms:modified>
</cp:coreProperties>
</file>