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ocuments\Asztali anyagok\Vanda\"/>
    </mc:Choice>
  </mc:AlternateContent>
  <bookViews>
    <workbookView xWindow="0" yWindow="0" windowWidth="24000" windowHeight="9630" tabRatio="801"/>
  </bookViews>
  <sheets>
    <sheet name="1." sheetId="1" r:id="rId1"/>
    <sheet name="kiadások önk" sheetId="2" state="hidden" r:id="rId2"/>
    <sheet name="2." sheetId="37" r:id="rId3"/>
    <sheet name="kiadások összesen" sheetId="38" state="hidden" r:id="rId4"/>
    <sheet name="kiadások egyszerűsített önkorm" sheetId="15" state="hidden" r:id="rId5"/>
    <sheet name="kiadások egyszerűsített kv szer" sheetId="40" state="hidden" r:id="rId6"/>
    <sheet name="kiadások egyszerűsített össz" sheetId="39" state="hidden" r:id="rId7"/>
    <sheet name="kiadások funkciócsoportra" sheetId="5" state="hidden" r:id="rId8"/>
    <sheet name="bevételek önk" sheetId="10" state="hidden" r:id="rId9"/>
    <sheet name="3." sheetId="41" r:id="rId10"/>
    <sheet name="bevételek összesen" sheetId="42" state="hidden" r:id="rId11"/>
    <sheet name="bevételek egyszerűsített önk" sheetId="43" state="hidden" r:id="rId12"/>
    <sheet name="bevétel egyszerűsített kvszerv" sheetId="44" state="hidden" r:id="rId13"/>
    <sheet name="bevétel egyszerűsített összes" sheetId="45" state="hidden" r:id="rId14"/>
    <sheet name="bevételek funkciócsoportra" sheetId="6" state="hidden" r:id="rId15"/>
    <sheet name="4." sheetId="11" r:id="rId16"/>
    <sheet name="5." sheetId="58" r:id="rId17"/>
    <sheet name="6." sheetId="59" r:id="rId18"/>
    <sheet name="7." sheetId="78" r:id="rId19"/>
    <sheet name="8." sheetId="12" r:id="rId20"/>
    <sheet name="stabilitási 1" sheetId="13" state="hidden" r:id="rId21"/>
    <sheet name="stabilitási 2" sheetId="14" state="hidden" r:id="rId22"/>
    <sheet name="EU projektek" sheetId="18" state="hidden" r:id="rId23"/>
    <sheet name="hitelek" sheetId="28" state="hidden" r:id="rId24"/>
    <sheet name="finanszírozás" sheetId="27" state="hidden" r:id="rId25"/>
    <sheet name="szociális kiadások" sheetId="29" state="hidden" r:id="rId26"/>
    <sheet name="9." sheetId="55" r:id="rId27"/>
    <sheet name="10." sheetId="66" r:id="rId28"/>
    <sheet name="11." sheetId="69" r:id="rId29"/>
    <sheet name="12." sheetId="64" r:id="rId30"/>
    <sheet name="13." sheetId="65" r:id="rId31"/>
    <sheet name="14." sheetId="67" r:id="rId32"/>
    <sheet name="15." sheetId="68" r:id="rId33"/>
    <sheet name="16." sheetId="71" r:id="rId34"/>
    <sheet name="17." sheetId="70" r:id="rId35"/>
    <sheet name="18." sheetId="72" r:id="rId36"/>
    <sheet name="19." sheetId="82" r:id="rId37"/>
    <sheet name="helyi adók" sheetId="32" state="hidden" r:id="rId38"/>
    <sheet name="eredménykimutatás önkorm" sheetId="49" state="hidden" r:id="rId39"/>
    <sheet name="vagyonmérleg önkorm" sheetId="50" state="hidden" r:id="rId40"/>
    <sheet name="MÉRLEG (2)" sheetId="25" state="hidden" r:id="rId41"/>
    <sheet name="MÉRLEG (3)" sheetId="26" state="hidden" r:id="rId42"/>
    <sheet name="TÖBB ÉVES" sheetId="21" state="hidden" r:id="rId43"/>
    <sheet name="KÖZVETETT" sheetId="22" state="hidden" r:id="rId44"/>
    <sheet name="GÖRDÜLŐ" sheetId="36" state="hidden" r:id="rId45"/>
  </sheets>
  <definedNames>
    <definedName name="_xlnm._FilterDatabase" localSheetId="2" hidden="1">'2.'!$A$6:$AH$84</definedName>
    <definedName name="_xlnm._FilterDatabase" localSheetId="9" hidden="1">'3.'!$A$7:$N$87</definedName>
    <definedName name="_pr232" localSheetId="44">GÖRDÜLŐ!#REF!</definedName>
    <definedName name="_pr232" localSheetId="43">KÖZVETETT!$A$11</definedName>
    <definedName name="_pr232" localSheetId="40">'MÉRLEG (2)'!$A$17</definedName>
    <definedName name="_pr232" localSheetId="41">'MÉRLEG (3)'!$A$17</definedName>
    <definedName name="_pr232" localSheetId="42">'TÖBB ÉVES'!$A$17</definedName>
    <definedName name="_pr233" localSheetId="44">GÖRDÜLŐ!#REF!</definedName>
    <definedName name="_pr233" localSheetId="43">KÖZVETETT!$A$16</definedName>
    <definedName name="_pr233" localSheetId="40">'MÉRLEG (2)'!$A$18</definedName>
    <definedName name="_pr233" localSheetId="41">'MÉRLEG (3)'!$A$18</definedName>
    <definedName name="_pr233" localSheetId="42">'TÖBB ÉVES'!$A$18</definedName>
    <definedName name="_pr234" localSheetId="44">GÖRDÜLŐ!#REF!</definedName>
    <definedName name="_pr234" localSheetId="43">KÖZVETETT!$A$35</definedName>
    <definedName name="_pr234" localSheetId="40">'MÉRLEG (2)'!$A$19</definedName>
    <definedName name="_pr234" localSheetId="41">'MÉRLEG (3)'!$A$19</definedName>
    <definedName name="_pr234" localSheetId="42">'TÖBB ÉVES'!$A$19</definedName>
    <definedName name="_pr235" localSheetId="44">GÖRDÜLŐ!#REF!</definedName>
    <definedName name="_pr235" localSheetId="43">KÖZVETETT!$A$40</definedName>
    <definedName name="_pr235" localSheetId="40">'MÉRLEG (2)'!$A$20</definedName>
    <definedName name="_pr235" localSheetId="41">'MÉRLEG (3)'!$A$20</definedName>
    <definedName name="_pr235" localSheetId="42">'TÖBB ÉVES'!$A$20</definedName>
    <definedName name="_pr236" localSheetId="44">GÖRDÜLŐ!#REF!</definedName>
    <definedName name="_pr236" localSheetId="43">KÖZVETETT!$A$45</definedName>
    <definedName name="_pr236" localSheetId="40">'MÉRLEG (2)'!$A$21</definedName>
    <definedName name="_pr236" localSheetId="41">'MÉRLEG (3)'!$A$21</definedName>
    <definedName name="_pr236" localSheetId="42">'TÖBB ÉVES'!$A$21</definedName>
    <definedName name="_pr312" localSheetId="44">GÖRDÜLŐ!#REF!</definedName>
    <definedName name="_pr312" localSheetId="43">KÖZVETETT!#REF!</definedName>
    <definedName name="_pr312" localSheetId="40">'MÉRLEG (2)'!$A$8</definedName>
    <definedName name="_pr312" localSheetId="41">'MÉRLEG (3)'!$A$8</definedName>
    <definedName name="_pr312" localSheetId="42">'TÖBB ÉVES'!$A$8</definedName>
    <definedName name="_pr313" localSheetId="44">GÖRDÜLŐ!#REF!</definedName>
    <definedName name="_pr313" localSheetId="43">KÖZVETETT!#REF!</definedName>
    <definedName name="_pr313" localSheetId="40">'MÉRLEG (2)'!$A$9</definedName>
    <definedName name="_pr313" localSheetId="41">'MÉRLEG (3)'!$A$9</definedName>
    <definedName name="_pr313" localSheetId="42">'TÖBB ÉVES'!$A$3</definedName>
    <definedName name="_pr314" localSheetId="44">GÖRDÜLŐ!#REF!</definedName>
    <definedName name="_pr314" localSheetId="43">KÖZVETETT!$A$3</definedName>
    <definedName name="_pr314" localSheetId="40">'MÉRLEG (2)'!$A$10</definedName>
    <definedName name="_pr314" localSheetId="41">'MÉRLEG (3)'!$A$10</definedName>
    <definedName name="_pr314" localSheetId="42">'TÖBB ÉVES'!$A$10</definedName>
    <definedName name="_pr315" localSheetId="44">GÖRDÜLŐ!#REF!</definedName>
    <definedName name="_pr315" localSheetId="43">KÖZVETETT!#REF!</definedName>
    <definedName name="_pr315" localSheetId="40">'MÉRLEG (2)'!$A$11</definedName>
    <definedName name="_pr315" localSheetId="41">'MÉRLEG (3)'!$A$11</definedName>
    <definedName name="_pr315" localSheetId="42">'TÖBB ÉVES'!$A$11</definedName>
    <definedName name="foot_4_place" localSheetId="21">'stabilitási 2'!$A$18</definedName>
    <definedName name="foot_5_place" localSheetId="21">'stabilitási 2'!#REF!</definedName>
    <definedName name="foot_53_place" localSheetId="21">'stabilitási 2'!$A$63</definedName>
    <definedName name="_xlnm.Print_Area" localSheetId="0">'1.'!$A$1:$D$28</definedName>
    <definedName name="_xlnm.Print_Area" localSheetId="27">'10.'!$A$1:$E$27</definedName>
    <definedName name="_xlnm.Print_Area" localSheetId="28">'11.'!$A$1:$E$28</definedName>
    <definedName name="_xlnm.Print_Area" localSheetId="35">'18.'!$A$1:$B$26</definedName>
    <definedName name="_xlnm.Print_Area" localSheetId="2">'2.'!$A$1:$Q$85</definedName>
    <definedName name="_xlnm.Print_Area" localSheetId="9">'3.'!$A$2:$N$89</definedName>
    <definedName name="_xlnm.Print_Area" localSheetId="15">'4.'!$A$1:$E$21</definedName>
    <definedName name="_xlnm.Print_Area" localSheetId="19">'8.'!$A$1:$D$17</definedName>
    <definedName name="_xlnm.Print_Area" localSheetId="26">'9.'!$A$1:$O$28</definedName>
    <definedName name="_xlnm.Print_Area" localSheetId="12">'bevétel egyszerűsített kvszerv'!$A$1:$E$97</definedName>
    <definedName name="_xlnm.Print_Area" localSheetId="13">'bevétel egyszerűsített összes'!$A$1:$E$97</definedName>
    <definedName name="_xlnm.Print_Area" localSheetId="11">'bevételek egyszerűsített önk'!$A$1:$E$97</definedName>
    <definedName name="_xlnm.Print_Area" localSheetId="14">'bevételek funkciócsoportra'!$A$1:$O$269</definedName>
    <definedName name="_xlnm.Print_Area" localSheetId="8">'bevételek önk'!$A$1:$N$98</definedName>
    <definedName name="_xlnm.Print_Area" localSheetId="10">'bevételek összesen'!$A$1:$N$97</definedName>
    <definedName name="_xlnm.Print_Area" localSheetId="38">'eredménykimutatás önkorm'!$A$1:$D$47</definedName>
    <definedName name="_xlnm.Print_Area" localSheetId="22">'EU projektek'!$A$1:$D$43</definedName>
    <definedName name="_xlnm.Print_Area" localSheetId="24">finanszírozás!$A$1:$E$31</definedName>
    <definedName name="_xlnm.Print_Area" localSheetId="44">GÖRDÜLŐ!$A$2:$I$56</definedName>
    <definedName name="_xlnm.Print_Area" localSheetId="37">'helyi adók'!$A$1:$E$33</definedName>
    <definedName name="_xlnm.Print_Area" localSheetId="23">hitelek!$A$1:$H$70</definedName>
    <definedName name="_xlnm.Print_Area" localSheetId="5">'kiadások egyszerűsített kv szer'!$A$1:$E$123</definedName>
    <definedName name="_xlnm.Print_Area" localSheetId="4">'kiadások egyszerűsített önkorm'!$A$1:$E$123</definedName>
    <definedName name="_xlnm.Print_Area" localSheetId="6">'kiadások egyszerűsített össz'!$A$1:$E$123</definedName>
    <definedName name="_xlnm.Print_Area" localSheetId="7">'kiadások funkciócsoportra'!$A$1:$P$301</definedName>
    <definedName name="_xlnm.Print_Area" localSheetId="1">'kiadások önk'!$A$1:$N$124</definedName>
    <definedName name="_xlnm.Print_Area" localSheetId="3">'kiadások összesen'!$A$1:$N$124</definedName>
    <definedName name="_xlnm.Print_Area" localSheetId="43">KÖZVETETT!$A$2:$E$46</definedName>
    <definedName name="_xlnm.Print_Area" localSheetId="40">'MÉRLEG (2)'!$A$1:$E$154</definedName>
    <definedName name="_xlnm.Print_Area" localSheetId="41">'MÉRLEG (3)'!$A$2:$F$153</definedName>
    <definedName name="_xlnm.Print_Area" localSheetId="20">'stabilitási 1'!$A$1:$M$49</definedName>
    <definedName name="_xlnm.Print_Area" localSheetId="21">'stabilitási 2'!$A$1:$H$38</definedName>
    <definedName name="_xlnm.Print_Area" localSheetId="25">'szociális kiadások'!$A$1:$E$39</definedName>
    <definedName name="_xlnm.Print_Area" localSheetId="42">'TÖBB ÉVES'!$A$2:$K$32</definedName>
    <definedName name="_xlnm.Print_Area" localSheetId="39">'vagyonmérleg önkorm'!$A$1:$D$128</definedName>
  </definedNames>
  <calcPr calcId="181029"/>
</workbook>
</file>

<file path=xl/calcChain.xml><?xml version="1.0" encoding="utf-8"?>
<calcChain xmlns="http://schemas.openxmlformats.org/spreadsheetml/2006/main">
  <c r="L46" i="41" l="1"/>
  <c r="L45" i="41"/>
  <c r="O24" i="55"/>
  <c r="N24" i="55"/>
  <c r="N20" i="55"/>
  <c r="M20" i="55"/>
  <c r="O21" i="55"/>
  <c r="I13" i="67"/>
  <c r="D11" i="67"/>
  <c r="E11" i="67"/>
  <c r="F11" i="67"/>
  <c r="G11" i="67"/>
  <c r="H11" i="67"/>
  <c r="H21" i="67"/>
  <c r="I15" i="71"/>
  <c r="I13" i="71"/>
  <c r="C12" i="65"/>
  <c r="C9" i="64"/>
  <c r="C8" i="69"/>
  <c r="C18" i="69"/>
  <c r="C14" i="69"/>
  <c r="F24" i="55"/>
  <c r="G24" i="55"/>
  <c r="H24" i="55"/>
  <c r="L24" i="55"/>
  <c r="M24" i="55"/>
  <c r="Q17" i="55"/>
  <c r="P25" i="55"/>
  <c r="N25" i="55"/>
  <c r="O25" i="55"/>
  <c r="D25" i="78"/>
  <c r="D23" i="78"/>
  <c r="D14" i="78"/>
  <c r="D11" i="78"/>
  <c r="C28" i="37"/>
  <c r="K28" i="37"/>
  <c r="M28" i="37"/>
  <c r="C15" i="41"/>
  <c r="C21" i="41"/>
  <c r="F15" i="41"/>
  <c r="F21" i="41"/>
  <c r="I15" i="41"/>
  <c r="C7" i="11"/>
  <c r="C41" i="37"/>
  <c r="C48" i="41"/>
  <c r="C53" i="41"/>
  <c r="I71" i="41"/>
  <c r="D71" i="41"/>
  <c r="E71" i="41"/>
  <c r="F71" i="41"/>
  <c r="G71" i="41"/>
  <c r="H71" i="41"/>
  <c r="J71" i="41"/>
  <c r="K71" i="41"/>
  <c r="E20" i="82"/>
  <c r="D20" i="82"/>
  <c r="O80" i="37"/>
  <c r="C70" i="37"/>
  <c r="E70" i="37"/>
  <c r="E21" i="11"/>
  <c r="C9" i="11"/>
  <c r="C11" i="11"/>
  <c r="L70" i="41"/>
  <c r="C71" i="41"/>
  <c r="D15" i="41"/>
  <c r="D21" i="41"/>
  <c r="E15" i="41"/>
  <c r="D83" i="37"/>
  <c r="F83" i="37"/>
  <c r="G83" i="37"/>
  <c r="H83" i="37"/>
  <c r="J83" i="37"/>
  <c r="K83" i="37"/>
  <c r="M83" i="37"/>
  <c r="C83" i="37"/>
  <c r="C75" i="37"/>
  <c r="C78" i="37"/>
  <c r="C34" i="65"/>
  <c r="C17" i="65"/>
  <c r="C11" i="65"/>
  <c r="C23" i="65"/>
  <c r="O81" i="37"/>
  <c r="C8" i="64"/>
  <c r="O82" i="37"/>
  <c r="I82" i="37"/>
  <c r="I83" i="37"/>
  <c r="I81" i="37"/>
  <c r="E81" i="37"/>
  <c r="E82" i="37"/>
  <c r="N11" i="41"/>
  <c r="M11" i="41"/>
  <c r="L11" i="41"/>
  <c r="G24" i="37"/>
  <c r="G25" i="37"/>
  <c r="G62" i="37"/>
  <c r="A2" i="72"/>
  <c r="A3" i="65"/>
  <c r="A3" i="64"/>
  <c r="A1" i="69"/>
  <c r="A1" i="66"/>
  <c r="B1" i="55"/>
  <c r="A1" i="12"/>
  <c r="A1" i="11"/>
  <c r="A2" i="41"/>
  <c r="A1" i="37"/>
  <c r="G14" i="70"/>
  <c r="G15" i="70"/>
  <c r="G16" i="70"/>
  <c r="C17" i="70"/>
  <c r="D17" i="70"/>
  <c r="E17" i="70"/>
  <c r="F17" i="70"/>
  <c r="C32" i="68"/>
  <c r="B32" i="68"/>
  <c r="I20" i="67"/>
  <c r="H19" i="67"/>
  <c r="G19" i="67"/>
  <c r="F19" i="67"/>
  <c r="E19" i="67"/>
  <c r="I19" i="67"/>
  <c r="D19" i="67"/>
  <c r="I18" i="67"/>
  <c r="H17" i="67"/>
  <c r="G17" i="67"/>
  <c r="F17" i="67"/>
  <c r="E17" i="67"/>
  <c r="D17" i="67"/>
  <c r="I16" i="67"/>
  <c r="H15" i="67"/>
  <c r="G15" i="67"/>
  <c r="F15" i="67"/>
  <c r="E15" i="67"/>
  <c r="I15" i="67"/>
  <c r="D15" i="67"/>
  <c r="I14" i="67"/>
  <c r="I12" i="67"/>
  <c r="I11" i="67"/>
  <c r="I10" i="67"/>
  <c r="I9" i="67"/>
  <c r="H8" i="67"/>
  <c r="G8" i="67"/>
  <c r="G21" i="67"/>
  <c r="F8" i="67"/>
  <c r="E8" i="67"/>
  <c r="D8" i="67"/>
  <c r="I8" i="67"/>
  <c r="L75" i="37"/>
  <c r="L70" i="37"/>
  <c r="L61" i="37"/>
  <c r="L44" i="37"/>
  <c r="L41" i="37"/>
  <c r="L33" i="37"/>
  <c r="M33" i="37"/>
  <c r="L30" i="37"/>
  <c r="L24" i="37"/>
  <c r="L20" i="37"/>
  <c r="H75" i="37"/>
  <c r="H70" i="37"/>
  <c r="H61" i="37"/>
  <c r="H44" i="37"/>
  <c r="H41" i="37"/>
  <c r="H33" i="37"/>
  <c r="I33" i="37"/>
  <c r="H30" i="37"/>
  <c r="H24" i="37"/>
  <c r="H20" i="37"/>
  <c r="D75" i="37"/>
  <c r="D70" i="37"/>
  <c r="D61" i="37"/>
  <c r="E61" i="37"/>
  <c r="D44" i="37"/>
  <c r="D41" i="37"/>
  <c r="E41" i="37"/>
  <c r="D33" i="37"/>
  <c r="D30" i="37"/>
  <c r="D24" i="37"/>
  <c r="D20" i="37"/>
  <c r="E20" i="37"/>
  <c r="J77" i="41"/>
  <c r="J83" i="41"/>
  <c r="J86" i="41"/>
  <c r="J87" i="41"/>
  <c r="J89" i="41"/>
  <c r="J65" i="41"/>
  <c r="J48" i="41"/>
  <c r="J33" i="41"/>
  <c r="J35" i="41"/>
  <c r="J73" i="41"/>
  <c r="J15" i="41"/>
  <c r="J21" i="41"/>
  <c r="G77" i="41"/>
  <c r="G65" i="41"/>
  <c r="G48" i="41"/>
  <c r="G33" i="41"/>
  <c r="G35" i="41"/>
  <c r="G15" i="41"/>
  <c r="G21" i="41"/>
  <c r="G53" i="41"/>
  <c r="D77" i="41"/>
  <c r="D65" i="41"/>
  <c r="M65" i="41"/>
  <c r="D48" i="41"/>
  <c r="D33" i="41"/>
  <c r="D35" i="41"/>
  <c r="C33" i="66"/>
  <c r="D23" i="65"/>
  <c r="D34" i="65"/>
  <c r="D10" i="64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1" i="37"/>
  <c r="E22" i="37"/>
  <c r="E26" i="37"/>
  <c r="E43" i="37"/>
  <c r="E46" i="37"/>
  <c r="E47" i="37"/>
  <c r="E48" i="37"/>
  <c r="E52" i="37"/>
  <c r="E53" i="37"/>
  <c r="E54" i="37"/>
  <c r="E55" i="37"/>
  <c r="E56" i="37"/>
  <c r="E57" i="37"/>
  <c r="E63" i="37"/>
  <c r="E64" i="37"/>
  <c r="E65" i="37"/>
  <c r="E66" i="37"/>
  <c r="E67" i="37"/>
  <c r="E68" i="37"/>
  <c r="E69" i="37"/>
  <c r="E71" i="37"/>
  <c r="E72" i="37"/>
  <c r="E73" i="37"/>
  <c r="E74" i="37"/>
  <c r="E76" i="37"/>
  <c r="E77" i="37"/>
  <c r="M37" i="37"/>
  <c r="M78" i="37"/>
  <c r="M77" i="37"/>
  <c r="M76" i="37"/>
  <c r="M74" i="37"/>
  <c r="M73" i="37"/>
  <c r="M72" i="37"/>
  <c r="M71" i="37"/>
  <c r="M69" i="37"/>
  <c r="M68" i="37"/>
  <c r="M67" i="37"/>
  <c r="M66" i="37"/>
  <c r="M65" i="37"/>
  <c r="M64" i="37"/>
  <c r="M63" i="37"/>
  <c r="M60" i="37"/>
  <c r="M59" i="37"/>
  <c r="M58" i="37"/>
  <c r="M57" i="37"/>
  <c r="M56" i="37"/>
  <c r="M55" i="37"/>
  <c r="M54" i="37"/>
  <c r="M53" i="37"/>
  <c r="M52" i="37"/>
  <c r="M49" i="37"/>
  <c r="M48" i="37"/>
  <c r="M47" i="37"/>
  <c r="M46" i="37"/>
  <c r="M43" i="37"/>
  <c r="M42" i="37"/>
  <c r="M40" i="37"/>
  <c r="M39" i="37"/>
  <c r="M38" i="37"/>
  <c r="M36" i="37"/>
  <c r="M35" i="37"/>
  <c r="M34" i="37"/>
  <c r="M32" i="37"/>
  <c r="M31" i="37"/>
  <c r="M29" i="37"/>
  <c r="M27" i="37"/>
  <c r="M26" i="37"/>
  <c r="M23" i="37"/>
  <c r="M22" i="37"/>
  <c r="M21" i="37"/>
  <c r="M19" i="37"/>
  <c r="M18" i="37"/>
  <c r="M17" i="37"/>
  <c r="M16" i="37"/>
  <c r="M15" i="37"/>
  <c r="M14" i="37"/>
  <c r="M13" i="37"/>
  <c r="M12" i="37"/>
  <c r="M11" i="37"/>
  <c r="M10" i="37"/>
  <c r="M9" i="37"/>
  <c r="M8" i="37"/>
  <c r="M7" i="37"/>
  <c r="I76" i="37"/>
  <c r="I74" i="37"/>
  <c r="I73" i="37"/>
  <c r="I72" i="37"/>
  <c r="I71" i="37"/>
  <c r="I69" i="37"/>
  <c r="I68" i="37"/>
  <c r="I67" i="37"/>
  <c r="I66" i="37"/>
  <c r="I65" i="37"/>
  <c r="I64" i="37"/>
  <c r="I63" i="37"/>
  <c r="I57" i="37"/>
  <c r="I56" i="37"/>
  <c r="I55" i="37"/>
  <c r="I54" i="37"/>
  <c r="I53" i="37"/>
  <c r="I52" i="37"/>
  <c r="I48" i="37"/>
  <c r="I47" i="37"/>
  <c r="I46" i="37"/>
  <c r="I43" i="37"/>
  <c r="I26" i="37"/>
  <c r="I22" i="37"/>
  <c r="I21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P60" i="37"/>
  <c r="E33" i="41"/>
  <c r="F33" i="41"/>
  <c r="F35" i="41"/>
  <c r="H33" i="41"/>
  <c r="H35" i="41"/>
  <c r="I33" i="41"/>
  <c r="K33" i="41"/>
  <c r="K35" i="41"/>
  <c r="C33" i="41"/>
  <c r="C35" i="41"/>
  <c r="M59" i="41"/>
  <c r="C19" i="1"/>
  <c r="C59" i="41"/>
  <c r="L59" i="41"/>
  <c r="C9" i="59"/>
  <c r="N8" i="41"/>
  <c r="N9" i="41"/>
  <c r="N10" i="41"/>
  <c r="N12" i="41"/>
  <c r="N13" i="41"/>
  <c r="N14" i="41"/>
  <c r="N16" i="41"/>
  <c r="N17" i="41"/>
  <c r="N18" i="41"/>
  <c r="N19" i="41"/>
  <c r="N20" i="41"/>
  <c r="N22" i="41"/>
  <c r="N23" i="41"/>
  <c r="N24" i="41"/>
  <c r="N25" i="41"/>
  <c r="N26" i="41"/>
  <c r="N27" i="41"/>
  <c r="N28" i="41"/>
  <c r="N29" i="41"/>
  <c r="N30" i="41"/>
  <c r="N31" i="41"/>
  <c r="N32" i="41"/>
  <c r="N34" i="41"/>
  <c r="N36" i="41"/>
  <c r="N37" i="41"/>
  <c r="N38" i="41"/>
  <c r="N39" i="41"/>
  <c r="N40" i="41"/>
  <c r="N41" i="41"/>
  <c r="N42" i="41"/>
  <c r="N43" i="41"/>
  <c r="N44" i="41"/>
  <c r="N47" i="41"/>
  <c r="N49" i="41"/>
  <c r="N50" i="41"/>
  <c r="N51" i="41"/>
  <c r="N52" i="41"/>
  <c r="N54" i="41"/>
  <c r="N55" i="41"/>
  <c r="N56" i="41"/>
  <c r="N57" i="41"/>
  <c r="N58" i="41"/>
  <c r="N59" i="41"/>
  <c r="N60" i="41"/>
  <c r="N61" i="41"/>
  <c r="N62" i="41"/>
  <c r="N63" i="41"/>
  <c r="N64" i="41"/>
  <c r="N66" i="41"/>
  <c r="N67" i="41"/>
  <c r="N68" i="41"/>
  <c r="N69" i="41"/>
  <c r="N72" i="41"/>
  <c r="N74" i="41"/>
  <c r="N75" i="41"/>
  <c r="N76" i="41"/>
  <c r="N78" i="41"/>
  <c r="N79" i="41"/>
  <c r="N80" i="41"/>
  <c r="N81" i="41"/>
  <c r="N82" i="41"/>
  <c r="N84" i="41"/>
  <c r="N85" i="41"/>
  <c r="M8" i="41"/>
  <c r="M9" i="41"/>
  <c r="M10" i="41"/>
  <c r="M12" i="41"/>
  <c r="M13" i="41"/>
  <c r="M14" i="41"/>
  <c r="M16" i="41"/>
  <c r="M17" i="41"/>
  <c r="M18" i="41"/>
  <c r="M19" i="41"/>
  <c r="M20" i="41"/>
  <c r="P13" i="55"/>
  <c r="M22" i="41"/>
  <c r="M23" i="41"/>
  <c r="M24" i="41"/>
  <c r="M25" i="41"/>
  <c r="M26" i="41"/>
  <c r="M27" i="41"/>
  <c r="M28" i="41"/>
  <c r="M29" i="41"/>
  <c r="M30" i="41"/>
  <c r="M31" i="41"/>
  <c r="M32" i="41"/>
  <c r="M34" i="41"/>
  <c r="M36" i="41"/>
  <c r="M37" i="41"/>
  <c r="M38" i="41"/>
  <c r="M39" i="41"/>
  <c r="M40" i="41"/>
  <c r="M41" i="41"/>
  <c r="M42" i="41"/>
  <c r="M43" i="41"/>
  <c r="M44" i="41"/>
  <c r="M47" i="41"/>
  <c r="M49" i="41"/>
  <c r="M50" i="41"/>
  <c r="M51" i="41"/>
  <c r="M52" i="41"/>
  <c r="C23" i="1"/>
  <c r="M54" i="41"/>
  <c r="P9" i="55"/>
  <c r="M55" i="41"/>
  <c r="M56" i="41"/>
  <c r="M57" i="41"/>
  <c r="M58" i="41"/>
  <c r="M60" i="41"/>
  <c r="M61" i="41"/>
  <c r="M62" i="41"/>
  <c r="M63" i="41"/>
  <c r="M64" i="41"/>
  <c r="M66" i="41"/>
  <c r="M67" i="41"/>
  <c r="M68" i="41"/>
  <c r="M69" i="41"/>
  <c r="M72" i="41"/>
  <c r="M74" i="41"/>
  <c r="M75" i="41"/>
  <c r="M76" i="41"/>
  <c r="M78" i="41"/>
  <c r="M79" i="41"/>
  <c r="M80" i="41"/>
  <c r="M81" i="41"/>
  <c r="M82" i="41"/>
  <c r="M84" i="41"/>
  <c r="M85" i="41"/>
  <c r="J75" i="37"/>
  <c r="K75" i="37"/>
  <c r="N75" i="37"/>
  <c r="F75" i="37"/>
  <c r="N70" i="37"/>
  <c r="K70" i="37"/>
  <c r="J70" i="37"/>
  <c r="G70" i="37"/>
  <c r="I70" i="37"/>
  <c r="F70" i="37"/>
  <c r="N50" i="37"/>
  <c r="J50" i="37"/>
  <c r="J61" i="37"/>
  <c r="F61" i="37"/>
  <c r="N61" i="37"/>
  <c r="K61" i="37"/>
  <c r="P7" i="37"/>
  <c r="P8" i="37"/>
  <c r="P9" i="37"/>
  <c r="P10" i="37"/>
  <c r="P11" i="37"/>
  <c r="P12" i="37"/>
  <c r="P13" i="37"/>
  <c r="P14" i="37"/>
  <c r="P15" i="37"/>
  <c r="P16" i="37"/>
  <c r="P17" i="37"/>
  <c r="P18" i="37"/>
  <c r="P19" i="37"/>
  <c r="P21" i="37"/>
  <c r="P22" i="37"/>
  <c r="P23" i="37"/>
  <c r="P26" i="37"/>
  <c r="C7" i="1"/>
  <c r="P27" i="37"/>
  <c r="P28" i="37"/>
  <c r="P29" i="37"/>
  <c r="P31" i="37"/>
  <c r="P32" i="37"/>
  <c r="P34" i="37"/>
  <c r="P35" i="37"/>
  <c r="P36" i="37"/>
  <c r="P38" i="37"/>
  <c r="P39" i="37"/>
  <c r="P40" i="37"/>
  <c r="P42" i="37"/>
  <c r="P43" i="37"/>
  <c r="P46" i="37"/>
  <c r="P47" i="37"/>
  <c r="P48" i="37"/>
  <c r="P49" i="37"/>
  <c r="P52" i="37"/>
  <c r="C9" i="1"/>
  <c r="P53" i="37"/>
  <c r="P54" i="37"/>
  <c r="P55" i="37"/>
  <c r="P56" i="37"/>
  <c r="P57" i="37"/>
  <c r="P58" i="37"/>
  <c r="P59" i="37"/>
  <c r="P63" i="37"/>
  <c r="P64" i="37"/>
  <c r="P65" i="37"/>
  <c r="P66" i="37"/>
  <c r="D11" i="11"/>
  <c r="P67" i="37"/>
  <c r="P68" i="37"/>
  <c r="P69" i="37"/>
  <c r="D15" i="11"/>
  <c r="P71" i="37"/>
  <c r="D17" i="11"/>
  <c r="P72" i="37"/>
  <c r="P73" i="37"/>
  <c r="P74" i="37"/>
  <c r="D19" i="11"/>
  <c r="P76" i="37"/>
  <c r="F20" i="37"/>
  <c r="G20" i="37"/>
  <c r="O20" i="37"/>
  <c r="J20" i="37"/>
  <c r="K20" i="37"/>
  <c r="N20" i="37"/>
  <c r="E26" i="59"/>
  <c r="C20" i="59"/>
  <c r="E24" i="58"/>
  <c r="C21" i="58"/>
  <c r="C24" i="58"/>
  <c r="K77" i="41"/>
  <c r="K83" i="41"/>
  <c r="K86" i="41"/>
  <c r="I77" i="41"/>
  <c r="I83" i="41"/>
  <c r="I86" i="41"/>
  <c r="H77" i="41"/>
  <c r="H83" i="41"/>
  <c r="H86" i="41"/>
  <c r="F77" i="41"/>
  <c r="F83" i="41"/>
  <c r="F86" i="41"/>
  <c r="E77" i="41"/>
  <c r="E83" i="41"/>
  <c r="K65" i="41"/>
  <c r="I65" i="41"/>
  <c r="H65" i="41"/>
  <c r="N65" i="41"/>
  <c r="F65" i="41"/>
  <c r="E65" i="41"/>
  <c r="K48" i="41"/>
  <c r="I48" i="41"/>
  <c r="H48" i="41"/>
  <c r="F48" i="41"/>
  <c r="E48" i="41"/>
  <c r="K15" i="41"/>
  <c r="K21" i="41"/>
  <c r="H15" i="41"/>
  <c r="N15" i="41"/>
  <c r="L85" i="41"/>
  <c r="L84" i="41"/>
  <c r="L82" i="41"/>
  <c r="L81" i="41"/>
  <c r="L80" i="41"/>
  <c r="L79" i="41"/>
  <c r="L78" i="41"/>
  <c r="L76" i="41"/>
  <c r="L75" i="41"/>
  <c r="L74" i="41"/>
  <c r="L72" i="41"/>
  <c r="L69" i="41"/>
  <c r="L68" i="41"/>
  <c r="L67" i="41"/>
  <c r="L66" i="41"/>
  <c r="L64" i="41"/>
  <c r="L63" i="41"/>
  <c r="L62" i="41"/>
  <c r="L61" i="41"/>
  <c r="L60" i="41"/>
  <c r="L58" i="41"/>
  <c r="L57" i="41"/>
  <c r="L56" i="41"/>
  <c r="L55" i="41"/>
  <c r="L54" i="41"/>
  <c r="L52" i="41"/>
  <c r="B23" i="1"/>
  <c r="L51" i="41"/>
  <c r="L50" i="41"/>
  <c r="L49" i="41"/>
  <c r="L44" i="41"/>
  <c r="L43" i="41"/>
  <c r="L42" i="41"/>
  <c r="L41" i="41"/>
  <c r="L40" i="41"/>
  <c r="L39" i="41"/>
  <c r="B22" i="1"/>
  <c r="L38" i="41"/>
  <c r="L37" i="41"/>
  <c r="L36" i="41"/>
  <c r="L34" i="41"/>
  <c r="L32" i="41"/>
  <c r="L31" i="41"/>
  <c r="L30" i="41"/>
  <c r="L29" i="41"/>
  <c r="L28" i="41"/>
  <c r="L27" i="41"/>
  <c r="L26" i="41"/>
  <c r="L25" i="41"/>
  <c r="L24" i="41"/>
  <c r="L23" i="41"/>
  <c r="L22" i="41"/>
  <c r="L20" i="41"/>
  <c r="C7" i="58"/>
  <c r="L19" i="41"/>
  <c r="L18" i="41"/>
  <c r="L17" i="41"/>
  <c r="L16" i="41"/>
  <c r="L14" i="41"/>
  <c r="L13" i="41"/>
  <c r="L12" i="41"/>
  <c r="L10" i="41"/>
  <c r="L9" i="41"/>
  <c r="L8" i="41"/>
  <c r="C77" i="41"/>
  <c r="C83" i="41"/>
  <c r="C65" i="41"/>
  <c r="L65" i="41"/>
  <c r="G77" i="37"/>
  <c r="O77" i="37"/>
  <c r="I77" i="37"/>
  <c r="G75" i="37"/>
  <c r="G78" i="37"/>
  <c r="K50" i="37"/>
  <c r="N44" i="37"/>
  <c r="K44" i="37"/>
  <c r="J44" i="37"/>
  <c r="G44" i="37"/>
  <c r="F44" i="37"/>
  <c r="F51" i="37"/>
  <c r="F50" i="37"/>
  <c r="C44" i="37"/>
  <c r="N41" i="37"/>
  <c r="K41" i="37"/>
  <c r="M41" i="37"/>
  <c r="J41" i="37"/>
  <c r="G41" i="37"/>
  <c r="I41" i="37"/>
  <c r="F41" i="37"/>
  <c r="N33" i="37"/>
  <c r="K33" i="37"/>
  <c r="J33" i="37"/>
  <c r="G33" i="37"/>
  <c r="F33" i="37"/>
  <c r="C33" i="37"/>
  <c r="O33" i="37"/>
  <c r="N30" i="37"/>
  <c r="J30" i="37"/>
  <c r="J51" i="37"/>
  <c r="G30" i="37"/>
  <c r="I30" i="37"/>
  <c r="F30" i="37"/>
  <c r="N24" i="37"/>
  <c r="K24" i="37"/>
  <c r="J24" i="37"/>
  <c r="F24" i="37"/>
  <c r="O76" i="37"/>
  <c r="O74" i="37"/>
  <c r="C19" i="11"/>
  <c r="O73" i="37"/>
  <c r="O72" i="37"/>
  <c r="O71" i="37"/>
  <c r="C17" i="11"/>
  <c r="O68" i="37"/>
  <c r="O67" i="37"/>
  <c r="O66" i="37"/>
  <c r="O65" i="37"/>
  <c r="O64" i="37"/>
  <c r="C8" i="11"/>
  <c r="O63" i="37"/>
  <c r="O60" i="37"/>
  <c r="B11" i="1"/>
  <c r="O59" i="37"/>
  <c r="C21" i="66"/>
  <c r="O58" i="37"/>
  <c r="C15" i="66"/>
  <c r="O57" i="37"/>
  <c r="O56" i="37"/>
  <c r="O55" i="37"/>
  <c r="O54" i="37"/>
  <c r="O53" i="37"/>
  <c r="O52" i="37"/>
  <c r="E9" i="58"/>
  <c r="O49" i="37"/>
  <c r="O48" i="37"/>
  <c r="O47" i="37"/>
  <c r="O46" i="37"/>
  <c r="O45" i="37"/>
  <c r="O43" i="37"/>
  <c r="O42" i="37"/>
  <c r="O40" i="37"/>
  <c r="O39" i="37"/>
  <c r="O38" i="37"/>
  <c r="O37" i="37"/>
  <c r="O36" i="37"/>
  <c r="O35" i="37"/>
  <c r="O34" i="37"/>
  <c r="O32" i="37"/>
  <c r="O31" i="37"/>
  <c r="O29" i="37"/>
  <c r="O27" i="37"/>
  <c r="O26" i="37"/>
  <c r="P19" i="55"/>
  <c r="B7" i="1"/>
  <c r="O23" i="37"/>
  <c r="O22" i="37"/>
  <c r="O21" i="37"/>
  <c r="O19" i="37"/>
  <c r="O18" i="37"/>
  <c r="O17" i="37"/>
  <c r="O16" i="37"/>
  <c r="O15" i="37"/>
  <c r="O14" i="37"/>
  <c r="O13" i="37"/>
  <c r="O12" i="37"/>
  <c r="O11" i="37"/>
  <c r="O10" i="37"/>
  <c r="O9" i="37"/>
  <c r="O8" i="37"/>
  <c r="O7" i="37"/>
  <c r="G50" i="37"/>
  <c r="G51" i="37"/>
  <c r="G61" i="37"/>
  <c r="O61" i="37"/>
  <c r="B10" i="1"/>
  <c r="C61" i="37"/>
  <c r="C50" i="37"/>
  <c r="C24" i="37"/>
  <c r="C25" i="37"/>
  <c r="C20" i="37"/>
  <c r="E29" i="27"/>
  <c r="D29" i="27"/>
  <c r="E28" i="27"/>
  <c r="D28" i="27"/>
  <c r="C29" i="27"/>
  <c r="C28" i="27"/>
  <c r="P37" i="37"/>
  <c r="P77" i="37"/>
  <c r="E10" i="59"/>
  <c r="P78" i="37"/>
  <c r="C22" i="1"/>
  <c r="Q25" i="55"/>
  <c r="B9" i="1"/>
  <c r="E21" i="41"/>
  <c r="C26" i="59"/>
  <c r="M71" i="41"/>
  <c r="L47" i="41"/>
  <c r="M15" i="41"/>
  <c r="N48" i="41"/>
  <c r="I21" i="41"/>
  <c r="E33" i="37"/>
  <c r="B14" i="1"/>
  <c r="E83" i="37"/>
  <c r="C14" i="1"/>
  <c r="E75" i="37"/>
  <c r="M75" i="37"/>
  <c r="D50" i="37"/>
  <c r="O69" i="37"/>
  <c r="L25" i="37"/>
  <c r="M25" i="37"/>
  <c r="P41" i="37"/>
  <c r="C30" i="37"/>
  <c r="C15" i="11"/>
  <c r="L15" i="41"/>
  <c r="P7" i="55"/>
  <c r="H50" i="37"/>
  <c r="H51" i="37"/>
  <c r="I50" i="37"/>
  <c r="K30" i="37"/>
  <c r="O28" i="37"/>
  <c r="M20" i="37"/>
  <c r="B19" i="1"/>
  <c r="P12" i="55"/>
  <c r="C12" i="55"/>
  <c r="L77" i="41"/>
  <c r="O41" i="37"/>
  <c r="F21" i="67"/>
  <c r="E50" i="37"/>
  <c r="N13" i="55"/>
  <c r="O13" i="55"/>
  <c r="Q13" i="55"/>
  <c r="G73" i="41"/>
  <c r="C16" i="11"/>
  <c r="I35" i="41"/>
  <c r="I53" i="41"/>
  <c r="N71" i="41"/>
  <c r="M24" i="37"/>
  <c r="K25" i="37"/>
  <c r="P8" i="55"/>
  <c r="H21" i="41"/>
  <c r="H53" i="41"/>
  <c r="D83" i="41"/>
  <c r="D86" i="41"/>
  <c r="M61" i="37"/>
  <c r="I73" i="41"/>
  <c r="I87" i="41"/>
  <c r="P21" i="55"/>
  <c r="N21" i="55"/>
  <c r="Q21" i="55"/>
  <c r="P61" i="37"/>
  <c r="I20" i="37"/>
  <c r="P20" i="37"/>
  <c r="I75" i="37"/>
  <c r="P75" i="37"/>
  <c r="C13" i="1"/>
  <c r="O24" i="37"/>
  <c r="L71" i="41"/>
  <c r="H25" i="37"/>
  <c r="I44" i="37"/>
  <c r="I51" i="37"/>
  <c r="J25" i="37"/>
  <c r="J62" i="37"/>
  <c r="I61" i="37"/>
  <c r="E7" i="58"/>
  <c r="G17" i="70"/>
  <c r="P22" i="55"/>
  <c r="H73" i="41"/>
  <c r="H87" i="41"/>
  <c r="L33" i="41"/>
  <c r="L35" i="41"/>
  <c r="L48" i="41"/>
  <c r="C73" i="41"/>
  <c r="P10" i="55"/>
  <c r="B20" i="1"/>
  <c r="C9" i="58"/>
  <c r="B24" i="1"/>
  <c r="P14" i="55"/>
  <c r="C8" i="59"/>
  <c r="C13" i="59"/>
  <c r="J79" i="37"/>
  <c r="J84" i="37"/>
  <c r="K51" i="37"/>
  <c r="M30" i="37"/>
  <c r="O30" i="37"/>
  <c r="F25" i="37"/>
  <c r="F62" i="37"/>
  <c r="F79" i="37"/>
  <c r="F84" i="37"/>
  <c r="G83" i="41"/>
  <c r="M77" i="41"/>
  <c r="E78" i="37"/>
  <c r="O78" i="37"/>
  <c r="H62" i="37"/>
  <c r="H79" i="37"/>
  <c r="C10" i="1"/>
  <c r="D51" i="37"/>
  <c r="E30" i="37"/>
  <c r="E51" i="37"/>
  <c r="P30" i="37"/>
  <c r="N19" i="55"/>
  <c r="O19" i="55"/>
  <c r="Q19" i="55"/>
  <c r="I24" i="55"/>
  <c r="J24" i="55"/>
  <c r="P11" i="55"/>
  <c r="B21" i="1"/>
  <c r="M33" i="41"/>
  <c r="M35" i="41"/>
  <c r="C20" i="1"/>
  <c r="N12" i="55"/>
  <c r="O12" i="55"/>
  <c r="Q12" i="55"/>
  <c r="O83" i="37"/>
  <c r="K62" i="37"/>
  <c r="C20" i="11"/>
  <c r="C21" i="11"/>
  <c r="F73" i="41"/>
  <c r="L73" i="41"/>
  <c r="N83" i="41"/>
  <c r="E86" i="41"/>
  <c r="N9" i="55"/>
  <c r="O9" i="55"/>
  <c r="Q9" i="55"/>
  <c r="D11" i="12"/>
  <c r="C11" i="1"/>
  <c r="L45" i="37"/>
  <c r="M44" i="37"/>
  <c r="I25" i="37"/>
  <c r="I62" i="37"/>
  <c r="D21" i="67"/>
  <c r="E24" i="37"/>
  <c r="O44" i="37"/>
  <c r="E44" i="37"/>
  <c r="G79" i="37"/>
  <c r="G84" i="37"/>
  <c r="I78" i="37"/>
  <c r="D20" i="11"/>
  <c r="O70" i="37"/>
  <c r="M70" i="37"/>
  <c r="M48" i="41"/>
  <c r="C21" i="1"/>
  <c r="D73" i="41"/>
  <c r="D53" i="41"/>
  <c r="M53" i="41"/>
  <c r="E21" i="67"/>
  <c r="I17" i="67"/>
  <c r="I21" i="67"/>
  <c r="P83" i="37"/>
  <c r="C16" i="1"/>
  <c r="E11" i="58"/>
  <c r="N77" i="41"/>
  <c r="P44" i="37"/>
  <c r="O25" i="37"/>
  <c r="N25" i="37"/>
  <c r="C86" i="41"/>
  <c r="L83" i="41"/>
  <c r="C12" i="58"/>
  <c r="K73" i="41"/>
  <c r="K87" i="41"/>
  <c r="K79" i="37"/>
  <c r="K84" i="37"/>
  <c r="D25" i="37"/>
  <c r="P24" i="37"/>
  <c r="O75" i="37"/>
  <c r="F53" i="41"/>
  <c r="L53" i="41"/>
  <c r="D26" i="78"/>
  <c r="O50" i="37"/>
  <c r="D16" i="11"/>
  <c r="D21" i="11"/>
  <c r="N51" i="37"/>
  <c r="N79" i="37"/>
  <c r="N84" i="37"/>
  <c r="E35" i="41"/>
  <c r="N33" i="41"/>
  <c r="N35" i="41"/>
  <c r="P33" i="37"/>
  <c r="I24" i="37"/>
  <c r="M21" i="41"/>
  <c r="C18" i="1"/>
  <c r="C10" i="64"/>
  <c r="N21" i="41"/>
  <c r="C51" i="37"/>
  <c r="O51" i="37"/>
  <c r="P70" i="37"/>
  <c r="C12" i="1"/>
  <c r="L21" i="41"/>
  <c r="L86" i="41"/>
  <c r="C87" i="41"/>
  <c r="C25" i="1"/>
  <c r="F87" i="41"/>
  <c r="N62" i="37"/>
  <c r="L50" i="37"/>
  <c r="P45" i="37"/>
  <c r="M45" i="37"/>
  <c r="P26" i="55"/>
  <c r="B16" i="1"/>
  <c r="E10" i="58"/>
  <c r="C79" i="37"/>
  <c r="G86" i="41"/>
  <c r="M83" i="41"/>
  <c r="C27" i="59"/>
  <c r="Q10" i="55"/>
  <c r="N10" i="55"/>
  <c r="O10" i="55"/>
  <c r="D62" i="37"/>
  <c r="E25" i="37"/>
  <c r="E62" i="37"/>
  <c r="P25" i="37"/>
  <c r="C6" i="1"/>
  <c r="M73" i="41"/>
  <c r="D87" i="41"/>
  <c r="E8" i="58"/>
  <c r="B8" i="1"/>
  <c r="P20" i="55"/>
  <c r="C6" i="58"/>
  <c r="C15" i="58"/>
  <c r="B18" i="1"/>
  <c r="B25" i="1"/>
  <c r="E73" i="41"/>
  <c r="N73" i="41"/>
  <c r="E53" i="41"/>
  <c r="N53" i="41"/>
  <c r="E8" i="59"/>
  <c r="P24" i="55"/>
  <c r="B13" i="1"/>
  <c r="O62" i="37"/>
  <c r="P18" i="55"/>
  <c r="B6" i="1"/>
  <c r="B15" i="1"/>
  <c r="B17" i="1"/>
  <c r="E6" i="58"/>
  <c r="N86" i="41"/>
  <c r="D79" i="37"/>
  <c r="C62" i="37"/>
  <c r="E6" i="59"/>
  <c r="B12" i="1"/>
  <c r="P23" i="55"/>
  <c r="I79" i="37"/>
  <c r="H84" i="37"/>
  <c r="N22" i="55"/>
  <c r="O22" i="55"/>
  <c r="Q22" i="55"/>
  <c r="I84" i="37"/>
  <c r="H86" i="37"/>
  <c r="E13" i="59"/>
  <c r="C25" i="58"/>
  <c r="E27" i="58"/>
  <c r="C27" i="58"/>
  <c r="D89" i="41"/>
  <c r="M87" i="41"/>
  <c r="M86" i="41"/>
  <c r="C26" i="1"/>
  <c r="G87" i="41"/>
  <c r="G89" i="41"/>
  <c r="C27" i="1"/>
  <c r="Q24" i="55"/>
  <c r="D14" i="55"/>
  <c r="P27" i="55"/>
  <c r="D11" i="55"/>
  <c r="N23" i="55"/>
  <c r="O23" i="55"/>
  <c r="Q23" i="55"/>
  <c r="D84" i="37"/>
  <c r="E79" i="37"/>
  <c r="E87" i="41"/>
  <c r="N87" i="41"/>
  <c r="O79" i="37"/>
  <c r="C84" i="37"/>
  <c r="O84" i="37"/>
  <c r="L51" i="37"/>
  <c r="M50" i="37"/>
  <c r="P50" i="37"/>
  <c r="L87" i="41"/>
  <c r="E15" i="58"/>
  <c r="E25" i="58"/>
  <c r="Q26" i="55"/>
  <c r="N26" i="55"/>
  <c r="O26" i="55"/>
  <c r="P15" i="55"/>
  <c r="B26" i="1"/>
  <c r="B27" i="1"/>
  <c r="E11" i="55"/>
  <c r="F11" i="55"/>
  <c r="G11" i="55"/>
  <c r="H11" i="55"/>
  <c r="I11" i="55"/>
  <c r="J11" i="55"/>
  <c r="K11" i="55"/>
  <c r="L11" i="55"/>
  <c r="M11" i="55"/>
  <c r="N11" i="55"/>
  <c r="P16" i="55"/>
  <c r="D20" i="55"/>
  <c r="E14" i="55"/>
  <c r="M89" i="41"/>
  <c r="E26" i="58"/>
  <c r="M51" i="37"/>
  <c r="M62" i="37"/>
  <c r="L62" i="37"/>
  <c r="P62" i="37"/>
  <c r="L79" i="37"/>
  <c r="P51" i="37"/>
  <c r="C8" i="1"/>
  <c r="C15" i="1"/>
  <c r="C17" i="1"/>
  <c r="E84" i="37"/>
  <c r="D86" i="37"/>
  <c r="O11" i="55"/>
  <c r="Q11" i="55"/>
  <c r="C27" i="55"/>
  <c r="C26" i="58"/>
  <c r="E27" i="59"/>
  <c r="C29" i="59"/>
  <c r="C28" i="59"/>
  <c r="F14" i="55"/>
  <c r="G14" i="55"/>
  <c r="H14" i="55"/>
  <c r="I14" i="55"/>
  <c r="J14" i="55"/>
  <c r="K14" i="55"/>
  <c r="L14" i="55"/>
  <c r="M14" i="55"/>
  <c r="E20" i="55"/>
  <c r="F20" i="55"/>
  <c r="G20" i="55"/>
  <c r="H20" i="55"/>
  <c r="I20" i="55"/>
  <c r="J20" i="55"/>
  <c r="K20" i="55"/>
  <c r="L20" i="55"/>
  <c r="D15" i="55"/>
  <c r="C16" i="55"/>
  <c r="C28" i="55"/>
  <c r="M79" i="37"/>
  <c r="L84" i="37"/>
  <c r="P79" i="37"/>
  <c r="D27" i="55"/>
  <c r="N14" i="55"/>
  <c r="O14" i="55"/>
  <c r="Q14" i="55"/>
  <c r="P28" i="55"/>
  <c r="E27" i="55"/>
  <c r="M84" i="37"/>
  <c r="L86" i="37"/>
  <c r="P84" i="37"/>
  <c r="P87" i="37"/>
  <c r="E15" i="55"/>
  <c r="D16" i="55"/>
  <c r="D28" i="55"/>
  <c r="O20" i="55"/>
  <c r="Q20" i="55"/>
  <c r="N7" i="55"/>
  <c r="F15" i="55"/>
  <c r="E16" i="55"/>
  <c r="E28" i="55"/>
  <c r="F27" i="55"/>
  <c r="G27" i="55"/>
  <c r="G15" i="55"/>
  <c r="F16" i="55"/>
  <c r="F28" i="55"/>
  <c r="O7" i="55"/>
  <c r="Q7" i="55"/>
  <c r="H15" i="55"/>
  <c r="G16" i="55"/>
  <c r="G28" i="55"/>
  <c r="H27" i="55"/>
  <c r="I15" i="55"/>
  <c r="H16" i="55"/>
  <c r="H28" i="55"/>
  <c r="I27" i="55"/>
  <c r="J27" i="55"/>
  <c r="J15" i="55"/>
  <c r="I16" i="55"/>
  <c r="I28" i="55"/>
  <c r="K15" i="55"/>
  <c r="J16" i="55"/>
  <c r="J28" i="55"/>
  <c r="K27" i="55"/>
  <c r="N8" i="55"/>
  <c r="O8" i="55"/>
  <c r="M27" i="55"/>
  <c r="L27" i="55"/>
  <c r="L15" i="55"/>
  <c r="K16" i="55"/>
  <c r="K28" i="55"/>
  <c r="M15" i="55"/>
  <c r="M16" i="55"/>
  <c r="M28" i="55"/>
  <c r="L16" i="55"/>
  <c r="L28" i="55"/>
  <c r="N15" i="55"/>
  <c r="Q8" i="55"/>
  <c r="N18" i="55"/>
  <c r="O15" i="55"/>
  <c r="N16" i="55"/>
  <c r="N27" i="55"/>
  <c r="O18" i="55"/>
  <c r="O27" i="55"/>
  <c r="Q27" i="55"/>
  <c r="Q18" i="55"/>
  <c r="N28" i="55"/>
  <c r="Q15" i="55"/>
  <c r="O16" i="55"/>
  <c r="O28" i="55"/>
  <c r="Q28" i="55"/>
  <c r="Q16" i="55"/>
</calcChain>
</file>

<file path=xl/sharedStrings.xml><?xml version="1.0" encoding="utf-8"?>
<sst xmlns="http://schemas.openxmlformats.org/spreadsheetml/2006/main" count="5796" uniqueCount="1291">
  <si>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</si>
  <si>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</si>
  <si>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</si>
  <si>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</si>
  <si>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</si>
  <si>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</si>
  <si>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</si>
  <si>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</si>
  <si>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</si>
  <si>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</si>
  <si>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</si>
  <si>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</si>
  <si>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</si>
  <si>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</si>
  <si>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</si>
  <si>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</si>
  <si>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</si>
  <si>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</si>
  <si>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</si>
  <si>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</si>
  <si>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</si>
  <si>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</si>
  <si>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</si>
  <si>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</si>
  <si>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</si>
  <si>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</si>
  <si>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</si>
  <si>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</si>
  <si>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</si>
  <si>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</si>
  <si>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</si>
  <si>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</si>
  <si>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</si>
  <si>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</si>
  <si>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</si>
  <si>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</si>
  <si>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</si>
  <si>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2015. évi eredeti ei.</t>
  </si>
  <si>
    <t>2016. évi eredeti ei.</t>
  </si>
  <si>
    <t>2017. évi eredeti ei.</t>
  </si>
  <si>
    <t>módosított ei.</t>
  </si>
  <si>
    <t>teljesítés</t>
  </si>
  <si>
    <t>Önkormányzat 2014. évi zárszámadása</t>
  </si>
  <si>
    <t>nem kötelező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</si>
  <si>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</si>
  <si>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</si>
  <si>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</si>
  <si>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</si>
  <si>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</si>
  <si>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</si>
  <si>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</si>
  <si>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</si>
  <si>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</si>
  <si>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</si>
  <si>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</si>
  <si>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</si>
  <si>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</si>
  <si>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</si>
  <si>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</si>
  <si>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</si>
  <si>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</si>
  <si>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</si>
  <si>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</si>
  <si>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</si>
  <si>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</si>
  <si>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</si>
  <si>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</si>
  <si>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</si>
  <si>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</si>
  <si>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</si>
  <si>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</si>
  <si>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</si>
  <si>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</si>
  <si>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</si>
  <si>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</si>
  <si>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</si>
  <si>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</si>
  <si>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</si>
  <si>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</si>
  <si>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</si>
  <si>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</si>
  <si>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</si>
  <si>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</si>
  <si>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</si>
  <si>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</si>
  <si>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</si>
  <si>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</si>
  <si>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</si>
  <si>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</si>
  <si>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</si>
  <si>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</si>
  <si>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</si>
  <si>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</si>
  <si>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</si>
  <si>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</si>
  <si>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</si>
  <si>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</si>
  <si>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</si>
  <si>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</si>
  <si>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</si>
  <si>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</si>
  <si>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</si>
  <si>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</si>
  <si>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</si>
  <si>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</si>
  <si>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</si>
  <si>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</si>
  <si>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</si>
  <si>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</si>
  <si>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</si>
  <si>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</si>
  <si>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</si>
  <si>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</si>
  <si>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</si>
  <si>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</si>
  <si>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</si>
  <si>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</si>
  <si>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</si>
  <si>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</si>
  <si>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</si>
  <si>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</si>
  <si>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</si>
  <si>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</si>
  <si>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</si>
  <si>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</si>
  <si>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</si>
  <si>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</si>
  <si>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</si>
  <si>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</si>
  <si>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</si>
  <si>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</si>
  <si>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</si>
  <si>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</si>
  <si>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</si>
  <si>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</si>
  <si>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</si>
  <si>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</si>
  <si>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</si>
  <si>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</si>
  <si>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</si>
  <si>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</si>
  <si>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</si>
  <si>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</si>
  <si>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</si>
  <si>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zárszámadási rendelettervezet előterjesztésekor a képviselő-testület részére tájékoztatásul az előterjesztlésben kell bemutatni-nem a rendelet része</t>
  </si>
  <si>
    <t>2013. évi tény  (teljesítés)</t>
  </si>
  <si>
    <t>2014. évi módosított ei.</t>
  </si>
  <si>
    <t>2014. évi tény (teljesítés)</t>
  </si>
  <si>
    <t>A költségvetési évet követő három év tervezett bevételi előirányzatainak és kiadási előirányzatainak keretszámai (E Ft)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</si>
  <si>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</si>
  <si>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</si>
  <si>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</si>
  <si>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</si>
  <si>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</si>
  <si>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</si>
  <si>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</si>
  <si>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Tárgyévi kifizetés (2014. évi teljesítés)</t>
  </si>
  <si>
    <t>Tárgyévi kifizetés (2014. évi mód. ei.)</t>
  </si>
  <si>
    <t>ebből adóelengedés</t>
  </si>
  <si>
    <t>ebből adókedvezmény</t>
  </si>
  <si>
    <t>teljesített bevétel</t>
  </si>
  <si>
    <t>elvárt bevétel</t>
  </si>
  <si>
    <t>ESZKÖZÖK</t>
  </si>
  <si>
    <t>Módosítások</t>
  </si>
  <si>
    <t>Előző időszak (2013. év)</t>
  </si>
  <si>
    <t>Tárgyi időszak (2014. év)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</si>
  <si>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</si>
  <si>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</si>
  <si>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</si>
  <si>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</si>
  <si>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</si>
  <si>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</si>
  <si>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</si>
  <si>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</si>
  <si>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</si>
  <si>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</si>
  <si>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</si>
  <si>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</si>
  <si>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</si>
  <si>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</si>
  <si>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</si>
  <si>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</si>
  <si>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</si>
  <si>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</si>
  <si>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</si>
  <si>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</si>
  <si>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</si>
  <si>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</si>
  <si>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</si>
  <si>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</si>
  <si>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</si>
  <si>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</si>
  <si>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</si>
  <si>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</si>
  <si>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</si>
  <si>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</si>
  <si>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</si>
  <si>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</si>
  <si>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</si>
  <si>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</si>
  <si>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</si>
  <si>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</si>
  <si>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</si>
  <si>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</si>
  <si>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</si>
  <si>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</si>
  <si>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</si>
  <si>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</si>
  <si>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</si>
  <si>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</si>
  <si>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</si>
  <si>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</si>
  <si>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</si>
  <si>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</si>
  <si>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</si>
  <si>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</si>
  <si>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</si>
  <si>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</si>
  <si>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</si>
  <si>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</si>
  <si>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</si>
  <si>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</si>
  <si>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</si>
  <si>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</si>
  <si>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</si>
  <si>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</si>
  <si>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</si>
  <si>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</si>
  <si>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</si>
  <si>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</si>
  <si>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</si>
  <si>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</si>
  <si>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</si>
  <si>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</si>
  <si>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</si>
  <si>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</si>
  <si>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</si>
  <si>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</si>
  <si>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</si>
  <si>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</si>
  <si>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</si>
  <si>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</si>
  <si>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</si>
  <si>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</si>
  <si>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</si>
  <si>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</si>
  <si>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</si>
  <si>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</si>
  <si>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</si>
  <si>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</si>
  <si>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</si>
  <si>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</si>
  <si>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</si>
  <si>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</si>
  <si>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</si>
  <si>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</si>
  <si>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</si>
  <si>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</si>
  <si>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</si>
  <si>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</si>
  <si>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</si>
  <si>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</si>
  <si>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</si>
  <si>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</si>
  <si>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</si>
  <si>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</si>
  <si>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</si>
  <si>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</si>
  <si>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</si>
  <si>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</si>
  <si>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</si>
  <si>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</si>
  <si>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</si>
  <si>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</si>
  <si>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</si>
  <si>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</si>
  <si>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</si>
  <si>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</si>
  <si>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</si>
  <si>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</si>
  <si>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</si>
  <si>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</si>
  <si>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</si>
  <si>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</si>
  <si>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</si>
  <si>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</si>
  <si>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</si>
  <si>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</si>
  <si>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</si>
  <si>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</si>
  <si>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</si>
  <si>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</si>
  <si>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</si>
  <si>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</si>
  <si>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</si>
  <si>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</si>
  <si>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</si>
  <si>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</si>
  <si>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</si>
  <si>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</si>
  <si>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</si>
  <si>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</si>
  <si>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</si>
  <si>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</si>
  <si>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</si>
  <si>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</si>
  <si>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</si>
  <si>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</si>
  <si>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</si>
  <si>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</si>
  <si>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</si>
  <si>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</si>
  <si>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</si>
  <si>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</si>
  <si>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</si>
  <si>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</si>
  <si>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</si>
  <si>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</si>
  <si>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</si>
  <si>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</si>
  <si>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</si>
  <si>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</si>
  <si>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</si>
  <si>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</si>
  <si>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</si>
  <si>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</si>
  <si>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</si>
  <si>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</si>
  <si>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</si>
  <si>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</si>
  <si>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</si>
  <si>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</si>
  <si>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</si>
  <si>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</si>
  <si>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</si>
  <si>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</si>
  <si>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</si>
  <si>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</si>
  <si>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</si>
  <si>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</si>
  <si>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</si>
  <si>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</si>
  <si>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</si>
  <si>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</si>
  <si>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</si>
  <si>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</si>
  <si>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</si>
  <si>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</si>
  <si>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</si>
  <si>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</si>
  <si>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</si>
  <si>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</si>
  <si>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</si>
  <si>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</si>
  <si>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</si>
  <si>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</si>
  <si>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</si>
  <si>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</si>
  <si>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</si>
  <si>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</si>
  <si>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</si>
  <si>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</si>
  <si>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</si>
  <si>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</si>
  <si>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</si>
  <si>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</si>
  <si>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</si>
  <si>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</si>
  <si>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</si>
  <si>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</si>
  <si>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</si>
  <si>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</si>
  <si>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</si>
  <si>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</si>
  <si>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</si>
  <si>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</si>
  <si>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</si>
  <si>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</si>
  <si>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</si>
  <si>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</si>
  <si>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</si>
  <si>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</si>
  <si>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</si>
  <si>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</si>
  <si>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</si>
  <si>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</si>
  <si>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</si>
  <si>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</si>
  <si>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</si>
  <si>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</si>
  <si>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</si>
  <si>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</si>
  <si>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</si>
  <si>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</si>
  <si>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</si>
  <si>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</si>
  <si>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</si>
  <si>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</si>
  <si>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</si>
  <si>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</si>
  <si>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</si>
  <si>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</si>
  <si>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</si>
  <si>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</si>
  <si>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</si>
  <si>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</si>
  <si>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</si>
  <si>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</si>
  <si>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</si>
  <si>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</si>
  <si>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</si>
  <si>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</si>
  <si>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</si>
  <si>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</si>
  <si>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</si>
  <si>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</si>
  <si>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</si>
  <si>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</si>
  <si>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</si>
  <si>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</si>
  <si>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</si>
  <si>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</si>
  <si>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</si>
  <si>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</si>
  <si>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</si>
  <si>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</si>
  <si>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</si>
  <si>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</si>
  <si>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</si>
  <si>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</si>
  <si>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</si>
  <si>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</si>
  <si>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</si>
  <si>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</si>
  <si>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</si>
  <si>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</si>
  <si>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</si>
  <si>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</si>
  <si>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</si>
  <si>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</si>
  <si>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</si>
  <si>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</si>
  <si>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</si>
  <si>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</si>
  <si>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</si>
  <si>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</si>
  <si>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</si>
  <si>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</si>
  <si>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</si>
  <si>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</si>
  <si>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</si>
  <si>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</si>
  <si>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</si>
  <si>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</si>
  <si>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</si>
  <si>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</si>
  <si>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</si>
  <si>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</si>
  <si>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</si>
  <si>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</si>
  <si>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</si>
  <si>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</si>
  <si>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</si>
  <si>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</si>
  <si>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</si>
  <si>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</si>
  <si>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</si>
  <si>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</si>
  <si>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</si>
  <si>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</si>
  <si>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</si>
  <si>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</si>
  <si>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</si>
  <si>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</si>
  <si>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</si>
  <si>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</si>
  <si>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</si>
  <si>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</si>
  <si>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</si>
  <si>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</si>
  <si>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</si>
  <si>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</si>
  <si>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</si>
  <si>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</si>
  <si>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</si>
  <si>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</si>
  <si>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</si>
  <si>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</si>
  <si>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</si>
  <si>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</si>
  <si>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</si>
  <si>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</si>
  <si>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</si>
  <si>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</si>
  <si>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</si>
  <si>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</si>
  <si>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</si>
  <si>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</si>
  <si>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</si>
  <si>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</si>
  <si>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</si>
  <si>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</si>
  <si>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</si>
  <si>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</si>
  <si>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</si>
  <si>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</si>
  <si>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</si>
  <si>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</si>
  <si>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</si>
  <si>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</si>
  <si>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</si>
  <si>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</si>
  <si>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</si>
  <si>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</si>
  <si>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</si>
  <si>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</si>
  <si>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</si>
  <si>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</si>
  <si>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</si>
  <si>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</si>
  <si>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</si>
  <si>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</si>
  <si>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</si>
  <si>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</si>
  <si>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</si>
  <si>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</si>
  <si>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</si>
  <si>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</si>
  <si>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</si>
  <si>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</si>
  <si>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</si>
  <si>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</si>
  <si>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</si>
  <si>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</si>
  <si>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</si>
  <si>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</si>
  <si>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</si>
  <si>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</si>
  <si>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</si>
  <si>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</si>
  <si>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</si>
  <si>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</si>
  <si>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</si>
  <si>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</si>
  <si>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</si>
  <si>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</si>
  <si>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</si>
  <si>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</si>
  <si>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</si>
  <si>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</si>
  <si>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</si>
  <si>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</si>
  <si>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</si>
  <si>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</si>
  <si>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</si>
  <si>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</si>
  <si>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</si>
  <si>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</si>
  <si>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</si>
  <si>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</si>
  <si>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</si>
  <si>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</si>
  <si>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</si>
  <si>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</si>
  <si>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</si>
  <si>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</si>
  <si>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</si>
  <si>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</si>
  <si>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</si>
  <si>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</si>
  <si>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</si>
  <si>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</si>
  <si>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</si>
  <si>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</si>
  <si>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</si>
  <si>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</si>
  <si>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</si>
  <si>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</si>
  <si>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</si>
  <si>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</si>
  <si>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</si>
  <si>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</si>
  <si>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</si>
  <si>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</si>
  <si>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</si>
  <si>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</si>
  <si>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</si>
  <si>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</si>
  <si>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</si>
  <si>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</si>
  <si>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</si>
  <si>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</si>
  <si>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</si>
  <si>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</si>
  <si>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</si>
  <si>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</si>
  <si>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</si>
  <si>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</si>
  <si>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</si>
  <si>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</si>
  <si>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</si>
  <si>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</si>
  <si>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</si>
  <si>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</si>
  <si>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</si>
  <si>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</si>
  <si>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</si>
  <si>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</si>
  <si>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</si>
  <si>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</si>
  <si>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</si>
  <si>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</si>
  <si>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</si>
  <si>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</si>
  <si>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</si>
  <si>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</si>
  <si>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</si>
  <si>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</si>
  <si>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</si>
  <si>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</si>
  <si>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</si>
  <si>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</si>
  <si>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</si>
  <si>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</si>
  <si>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</si>
  <si>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</si>
  <si>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</si>
  <si>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</si>
  <si>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</si>
  <si>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</si>
  <si>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</si>
  <si>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</si>
  <si>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</si>
  <si>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</si>
  <si>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</si>
  <si>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</si>
  <si>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</si>
  <si>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</si>
  <si>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</si>
  <si>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</si>
  <si>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</si>
  <si>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</si>
  <si>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</si>
  <si>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</si>
  <si>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</si>
  <si>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</si>
  <si>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</si>
  <si>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</si>
  <si>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</si>
  <si>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</si>
  <si>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</si>
  <si>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</si>
  <si>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</si>
  <si>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</si>
  <si>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</si>
  <si>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</si>
  <si>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</si>
  <si>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</si>
  <si>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</si>
  <si>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</si>
  <si>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</si>
  <si>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</si>
  <si>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</si>
  <si>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</si>
  <si>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</si>
  <si>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</si>
  <si>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</si>
  <si>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</si>
  <si>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</si>
  <si>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</si>
  <si>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</si>
  <si>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</si>
  <si>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</si>
  <si>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</si>
  <si>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</si>
  <si>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</si>
  <si>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</si>
  <si>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</si>
  <si>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</si>
  <si>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</si>
  <si>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</si>
  <si>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</si>
  <si>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</si>
  <si>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</si>
  <si>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</si>
  <si>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</si>
  <si>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</si>
  <si>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</si>
  <si>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</si>
  <si>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</si>
  <si>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</si>
  <si>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</si>
  <si>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</si>
  <si>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</si>
  <si>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</si>
  <si>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</si>
  <si>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</si>
  <si>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</si>
  <si>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</si>
  <si>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</si>
  <si>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</si>
  <si>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</si>
  <si>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</si>
  <si>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</si>
  <si>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</si>
  <si>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</si>
  <si>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</si>
  <si>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</si>
  <si>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</si>
  <si>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</si>
  <si>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</si>
  <si>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</si>
  <si>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</si>
  <si>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</si>
  <si>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</si>
  <si>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</si>
  <si>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</si>
  <si>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</si>
  <si>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</si>
  <si>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</si>
  <si>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</si>
  <si>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</si>
  <si>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</si>
  <si>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</si>
  <si>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</si>
  <si>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</si>
  <si>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</si>
  <si>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</si>
  <si>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</si>
  <si>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</si>
  <si>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</si>
  <si>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</si>
  <si>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</si>
  <si>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</si>
  <si>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</si>
  <si>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</si>
  <si>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</si>
  <si>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</si>
  <si>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</si>
  <si>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</si>
  <si>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</si>
  <si>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</si>
  <si>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</si>
  <si>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</si>
  <si>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</si>
  <si>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</si>
  <si>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</si>
  <si>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</si>
  <si>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</si>
  <si>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</si>
  <si>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</si>
  <si>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</si>
  <si>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</si>
  <si>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</si>
  <si>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</si>
  <si>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</si>
  <si>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</si>
  <si>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</si>
  <si>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</si>
  <si>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</si>
  <si>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</si>
  <si>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</si>
  <si>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</si>
  <si>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</si>
  <si>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</si>
  <si>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</si>
  <si>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</si>
  <si>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</si>
  <si>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</si>
  <si>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</si>
  <si>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</si>
  <si>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</si>
  <si>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</si>
  <si>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</si>
  <si>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</si>
  <si>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</si>
  <si>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</si>
  <si>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</si>
  <si>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</si>
  <si>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</si>
  <si>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</si>
  <si>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</si>
  <si>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</si>
  <si>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</si>
  <si>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</si>
  <si>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</si>
  <si>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</si>
  <si>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</si>
  <si>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</si>
  <si>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</si>
  <si>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</si>
  <si>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</si>
  <si>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</si>
  <si>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</si>
  <si>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</si>
  <si>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</si>
  <si>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</si>
  <si>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</si>
  <si>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</si>
  <si>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</si>
  <si>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</si>
  <si>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</si>
  <si>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</si>
  <si>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</si>
  <si>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</si>
  <si>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</si>
  <si>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</si>
  <si>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</si>
  <si>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</si>
  <si>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</si>
  <si>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</si>
  <si>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</si>
  <si>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</si>
  <si>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</si>
  <si>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</si>
  <si>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</si>
  <si>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</si>
  <si>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</si>
  <si>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</si>
  <si>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</si>
  <si>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</si>
  <si>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</si>
  <si>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</si>
  <si>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</si>
  <si>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</si>
  <si>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</si>
  <si>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</si>
  <si>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</si>
  <si>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</si>
  <si>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</si>
  <si>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</si>
  <si>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</si>
  <si>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</si>
  <si>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</si>
  <si>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</si>
  <si>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</si>
  <si>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</si>
  <si>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</si>
  <si>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</si>
  <si>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</si>
  <si>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</si>
  <si>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</si>
  <si>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</si>
  <si>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</si>
  <si>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</si>
  <si>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</si>
  <si>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</si>
  <si>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</si>
  <si>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</si>
  <si>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</si>
  <si>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</si>
  <si>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</si>
  <si>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</si>
  <si>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</si>
  <si>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</si>
  <si>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</si>
  <si>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</si>
  <si>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</si>
  <si>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</si>
  <si>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</si>
  <si>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</si>
  <si>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</si>
  <si>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</si>
  <si>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</si>
  <si>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</si>
  <si>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</si>
  <si>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</si>
  <si>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</si>
  <si>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</si>
  <si>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</si>
  <si>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</si>
  <si>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</si>
  <si>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</si>
  <si>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</si>
  <si>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</si>
  <si>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</si>
  <si>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</si>
  <si>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</si>
  <si>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</si>
  <si>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</si>
  <si>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</si>
  <si>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</si>
  <si>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</si>
  <si>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</si>
  <si>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</si>
  <si>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</si>
  <si>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</si>
  <si>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</si>
  <si>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</si>
  <si>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</si>
  <si>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</si>
  <si>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</si>
  <si>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</si>
  <si>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</si>
  <si>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</si>
  <si>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</si>
  <si>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</si>
  <si>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</si>
  <si>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</si>
  <si>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</si>
  <si>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</si>
  <si>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</si>
  <si>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</si>
  <si>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</si>
  <si>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</si>
  <si>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</si>
  <si>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</si>
  <si>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</si>
  <si>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</si>
  <si>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</si>
  <si>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</si>
  <si>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</si>
  <si>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</si>
  <si>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</si>
  <si>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</si>
  <si>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</si>
  <si>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</si>
  <si>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</si>
  <si>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</si>
  <si>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</si>
  <si>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</si>
  <si>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</si>
  <si>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</si>
  <si>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</si>
  <si>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</si>
  <si>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</si>
  <si>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</si>
  <si>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</si>
  <si>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</si>
  <si>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</si>
  <si>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</si>
  <si>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</si>
  <si>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</si>
  <si>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</si>
  <si>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</si>
  <si>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</si>
  <si>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</si>
  <si>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</si>
  <si>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</si>
  <si>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</si>
  <si>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</si>
  <si>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</si>
  <si>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</si>
  <si>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</si>
  <si>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</si>
  <si>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</si>
  <si>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</si>
  <si>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</si>
  <si>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</si>
  <si>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A helyi önkormányzat költségvetési mérlege közgazdasági tagolásban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</si>
  <si>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</si>
  <si>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</si>
  <si>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</si>
  <si>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</si>
  <si>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</si>
  <si>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</si>
  <si>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</si>
  <si>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</si>
  <si>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</si>
  <si>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</si>
  <si>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</si>
  <si>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</si>
  <si>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</si>
  <si>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</si>
  <si>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</si>
  <si>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</si>
  <si>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</si>
  <si>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</si>
  <si>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</si>
  <si>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</si>
  <si>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</si>
  <si>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Megnevezések</t>
  </si>
  <si>
    <t>Teljesítés</t>
  </si>
  <si>
    <t>Tartalékok</t>
  </si>
  <si>
    <t xml:space="preserve">Előző év költségvetési maradványának igénybevétele </t>
  </si>
  <si>
    <t>Kisértékű informatikai eszköz beszerzése</t>
  </si>
  <si>
    <t>Kisértékű tárgyi eszköz beszerzése</t>
  </si>
  <si>
    <t>B411</t>
  </si>
  <si>
    <t>Felhalmozási célú visszatérítendő támogatások, kölcsönök visszatérülése az Európai Uniótól</t>
  </si>
  <si>
    <t xml:space="preserve">Felh.i ccélú visszatér.ő tám., kölcsönök v.térülése korm.tól és más nemz.i szerv.től </t>
  </si>
  <si>
    <t>B74</t>
  </si>
  <si>
    <t>Felh.i ccélú visszatér.ő tám., kölcsönök v.térülése áll.-n kívülről</t>
  </si>
  <si>
    <t>Hitel-, kölcsönfelvétel pénzügyi váll.tól</t>
  </si>
  <si>
    <t>Lekötött bankbetétek megszüntetése</t>
  </si>
  <si>
    <t>K89</t>
  </si>
  <si>
    <t>K513</t>
  </si>
  <si>
    <t>Kiadások ( Ft)</t>
  </si>
  <si>
    <t>Egyéb működési célú támogatások államháztartáson kivülre</t>
  </si>
  <si>
    <t>Működési célú  támogatások államháztartáson belülre</t>
  </si>
  <si>
    <t xml:space="preserve"> Ft-ban</t>
  </si>
  <si>
    <t>Bevételek ( Ft)</t>
  </si>
  <si>
    <t>Tartalékok (Ft)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</si>
  <si>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</si>
  <si>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</si>
  <si>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</si>
  <si>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</si>
  <si>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</si>
  <si>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</si>
  <si>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</si>
  <si>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</si>
  <si>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</si>
  <si>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</si>
  <si>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</si>
  <si>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</si>
  <si>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</si>
  <si>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</si>
  <si>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</si>
  <si>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</si>
  <si>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</si>
  <si>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</si>
  <si>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</si>
  <si>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</si>
  <si>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</si>
  <si>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</si>
  <si>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</si>
  <si>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</si>
  <si>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</si>
  <si>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</si>
  <si>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</si>
  <si>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</si>
  <si>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</si>
  <si>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</si>
  <si>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</si>
  <si>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</si>
  <si>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</si>
  <si>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</si>
  <si>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</si>
  <si>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</si>
  <si>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</si>
  <si>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</si>
  <si>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</si>
  <si>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</si>
  <si>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</si>
  <si>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</si>
  <si>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</si>
  <si>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</si>
  <si>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</si>
  <si>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</si>
  <si>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</si>
  <si>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</si>
  <si>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</si>
  <si>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</si>
  <si>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</si>
  <si>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</si>
  <si>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</si>
  <si>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</si>
  <si>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</si>
  <si>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</si>
  <si>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</si>
  <si>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</si>
  <si>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 xml:space="preserve"> Ezer forintban !</t>
  </si>
  <si>
    <t>Sor-
szám</t>
  </si>
  <si>
    <t>2.-ból EU-s támogatás</t>
  </si>
  <si>
    <t>Egyéb működési célú kiadások</t>
  </si>
  <si>
    <t>4.-ből EU-s támogatás</t>
  </si>
  <si>
    <t>Költségvetési bevételek összesen (1.+2.+4.+5.+7.+…+9.)</t>
  </si>
  <si>
    <t>Költségvetési kiadások összesen (1.+...+9.)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</si>
  <si>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</si>
  <si>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</si>
  <si>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</si>
  <si>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</si>
  <si>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</si>
  <si>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</si>
  <si>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</si>
  <si>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</si>
  <si>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</si>
  <si>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</si>
  <si>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</si>
  <si>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</si>
  <si>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</si>
  <si>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</si>
  <si>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</si>
  <si>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</si>
  <si>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</si>
  <si>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</si>
  <si>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</si>
  <si>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</si>
  <si>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</si>
  <si>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</si>
  <si>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</si>
  <si>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</si>
  <si>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</si>
  <si>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</si>
  <si>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</si>
  <si>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</si>
  <si>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</si>
  <si>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</si>
  <si>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(1.+3.+4.+6.+…+7.)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</si>
  <si>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</si>
  <si>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</si>
  <si>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</si>
  <si>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</si>
  <si>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</si>
  <si>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</si>
  <si>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</si>
  <si>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</si>
  <si>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</si>
  <si>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</si>
  <si>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</si>
  <si>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</si>
  <si>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</si>
  <si>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</si>
  <si>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</si>
  <si>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</si>
  <si>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</si>
  <si>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</si>
  <si>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24.</t>
  </si>
  <si>
    <t>Működési célú költségvetési támogatások és kiegészítő támogatások</t>
  </si>
  <si>
    <t>Elszámolásból származó bevételek</t>
  </si>
  <si>
    <t>Beruházások és felújítások (Ft)</t>
  </si>
  <si>
    <t>Eredeti előirányzat</t>
  </si>
  <si>
    <t>Módosított előirányzat</t>
  </si>
  <si>
    <t>eredeti előirányzat</t>
  </si>
  <si>
    <t>módosított előirányzat</t>
  </si>
  <si>
    <t>Támogatások, kölcsönök nyújtása és törlesztése ( Ft)</t>
  </si>
  <si>
    <t>Működési célú támogatások az Európai Uniónak</t>
  </si>
  <si>
    <t>K 512    Összesen.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</si>
  <si>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</si>
  <si>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</si>
  <si>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</si>
  <si>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</si>
  <si>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</si>
  <si>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</si>
  <si>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</si>
  <si>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</si>
  <si>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</si>
  <si>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</si>
  <si>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</si>
  <si>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</si>
  <si>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</si>
  <si>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</si>
  <si>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</si>
  <si>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</si>
  <si>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</si>
  <si>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</si>
  <si>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</si>
  <si>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</si>
  <si>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</si>
  <si>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</si>
  <si>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</si>
  <si>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</si>
  <si>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</si>
  <si>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</si>
  <si>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</si>
  <si>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</si>
  <si>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</si>
  <si>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</si>
  <si>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</si>
  <si>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</si>
  <si>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B64</t>
  </si>
  <si>
    <t>B65</t>
  </si>
  <si>
    <t>B75</t>
  </si>
  <si>
    <t>Egyéb tartozásállomány</t>
  </si>
  <si>
    <t>Tartozásállomány önkormányzatok és intézmények felé</t>
  </si>
  <si>
    <t>TB alapokkal szembeni tartozás</t>
  </si>
  <si>
    <t>Elkülönített állami pénzalapokkal szembeni tartozás</t>
  </si>
  <si>
    <t>Központi költségvetéssel szemben fennálló tartozás</t>
  </si>
  <si>
    <t>Állammal szembeni tartozások</t>
  </si>
  <si>
    <t>Át-ütemezett</t>
  </si>
  <si>
    <t>60 napon 
túli 
állomány</t>
  </si>
  <si>
    <t>30-60 nap 
közötti 
állomány</t>
  </si>
  <si>
    <t>30 nap 
alatti
állomány</t>
  </si>
  <si>
    <t xml:space="preserve">Tartozásállomány megnevezése </t>
  </si>
  <si>
    <t>30 napon túli elismert tartozásállomány összesen:  0  Ft</t>
  </si>
  <si>
    <t>Költségvetési szerv számlaszáma:</t>
  </si>
  <si>
    <t>Költségvetési szerv neve:</t>
  </si>
  <si>
    <t>Adatszolgáltatás 
az elismert tartozásállományról</t>
  </si>
  <si>
    <t>a lakosságnak juttatott támogatások, szociális, rászorultsági</t>
  </si>
  <si>
    <t>jellegű ellátások</t>
  </si>
  <si>
    <t>Előirányzat</t>
  </si>
  <si>
    <t>Ft-ban</t>
  </si>
  <si>
    <t>ebből: egyéb, az önkormányzat rendeletében megállapított juttatás</t>
  </si>
  <si>
    <t>ebből: köztemetés</t>
  </si>
  <si>
    <t xml:space="preserve">ebből: települési támogatás </t>
  </si>
  <si>
    <t xml:space="preserve">ebből: önkormányzat által saját hatáskörben (nem szociális és </t>
  </si>
  <si>
    <t xml:space="preserve">gyermekvédelmi előírások alapján) adott más ellátás </t>
  </si>
  <si>
    <t>ebből: időskorúak járadéka</t>
  </si>
  <si>
    <t>ebből: szépkorúak jubileumi juttatása</t>
  </si>
  <si>
    <t>Eredeti ei.</t>
  </si>
  <si>
    <t>Módosított ei.</t>
  </si>
  <si>
    <t>B1131</t>
  </si>
  <si>
    <t>B1132</t>
  </si>
  <si>
    <t>Települési önkormányzatok szociális   feladatainak támogatása</t>
  </si>
  <si>
    <t>Települési önkormányzatok gyermekétkeztetési  feladatainak támogatása</t>
  </si>
  <si>
    <t>2020. évi előirányzat</t>
  </si>
  <si>
    <t xml:space="preserve">Államháztartáson belüli megelőlegezések visszafizetése </t>
  </si>
  <si>
    <t>Központi irányítószervi támogatások folyósítása</t>
  </si>
  <si>
    <t>Rovatszám</t>
  </si>
  <si>
    <t>késedelmi pótlék</t>
  </si>
  <si>
    <t>Rovat szám</t>
  </si>
  <si>
    <t xml:space="preserve">Éves eredeti kiadási előirányzat: </t>
  </si>
  <si>
    <t>Hosszú lejáratú hitel törlesztése</t>
  </si>
  <si>
    <t>Beruházások és felújítások összesen</t>
  </si>
  <si>
    <t>K6+K7</t>
  </si>
  <si>
    <t>Ják Község Önkormányzata</t>
  </si>
  <si>
    <t>72100237-10140004</t>
  </si>
  <si>
    <t>Központi, irányító szervi támogatások folyósítása működédési célra</t>
  </si>
  <si>
    <t>K 512    Civil szervezetek</t>
  </si>
  <si>
    <t>K 506   Szombathelyi Kistérség Többcélú Társulása</t>
  </si>
  <si>
    <t>Felhalmozási cálú önkormányzati támogatások</t>
  </si>
  <si>
    <t>Ják Község önkormányzata által</t>
  </si>
  <si>
    <t>2017</t>
  </si>
  <si>
    <t>2018</t>
  </si>
  <si>
    <t>Szakfeladat</t>
  </si>
  <si>
    <t>011130</t>
  </si>
  <si>
    <t>Önk. Ig. tev.</t>
  </si>
  <si>
    <t>Építményüzemeltetés</t>
  </si>
  <si>
    <t>074031</t>
  </si>
  <si>
    <t>Önkormányzat összesen:</t>
  </si>
  <si>
    <t>Önk. ig. tevékenység</t>
  </si>
  <si>
    <t>104042</t>
  </si>
  <si>
    <t>KÖH összesen:</t>
  </si>
  <si>
    <t>045160</t>
  </si>
  <si>
    <t>Közutak fenntart.</t>
  </si>
  <si>
    <t>Gyermekétkeztetés</t>
  </si>
  <si>
    <t>Községgazdálkodás</t>
  </si>
  <si>
    <t xml:space="preserve">Szociális étk. </t>
  </si>
  <si>
    <t>066010</t>
  </si>
  <si>
    <t>Zöldterületek fenntart.</t>
  </si>
  <si>
    <t>Közműv. tev. t.</t>
  </si>
  <si>
    <t>013320</t>
  </si>
  <si>
    <t>KÜÉSZ összesen:</t>
  </si>
  <si>
    <t>Óvodai nev. ellátás</t>
  </si>
  <si>
    <t>Működés összesen</t>
  </si>
  <si>
    <t>Ják, Kossuth Lajos u. 14.</t>
  </si>
  <si>
    <t>Létszám (fő)</t>
  </si>
  <si>
    <t>Cs. nő eü. gondozás</t>
  </si>
  <si>
    <t>Család- és gyermekjóléti szolgáltatások</t>
  </si>
  <si>
    <t>Élelmezési tev.</t>
  </si>
  <si>
    <t>Közétkeztetés</t>
  </si>
  <si>
    <t>Temető fenntart.</t>
  </si>
  <si>
    <t>091110</t>
  </si>
  <si>
    <t>Óvoda összesen:</t>
  </si>
  <si>
    <t xml:space="preserve">Általános költségek felosztása </t>
  </si>
  <si>
    <t>Élelm. tev.       62212 (%)</t>
  </si>
  <si>
    <t>Közétkezt.      62213 (%)</t>
  </si>
  <si>
    <t>Munkah. étk.</t>
  </si>
  <si>
    <t>Versenysport</t>
  </si>
  <si>
    <t>K 512     Sporttevékenységek támogatása</t>
  </si>
  <si>
    <t>COFOG</t>
  </si>
  <si>
    <t>066020</t>
  </si>
  <si>
    <t>Községgazd.</t>
  </si>
  <si>
    <t>62</t>
  </si>
  <si>
    <t>63</t>
  </si>
  <si>
    <t>013350</t>
  </si>
  <si>
    <t>082092</t>
  </si>
  <si>
    <t>Működési  tartalékok</t>
  </si>
  <si>
    <t>Felhalmozási tartalék</t>
  </si>
  <si>
    <t>Ják Község  Önkormányzata 2021. évi költségvetése</t>
  </si>
  <si>
    <t>2021. évi létszám</t>
  </si>
  <si>
    <t>K 506   JKÖH továbbszámlázás</t>
  </si>
  <si>
    <t xml:space="preserve">Helyi adó és egyéb közhatalmi bevételek </t>
  </si>
  <si>
    <t xml:space="preserve">Irányító szervi támogatások folyósítása </t>
  </si>
  <si>
    <t xml:space="preserve">                                Támogatások, kölcsönök bevételei </t>
  </si>
  <si>
    <t>2021. évi</t>
  </si>
  <si>
    <t>2021.</t>
  </si>
  <si>
    <t>096015</t>
  </si>
  <si>
    <t>562912, 562913</t>
  </si>
  <si>
    <t>096025</t>
  </si>
  <si>
    <t>107051</t>
  </si>
  <si>
    <t>081041</t>
  </si>
  <si>
    <t>2016</t>
  </si>
  <si>
    <t>2020-ig kifizetés</t>
  </si>
  <si>
    <t>2016.</t>
  </si>
  <si>
    <t>2017.</t>
  </si>
  <si>
    <t>2018.</t>
  </si>
  <si>
    <t>2026-ban jár le évi 1 millió utolsó évben 577 025 Ft</t>
  </si>
  <si>
    <t>2027-ben jár le évi 1 millió</t>
  </si>
  <si>
    <t>2028-ban jár le évi 1 millió</t>
  </si>
  <si>
    <t>I. Működési célú bevételek és kiadások mérlege                               
(Önkormányzati szinten)</t>
  </si>
  <si>
    <t xml:space="preserve"> II. Felhalmozási célú bevételek és kiadások   mérlege                               
(Önkormányzati szinten)</t>
  </si>
  <si>
    <t xml:space="preserve">2021. évi költségvetés előirányzat-felhasználási terve                                                      </t>
  </si>
  <si>
    <t>1. melléklet a 4/2021. (II.25.) önkormányzati rendelethez</t>
  </si>
  <si>
    <t>2. melléklet a 4/2021. (II.25.) önkormányzati rendelethez</t>
  </si>
  <si>
    <t>3. melléklet a 4/2021. (II.25.) önkormányzati rendelethez</t>
  </si>
  <si>
    <t>4. melléklet a 4/2021. (II.25.) önkormányzati rendelethez</t>
  </si>
  <si>
    <t>5. melléklet a 4/2021. (II.25.) önkormányzati rendelethez</t>
  </si>
  <si>
    <t>6. melléklet a 4/2021. (II.25.) önkormányzati rendelethez</t>
  </si>
  <si>
    <t>7. melléklet a 4/2021. (II.25.) önkormányzati rendelethez</t>
  </si>
  <si>
    <t>8. melléklet a 4/2021. (II.25.) önkormányzati rendelethez</t>
  </si>
  <si>
    <t>9. melléklet a 4/2021. (II.25.) önkormányzati rendelethez</t>
  </si>
  <si>
    <t>10. melléklet a 4/2021. (II.25.) önkormányzati rendelethez</t>
  </si>
  <si>
    <t>11. melléklet a 4/2021. (II.25.) önkormányzati rendelethez</t>
  </si>
  <si>
    <t>12. melléklet a 4/2021. (II.25.) önkormányzati rendelethez</t>
  </si>
  <si>
    <t>13. melléklet a 4/2021. (II.25.) önkormányzati rendelethez</t>
  </si>
  <si>
    <t>14. melléklet a 4/2021. (II.25.) önkormányzati rendelethez</t>
  </si>
  <si>
    <t>15. melléklet a 4/2021. (II.25.) önkormányzati rendelethez</t>
  </si>
  <si>
    <t>16. melléklet a 4/2021. (II.25.) önkormányzati rendelethez</t>
  </si>
  <si>
    <t>17. melléklet a 4/2021. (II.25.) önkormányzati rendelethez</t>
  </si>
  <si>
    <t>18. melléklet a 4/2021. (II.25.) önkormányzati rendelethez</t>
  </si>
  <si>
    <t>19. melléklet a 4/2021. (II.25.)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</si>
</sst>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Ft&quot;_-;\-* #,##0.00\ &quot;Ft&quot;_-;_-* &quot;-&quot;??\ &quot;Ft&quot;_-;_-@_-"/>
    <numFmt numFmtId="164" formatCode="0__"/>
    <numFmt numFmtId="165" formatCode="\ ##########"/>
    <numFmt numFmtId="166" formatCode="#,###"/>
    <numFmt numFmtId="167" formatCode="0.0"/>
    <numFmt numFmtId="168" formatCode="0.000"/>
  </numFmts>
  <fonts count="1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63"/>
      <name val="Bookman Old Style"/>
      <family val="1"/>
      <charset val="238"/>
    </font>
    <font>
      <b/>
      <sz val="10"/>
      <color indexed="10"/>
      <name val="Tahoma"/>
      <family val="2"/>
      <charset val="238"/>
    </font>
    <font>
      <b/>
      <i/>
      <sz val="14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 CE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10"/>
      <name val="Calibri"/>
      <family val="2"/>
      <charset val="238"/>
    </font>
    <font>
      <b/>
      <i/>
      <u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i/>
      <u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Horizontal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69" fillId="0" borderId="0"/>
    <xf numFmtId="0" fontId="15" fillId="0" borderId="0"/>
    <xf numFmtId="0" fontId="53" fillId="0" borderId="0"/>
    <xf numFmtId="44" fontId="1" fillId="0" borderId="0" applyFont="0" applyFill="0" applyBorder="0" applyAlignment="0" applyProtection="0"/>
  </cellStyleXfs>
  <cellXfs count="67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6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30" fillId="5" borderId="1" xfId="0" applyFont="1" applyFill="1" applyBorder="1"/>
    <xf numFmtId="0" fontId="31" fillId="5" borderId="1" xfId="0" applyFont="1" applyFill="1" applyBorder="1"/>
    <xf numFmtId="0" fontId="9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2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30" fillId="0" borderId="0" xfId="0" applyFont="1"/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left" vertical="center"/>
    </xf>
    <xf numFmtId="0" fontId="30" fillId="6" borderId="1" xfId="0" applyFont="1" applyFill="1" applyBorder="1"/>
    <xf numFmtId="0" fontId="36" fillId="0" borderId="1" xfId="0" applyFont="1" applyBorder="1"/>
    <xf numFmtId="0" fontId="36" fillId="0" borderId="1" xfId="0" applyFont="1" applyBorder="1" applyAlignment="1">
      <alignment wrapText="1"/>
    </xf>
    <xf numFmtId="0" fontId="37" fillId="0" borderId="0" xfId="1" applyFont="1" applyAlignment="1" applyProtection="1"/>
    <xf numFmtId="0" fontId="38" fillId="0" borderId="0" xfId="0" applyFont="1"/>
    <xf numFmtId="0" fontId="3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1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2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2" fillId="0" borderId="0" xfId="0" applyFont="1" applyAlignment="1">
      <alignment horizontal="justify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justify"/>
    </xf>
    <xf numFmtId="0" fontId="28" fillId="0" borderId="1" xfId="0" applyFont="1" applyBorder="1" applyAlignment="1">
      <alignment horizontal="justify"/>
    </xf>
    <xf numFmtId="0" fontId="42" fillId="0" borderId="1" xfId="0" applyFont="1" applyBorder="1" applyAlignment="1">
      <alignment horizontal="justify"/>
    </xf>
    <xf numFmtId="0" fontId="17" fillId="0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wrapText="1"/>
    </xf>
    <xf numFmtId="0" fontId="44" fillId="0" borderId="0" xfId="0" applyFont="1"/>
    <xf numFmtId="0" fontId="40" fillId="0" borderId="1" xfId="0" applyFont="1" applyBorder="1"/>
    <xf numFmtId="0" fontId="29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45" fillId="0" borderId="0" xfId="0" applyFont="1"/>
    <xf numFmtId="0" fontId="46" fillId="0" borderId="0" xfId="0" applyFont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0" fontId="19" fillId="0" borderId="1" xfId="0" applyFont="1" applyFill="1" applyBorder="1"/>
    <xf numFmtId="3" fontId="19" fillId="0" borderId="1" xfId="0" applyNumberFormat="1" applyFont="1" applyFill="1" applyBorder="1"/>
    <xf numFmtId="0" fontId="22" fillId="0" borderId="1" xfId="0" applyFont="1" applyFill="1" applyBorder="1" applyAlignment="1">
      <alignment wrapText="1"/>
    </xf>
    <xf numFmtId="0" fontId="0" fillId="0" borderId="0" xfId="0" applyFill="1"/>
    <xf numFmtId="0" fontId="47" fillId="0" borderId="0" xfId="0" applyFont="1"/>
    <xf numFmtId="0" fontId="48" fillId="0" borderId="0" xfId="0" applyFo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0" fillId="0" borderId="1" xfId="0" applyFont="1" applyBorder="1" applyAlignment="1">
      <alignment horizontal="center" wrapText="1"/>
    </xf>
    <xf numFmtId="0" fontId="28" fillId="0" borderId="0" xfId="0" applyFont="1"/>
    <xf numFmtId="0" fontId="4" fillId="7" borderId="1" xfId="0" applyFont="1" applyFill="1" applyBorder="1" applyAlignment="1">
      <alignment horizontal="left" vertical="center"/>
    </xf>
    <xf numFmtId="0" fontId="0" fillId="7" borderId="1" xfId="0" applyFill="1" applyBorder="1"/>
    <xf numFmtId="0" fontId="8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7" fillId="7" borderId="1" xfId="0" applyNumberFormat="1" applyFont="1" applyFill="1" applyBorder="1" applyAlignment="1">
      <alignment horizontal="right" vertical="top" wrapText="1"/>
    </xf>
    <xf numFmtId="0" fontId="30" fillId="0" borderId="1" xfId="0" applyFont="1" applyBorder="1"/>
    <xf numFmtId="0" fontId="9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/>
    <xf numFmtId="0" fontId="49" fillId="0" borderId="0" xfId="0" applyFont="1" applyAlignment="1">
      <alignment wrapText="1"/>
    </xf>
    <xf numFmtId="0" fontId="50" fillId="0" borderId="0" xfId="0" applyFont="1" applyFill="1"/>
    <xf numFmtId="0" fontId="52" fillId="8" borderId="1" xfId="0" applyFont="1" applyFill="1" applyBorder="1"/>
    <xf numFmtId="165" fontId="12" fillId="8" borderId="1" xfId="0" applyNumberFormat="1" applyFont="1" applyFill="1" applyBorder="1" applyAlignment="1">
      <alignment vertical="center"/>
    </xf>
    <xf numFmtId="0" fontId="26" fillId="8" borderId="1" xfId="0" applyFont="1" applyFill="1" applyBorder="1"/>
    <xf numFmtId="0" fontId="12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6" fillId="9" borderId="1" xfId="0" applyFont="1" applyFill="1" applyBorder="1" applyAlignment="1">
      <alignment horizontal="left" vertical="center"/>
    </xf>
    <xf numFmtId="165" fontId="6" fillId="9" borderId="1" xfId="0" applyNumberFormat="1" applyFont="1" applyFill="1" applyBorder="1" applyAlignment="1">
      <alignment vertical="center"/>
    </xf>
    <xf numFmtId="0" fontId="26" fillId="9" borderId="1" xfId="0" applyFont="1" applyFill="1" applyBorder="1"/>
    <xf numFmtId="0" fontId="9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0" fontId="0" fillId="9" borderId="1" xfId="0" applyFill="1" applyBorder="1"/>
    <xf numFmtId="0" fontId="30" fillId="10" borderId="1" xfId="0" applyFont="1" applyFill="1" applyBorder="1"/>
    <xf numFmtId="0" fontId="31" fillId="10" borderId="1" xfId="0" applyFont="1" applyFill="1" applyBorder="1"/>
    <xf numFmtId="0" fontId="0" fillId="10" borderId="1" xfId="0" applyFill="1" applyBorder="1"/>
    <xf numFmtId="0" fontId="26" fillId="10" borderId="1" xfId="0" applyFont="1" applyFill="1" applyBorder="1"/>
    <xf numFmtId="0" fontId="30" fillId="11" borderId="1" xfId="0" applyFont="1" applyFill="1" applyBorder="1"/>
    <xf numFmtId="0" fontId="6" fillId="11" borderId="1" xfId="0" applyFont="1" applyFill="1" applyBorder="1" applyAlignment="1">
      <alignment horizontal="left" vertical="center"/>
    </xf>
    <xf numFmtId="0" fontId="0" fillId="11" borderId="1" xfId="0" applyFill="1" applyBorder="1"/>
    <xf numFmtId="0" fontId="30" fillId="7" borderId="1" xfId="0" applyFont="1" applyFill="1" applyBorder="1"/>
    <xf numFmtId="0" fontId="30" fillId="12" borderId="1" xfId="0" applyFont="1" applyFill="1" applyBorder="1"/>
    <xf numFmtId="0" fontId="6" fillId="12" borderId="1" xfId="0" applyFont="1" applyFill="1" applyBorder="1" applyAlignment="1">
      <alignment horizontal="left" vertical="center"/>
    </xf>
    <xf numFmtId="0" fontId="0" fillId="12" borderId="1" xfId="0" applyFill="1" applyBorder="1"/>
    <xf numFmtId="0" fontId="52" fillId="7" borderId="1" xfId="0" applyFont="1" applyFill="1" applyBorder="1"/>
    <xf numFmtId="165" fontId="12" fillId="7" borderId="1" xfId="0" applyNumberFormat="1" applyFont="1" applyFill="1" applyBorder="1" applyAlignment="1">
      <alignment vertical="center"/>
    </xf>
    <xf numFmtId="0" fontId="52" fillId="12" borderId="1" xfId="0" applyFont="1" applyFill="1" applyBorder="1"/>
    <xf numFmtId="165" fontId="12" fillId="12" borderId="1" xfId="0" applyNumberFormat="1" applyFont="1" applyFill="1" applyBorder="1" applyAlignment="1">
      <alignment vertical="center"/>
    </xf>
    <xf numFmtId="0" fontId="26" fillId="12" borderId="1" xfId="0" applyFont="1" applyFill="1" applyBorder="1"/>
    <xf numFmtId="0" fontId="30" fillId="9" borderId="1" xfId="0" applyFont="1" applyFill="1" applyBorder="1"/>
    <xf numFmtId="0" fontId="31" fillId="9" borderId="1" xfId="0" applyFont="1" applyFill="1" applyBorder="1"/>
    <xf numFmtId="0" fontId="31" fillId="7" borderId="1" xfId="0" applyFont="1" applyFill="1" applyBorder="1"/>
    <xf numFmtId="0" fontId="12" fillId="7" borderId="1" xfId="0" applyFont="1" applyFill="1" applyBorder="1" applyAlignment="1">
      <alignment horizontal="left" vertical="center"/>
    </xf>
    <xf numFmtId="0" fontId="31" fillId="12" borderId="1" xfId="0" applyFont="1" applyFill="1" applyBorder="1"/>
    <xf numFmtId="0" fontId="3" fillId="9" borderId="1" xfId="0" applyFont="1" applyFill="1" applyBorder="1" applyAlignment="1">
      <alignment horizontal="left" vertical="center"/>
    </xf>
    <xf numFmtId="0" fontId="52" fillId="13" borderId="1" xfId="0" applyFont="1" applyFill="1" applyBorder="1"/>
    <xf numFmtId="0" fontId="12" fillId="13" borderId="1" xfId="0" applyFont="1" applyFill="1" applyBorder="1" applyAlignment="1">
      <alignment horizontal="left" vertical="center"/>
    </xf>
    <xf numFmtId="0" fontId="0" fillId="13" borderId="1" xfId="0" applyFill="1" applyBorder="1"/>
    <xf numFmtId="0" fontId="28" fillId="0" borderId="1" xfId="0" applyFont="1" applyBorder="1" applyAlignment="1">
      <alignment horizontal="center" wrapText="1"/>
    </xf>
    <xf numFmtId="0" fontId="28" fillId="9" borderId="1" xfId="0" applyFont="1" applyFill="1" applyBorder="1"/>
    <xf numFmtId="0" fontId="11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72" fillId="0" borderId="1" xfId="0" applyFont="1" applyBorder="1" applyAlignment="1">
      <alignment wrapText="1"/>
    </xf>
    <xf numFmtId="0" fontId="71" fillId="0" borderId="0" xfId="0" applyFont="1"/>
    <xf numFmtId="0" fontId="73" fillId="0" borderId="0" xfId="0" applyFont="1"/>
    <xf numFmtId="0" fontId="74" fillId="0" borderId="0" xfId="0" applyFont="1"/>
    <xf numFmtId="3" fontId="71" fillId="0" borderId="0" xfId="0" applyNumberFormat="1" applyFont="1"/>
    <xf numFmtId="0" fontId="75" fillId="0" borderId="0" xfId="0" applyFont="1"/>
    <xf numFmtId="0" fontId="58" fillId="0" borderId="0" xfId="0" applyFont="1"/>
    <xf numFmtId="0" fontId="76" fillId="0" borderId="0" xfId="0" applyFont="1"/>
    <xf numFmtId="0" fontId="77" fillId="0" borderId="0" xfId="0" applyFont="1"/>
    <xf numFmtId="0" fontId="25" fillId="0" borderId="0" xfId="0" applyFont="1"/>
    <xf numFmtId="0" fontId="78" fillId="0" borderId="0" xfId="0" applyFont="1"/>
    <xf numFmtId="0" fontId="55" fillId="0" borderId="1" xfId="0" applyFont="1" applyFill="1" applyBorder="1" applyAlignment="1">
      <alignment vertical="center" wrapText="1"/>
    </xf>
    <xf numFmtId="0" fontId="55" fillId="0" borderId="1" xfId="0" applyNumberFormat="1" applyFont="1" applyFill="1" applyBorder="1" applyAlignment="1">
      <alignment vertical="center"/>
    </xf>
    <xf numFmtId="165" fontId="55" fillId="0" borderId="1" xfId="0" applyNumberFormat="1" applyFont="1" applyFill="1" applyBorder="1" applyAlignment="1">
      <alignment vertical="center"/>
    </xf>
    <xf numFmtId="0" fontId="55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vertical="center" wrapText="1"/>
    </xf>
    <xf numFmtId="165" fontId="56" fillId="0" borderId="1" xfId="0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vertical="center"/>
    </xf>
    <xf numFmtId="0" fontId="55" fillId="3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wrapText="1"/>
    </xf>
    <xf numFmtId="164" fontId="55" fillId="0" borderId="1" xfId="0" applyNumberFormat="1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 wrapText="1"/>
    </xf>
    <xf numFmtId="165" fontId="57" fillId="0" borderId="1" xfId="0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75" fillId="0" borderId="0" xfId="0" applyFont="1" applyBorder="1"/>
    <xf numFmtId="0" fontId="76" fillId="0" borderId="0" xfId="0" applyFont="1" applyBorder="1"/>
    <xf numFmtId="0" fontId="57" fillId="0" borderId="1" xfId="0" applyFont="1" applyFill="1" applyBorder="1" applyAlignment="1">
      <alignment vertical="center" wrapText="1"/>
    </xf>
    <xf numFmtId="0" fontId="79" fillId="0" borderId="0" xfId="0" applyFont="1"/>
    <xf numFmtId="0" fontId="54" fillId="0" borderId="1" xfId="0" applyFont="1" applyFill="1" applyBorder="1" applyAlignment="1">
      <alignment wrapText="1"/>
    </xf>
    <xf numFmtId="0" fontId="54" fillId="0" borderId="1" xfId="0" applyFont="1" applyFill="1" applyBorder="1"/>
    <xf numFmtId="0" fontId="80" fillId="0" borderId="0" xfId="0" applyFont="1" applyBorder="1"/>
    <xf numFmtId="0" fontId="80" fillId="0" borderId="0" xfId="0" applyFont="1"/>
    <xf numFmtId="0" fontId="0" fillId="0" borderId="0" xfId="0" applyFont="1"/>
    <xf numFmtId="0" fontId="81" fillId="16" borderId="1" xfId="0" applyFont="1" applyFill="1" applyBorder="1" applyAlignment="1">
      <alignment wrapText="1"/>
    </xf>
    <xf numFmtId="0" fontId="82" fillId="16" borderId="1" xfId="0" applyFont="1" applyFill="1" applyBorder="1" applyAlignment="1">
      <alignment horizontal="left" vertical="center"/>
    </xf>
    <xf numFmtId="0" fontId="83" fillId="16" borderId="1" xfId="0" applyFont="1" applyFill="1" applyBorder="1" applyAlignment="1">
      <alignment horizontal="left" vertical="center" wrapText="1"/>
    </xf>
    <xf numFmtId="0" fontId="84" fillId="16" borderId="1" xfId="0" applyFont="1" applyFill="1" applyBorder="1" applyAlignment="1">
      <alignment horizontal="left" vertical="center"/>
    </xf>
    <xf numFmtId="0" fontId="84" fillId="16" borderId="1" xfId="0" applyFont="1" applyFill="1" applyBorder="1" applyAlignment="1">
      <alignment horizontal="left" vertical="center" wrapText="1"/>
    </xf>
    <xf numFmtId="0" fontId="84" fillId="16" borderId="1" xfId="0" applyFont="1" applyFill="1" applyBorder="1" applyAlignment="1">
      <alignment wrapText="1"/>
    </xf>
    <xf numFmtId="0" fontId="85" fillId="16" borderId="1" xfId="0" applyFont="1" applyFill="1" applyBorder="1"/>
    <xf numFmtId="0" fontId="56" fillId="16" borderId="1" xfId="0" applyFont="1" applyFill="1" applyBorder="1" applyAlignment="1">
      <alignment horizontal="center" vertical="center" wrapText="1"/>
    </xf>
    <xf numFmtId="3" fontId="55" fillId="16" borderId="1" xfId="0" applyNumberFormat="1" applyFont="1" applyFill="1" applyBorder="1" applyAlignment="1">
      <alignment vertical="center"/>
    </xf>
    <xf numFmtId="3" fontId="1" fillId="16" borderId="1" xfId="0" applyNumberFormat="1" applyFont="1" applyFill="1" applyBorder="1" applyAlignment="1"/>
    <xf numFmtId="3" fontId="55" fillId="16" borderId="1" xfId="0" applyNumberFormat="1" applyFont="1" applyFill="1" applyBorder="1" applyAlignment="1"/>
    <xf numFmtId="3" fontId="78" fillId="16" borderId="1" xfId="0" applyNumberFormat="1" applyFont="1" applyFill="1" applyBorder="1" applyAlignment="1"/>
    <xf numFmtId="3" fontId="56" fillId="16" borderId="1" xfId="0" applyNumberFormat="1" applyFont="1" applyFill="1" applyBorder="1" applyAlignment="1">
      <alignment vertical="center"/>
    </xf>
    <xf numFmtId="3" fontId="25" fillId="16" borderId="1" xfId="0" applyNumberFormat="1" applyFont="1" applyFill="1" applyBorder="1" applyAlignment="1"/>
    <xf numFmtId="3" fontId="56" fillId="16" borderId="1" xfId="0" applyNumberFormat="1" applyFont="1" applyFill="1" applyBorder="1" applyAlignment="1"/>
    <xf numFmtId="3" fontId="57" fillId="16" borderId="1" xfId="0" applyNumberFormat="1" applyFont="1" applyFill="1" applyBorder="1" applyAlignment="1">
      <alignment vertical="center"/>
    </xf>
    <xf numFmtId="3" fontId="57" fillId="16" borderId="1" xfId="0" applyNumberFormat="1" applyFont="1" applyFill="1" applyBorder="1" applyAlignment="1"/>
    <xf numFmtId="3" fontId="77" fillId="16" borderId="1" xfId="0" applyNumberFormat="1" applyFont="1" applyFill="1" applyBorder="1" applyAlignment="1"/>
    <xf numFmtId="3" fontId="57" fillId="16" borderId="1" xfId="0" applyNumberFormat="1" applyFont="1" applyFill="1" applyBorder="1" applyAlignment="1">
      <alignment vertical="center" wrapText="1"/>
    </xf>
    <xf numFmtId="3" fontId="62" fillId="16" borderId="1" xfId="0" applyNumberFormat="1" applyFont="1" applyFill="1" applyBorder="1" applyAlignment="1">
      <alignment vertical="center"/>
    </xf>
    <xf numFmtId="3" fontId="54" fillId="16" borderId="1" xfId="0" applyNumberFormat="1" applyFont="1" applyFill="1" applyBorder="1" applyAlignment="1"/>
    <xf numFmtId="0" fontId="0" fillId="16" borderId="0" xfId="0" applyFont="1" applyFill="1"/>
    <xf numFmtId="0" fontId="86" fillId="16" borderId="0" xfId="0" applyFont="1" applyFill="1"/>
    <xf numFmtId="0" fontId="82" fillId="16" borderId="0" xfId="0" applyFont="1" applyFill="1"/>
    <xf numFmtId="0" fontId="71" fillId="16" borderId="0" xfId="0" applyFont="1" applyFill="1"/>
    <xf numFmtId="0" fontId="73" fillId="16" borderId="0" xfId="0" applyFont="1" applyFill="1"/>
    <xf numFmtId="0" fontId="74" fillId="16" borderId="0" xfId="0" applyFont="1" applyFill="1"/>
    <xf numFmtId="0" fontId="87" fillId="16" borderId="1" xfId="0" applyFont="1" applyFill="1" applyBorder="1" applyAlignment="1">
      <alignment horizontal="center" vertical="center" wrapText="1"/>
    </xf>
    <xf numFmtId="0" fontId="88" fillId="16" borderId="1" xfId="0" applyFont="1" applyFill="1" applyBorder="1" applyAlignment="1">
      <alignment vertical="center" wrapText="1"/>
    </xf>
    <xf numFmtId="0" fontId="88" fillId="16" borderId="1" xfId="0" applyFont="1" applyFill="1" applyBorder="1" applyAlignment="1">
      <alignment horizontal="left" vertical="center"/>
    </xf>
    <xf numFmtId="3" fontId="89" fillId="16" borderId="1" xfId="0" applyNumberFormat="1" applyFont="1" applyFill="1" applyBorder="1" applyAlignment="1">
      <alignment horizontal="right"/>
    </xf>
    <xf numFmtId="0" fontId="88" fillId="16" borderId="1" xfId="0" applyFont="1" applyFill="1" applyBorder="1" applyAlignment="1">
      <alignment horizontal="left" vertical="center" wrapText="1"/>
    </xf>
    <xf numFmtId="0" fontId="87" fillId="16" borderId="1" xfId="0" applyFont="1" applyFill="1" applyBorder="1" applyAlignment="1">
      <alignment horizontal="left" vertical="center" wrapText="1"/>
    </xf>
    <xf numFmtId="0" fontId="87" fillId="16" borderId="1" xfId="0" applyFont="1" applyFill="1" applyBorder="1" applyAlignment="1">
      <alignment horizontal="left" vertical="center"/>
    </xf>
    <xf numFmtId="0" fontId="82" fillId="16" borderId="1" xfId="0" applyFont="1" applyFill="1" applyBorder="1" applyAlignment="1">
      <alignment horizontal="left" vertical="center" wrapText="1"/>
    </xf>
    <xf numFmtId="3" fontId="90" fillId="16" borderId="1" xfId="0" applyNumberFormat="1" applyFont="1" applyFill="1" applyBorder="1" applyAlignment="1">
      <alignment horizontal="right"/>
    </xf>
    <xf numFmtId="0" fontId="91" fillId="16" borderId="1" xfId="0" applyFont="1" applyFill="1" applyBorder="1" applyAlignment="1">
      <alignment horizontal="left" vertical="center" wrapText="1"/>
    </xf>
    <xf numFmtId="0" fontId="92" fillId="16" borderId="1" xfId="0" applyFont="1" applyFill="1" applyBorder="1" applyAlignment="1">
      <alignment horizontal="left" vertical="center" wrapText="1"/>
    </xf>
    <xf numFmtId="3" fontId="73" fillId="16" borderId="1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 applyProtection="1">
      <alignment vertical="center" wrapText="1"/>
    </xf>
    <xf numFmtId="166" fontId="0" fillId="0" borderId="0" xfId="0" applyNumberFormat="1" applyFont="1" applyFill="1" applyAlignment="1" applyProtection="1">
      <alignment horizontal="center" vertical="center" wrapText="1"/>
    </xf>
    <xf numFmtId="166" fontId="0" fillId="0" borderId="2" xfId="0" applyNumberFormat="1" applyFont="1" applyFill="1" applyBorder="1" applyAlignment="1" applyProtection="1">
      <alignment horizontal="left" vertical="center" wrapText="1" indent="1"/>
    </xf>
    <xf numFmtId="166" fontId="0" fillId="0" borderId="3" xfId="0" applyNumberFormat="1" applyFont="1" applyFill="1" applyBorder="1" applyAlignment="1" applyProtection="1">
      <alignment horizontal="left" vertical="center" wrapText="1" indent="1"/>
    </xf>
    <xf numFmtId="166" fontId="93" fillId="0" borderId="0" xfId="0" applyNumberFormat="1" applyFont="1" applyFill="1" applyAlignment="1" applyProtection="1">
      <alignment horizontal="right" vertical="center"/>
    </xf>
    <xf numFmtId="166" fontId="94" fillId="0" borderId="4" xfId="0" applyNumberFormat="1" applyFont="1" applyFill="1" applyBorder="1" applyAlignment="1" applyProtection="1">
      <alignment horizontal="centerContinuous" vertical="center" wrapText="1"/>
    </xf>
    <xf numFmtId="166" fontId="94" fillId="0" borderId="5" xfId="0" applyNumberFormat="1" applyFont="1" applyFill="1" applyBorder="1" applyAlignment="1" applyProtection="1">
      <alignment horizontal="centerContinuous" vertical="center" wrapText="1"/>
    </xf>
    <xf numFmtId="166" fontId="94" fillId="0" borderId="6" xfId="0" applyNumberFormat="1" applyFont="1" applyFill="1" applyBorder="1" applyAlignment="1" applyProtection="1">
      <alignment horizontal="centerContinuous" vertical="center" wrapText="1"/>
    </xf>
    <xf numFmtId="166" fontId="94" fillId="0" borderId="4" xfId="0" applyNumberFormat="1" applyFont="1" applyFill="1" applyBorder="1" applyAlignment="1" applyProtection="1">
      <alignment horizontal="center" vertical="center" wrapText="1"/>
    </xf>
    <xf numFmtId="166" fontId="94" fillId="0" borderId="5" xfId="0" applyNumberFormat="1" applyFont="1" applyFill="1" applyBorder="1" applyAlignment="1" applyProtection="1">
      <alignment horizontal="center" vertical="center" wrapText="1"/>
    </xf>
    <xf numFmtId="166" fontId="94" fillId="0" borderId="6" xfId="0" applyNumberFormat="1" applyFont="1" applyFill="1" applyBorder="1" applyAlignment="1" applyProtection="1">
      <alignment horizontal="center" vertical="center" wrapText="1"/>
    </xf>
    <xf numFmtId="166" fontId="94" fillId="0" borderId="7" xfId="0" applyNumberFormat="1" applyFont="1" applyFill="1" applyBorder="1" applyAlignment="1" applyProtection="1">
      <alignment horizontal="center" vertical="center" wrapText="1"/>
    </xf>
    <xf numFmtId="166" fontId="95" fillId="0" borderId="8" xfId="0" applyNumberFormat="1" applyFont="1" applyFill="1" applyBorder="1" applyAlignment="1" applyProtection="1">
      <alignment horizontal="left" vertical="center" wrapText="1" indent="1"/>
    </xf>
    <xf numFmtId="166" fontId="9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11" xfId="0" applyNumberFormat="1" applyFont="1" applyFill="1" applyBorder="1" applyAlignment="1" applyProtection="1">
      <alignment horizontal="left" vertical="center" wrapText="1" indent="1"/>
    </xf>
    <xf numFmtId="166" fontId="9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13" xfId="0" applyNumberFormat="1" applyFont="1" applyFill="1" applyBorder="1" applyAlignment="1" applyProtection="1">
      <alignment horizontal="left" vertical="center" wrapText="1" indent="1"/>
    </xf>
    <xf numFmtId="166" fontId="9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6" fontId="9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6" fontId="9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94" fillId="0" borderId="7" xfId="0" applyNumberFormat="1" applyFont="1" applyFill="1" applyBorder="1" applyAlignment="1" applyProtection="1">
      <alignment horizontal="left" vertical="center" wrapText="1" indent="1"/>
    </xf>
    <xf numFmtId="166" fontId="94" fillId="0" borderId="4" xfId="0" applyNumberFormat="1" applyFont="1" applyFill="1" applyBorder="1" applyAlignment="1" applyProtection="1">
      <alignment horizontal="left" vertical="center" wrapText="1" indent="1"/>
    </xf>
    <xf numFmtId="166" fontId="94" fillId="0" borderId="5" xfId="0" applyNumberFormat="1" applyFont="1" applyFill="1" applyBorder="1" applyAlignment="1" applyProtection="1">
      <alignment horizontal="right" vertical="center" wrapText="1" indent="1"/>
    </xf>
    <xf numFmtId="166" fontId="94" fillId="0" borderId="6" xfId="0" applyNumberFormat="1" applyFont="1" applyFill="1" applyBorder="1" applyAlignment="1" applyProtection="1">
      <alignment horizontal="right" vertical="center" wrapText="1" indent="1"/>
    </xf>
    <xf numFmtId="166" fontId="95" fillId="0" borderId="18" xfId="0" applyNumberFormat="1" applyFont="1" applyFill="1" applyBorder="1" applyAlignment="1" applyProtection="1">
      <alignment horizontal="left" vertical="center" wrapText="1" indent="1"/>
    </xf>
    <xf numFmtId="166" fontId="95" fillId="0" borderId="19" xfId="0" applyNumberFormat="1" applyFont="1" applyFill="1" applyBorder="1" applyAlignment="1" applyProtection="1">
      <alignment horizontal="left" vertical="center" wrapText="1" indent="1"/>
    </xf>
    <xf numFmtId="166" fontId="9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6" fontId="95" fillId="0" borderId="3" xfId="0" applyNumberFormat="1" applyFont="1" applyFill="1" applyBorder="1" applyAlignment="1" applyProtection="1">
      <alignment horizontal="left" vertical="center" wrapText="1" indent="1"/>
    </xf>
    <xf numFmtId="166" fontId="96" fillId="0" borderId="1" xfId="0" applyNumberFormat="1" applyFont="1" applyFill="1" applyBorder="1" applyAlignment="1" applyProtection="1">
      <alignment horizontal="right" vertical="center" wrapText="1" indent="1"/>
    </xf>
    <xf numFmtId="166" fontId="9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94" fillId="0" borderId="22" xfId="0" applyNumberFormat="1" applyFont="1" applyFill="1" applyBorder="1" applyAlignment="1" applyProtection="1">
      <alignment horizontal="right" vertical="center" wrapText="1" indent="1"/>
    </xf>
    <xf numFmtId="166" fontId="0" fillId="0" borderId="18" xfId="0" applyNumberFormat="1" applyFont="1" applyFill="1" applyBorder="1" applyAlignment="1" applyProtection="1">
      <alignment horizontal="left" vertical="center" wrapText="1" indent="1"/>
    </xf>
    <xf numFmtId="166" fontId="9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9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96" fillId="0" borderId="19" xfId="0" applyNumberFormat="1" applyFont="1" applyFill="1" applyBorder="1" applyAlignment="1" applyProtection="1">
      <alignment horizontal="left" vertical="center" wrapText="1" indent="1"/>
    </xf>
    <xf numFmtId="166" fontId="96" fillId="0" borderId="9" xfId="0" applyNumberFormat="1" applyFont="1" applyFill="1" applyBorder="1" applyAlignment="1" applyProtection="1">
      <alignment horizontal="right" vertical="center" wrapText="1" indent="1"/>
    </xf>
    <xf numFmtId="166" fontId="95" fillId="0" borderId="11" xfId="0" applyNumberFormat="1" applyFont="1" applyFill="1" applyBorder="1" applyAlignment="1" applyProtection="1">
      <alignment horizontal="left" vertical="center" wrapText="1" indent="2"/>
    </xf>
    <xf numFmtId="166" fontId="95" fillId="0" borderId="1" xfId="0" applyNumberFormat="1" applyFont="1" applyFill="1" applyBorder="1" applyAlignment="1" applyProtection="1">
      <alignment horizontal="left" vertical="center" wrapText="1" indent="2"/>
    </xf>
    <xf numFmtId="166" fontId="96" fillId="0" borderId="1" xfId="0" applyNumberFormat="1" applyFont="1" applyFill="1" applyBorder="1" applyAlignment="1" applyProtection="1">
      <alignment horizontal="left" vertical="center" wrapText="1" indent="1"/>
    </xf>
    <xf numFmtId="166" fontId="9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95" fillId="0" borderId="8" xfId="0" applyNumberFormat="1" applyFont="1" applyFill="1" applyBorder="1" applyAlignment="1" applyProtection="1">
      <alignment horizontal="left" vertical="center" wrapText="1" indent="2"/>
    </xf>
    <xf numFmtId="166" fontId="95" fillId="0" borderId="15" xfId="0" applyNumberFormat="1" applyFont="1" applyFill="1" applyBorder="1" applyAlignment="1" applyProtection="1">
      <alignment horizontal="left" vertical="center" wrapText="1" indent="2"/>
    </xf>
    <xf numFmtId="3" fontId="75" fillId="0" borderId="0" xfId="0" applyNumberFormat="1" applyFont="1" applyBorder="1"/>
    <xf numFmtId="3" fontId="0" fillId="0" borderId="0" xfId="0" applyNumberFormat="1" applyFont="1"/>
    <xf numFmtId="0" fontId="56" fillId="17" borderId="1" xfId="0" applyFont="1" applyFill="1" applyBorder="1" applyAlignment="1">
      <alignment horizontal="center" vertical="center" wrapText="1"/>
    </xf>
    <xf numFmtId="3" fontId="55" fillId="17" borderId="1" xfId="0" applyNumberFormat="1" applyFont="1" applyFill="1" applyBorder="1" applyAlignment="1">
      <alignment vertical="center"/>
    </xf>
    <xf numFmtId="3" fontId="71" fillId="0" borderId="1" xfId="0" applyNumberFormat="1" applyFont="1" applyBorder="1"/>
    <xf numFmtId="3" fontId="96" fillId="0" borderId="21" xfId="0" applyNumberFormat="1" applyFont="1" applyFill="1" applyBorder="1" applyAlignment="1" applyProtection="1">
      <alignment horizontal="right" vertical="center" wrapText="1" indent="1"/>
    </xf>
    <xf numFmtId="3" fontId="97" fillId="0" borderId="0" xfId="0" applyNumberFormat="1" applyFont="1" applyAlignment="1">
      <alignment horizontal="center"/>
    </xf>
    <xf numFmtId="0" fontId="56" fillId="16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87" fillId="16" borderId="1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1" fillId="0" borderId="0" xfId="0" applyFont="1"/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 wrapText="1"/>
    </xf>
    <xf numFmtId="3" fontId="82" fillId="0" borderId="1" xfId="0" applyNumberFormat="1" applyFont="1" applyBorder="1" applyAlignment="1">
      <alignment horizontal="center" wrapText="1"/>
    </xf>
    <xf numFmtId="0" fontId="98" fillId="0" borderId="0" xfId="0" applyFont="1"/>
    <xf numFmtId="0" fontId="98" fillId="0" borderId="1" xfId="0" applyFont="1" applyBorder="1"/>
    <xf numFmtId="3" fontId="98" fillId="0" borderId="1" xfId="0" applyNumberFormat="1" applyFont="1" applyBorder="1"/>
    <xf numFmtId="0" fontId="82" fillId="0" borderId="1" xfId="0" applyFont="1" applyBorder="1"/>
    <xf numFmtId="3" fontId="82" fillId="0" borderId="1" xfId="0" applyNumberFormat="1" applyFont="1" applyBorder="1"/>
    <xf numFmtId="0" fontId="82" fillId="0" borderId="1" xfId="0" applyFont="1" applyFill="1" applyBorder="1"/>
    <xf numFmtId="0" fontId="82" fillId="0" borderId="1" xfId="0" applyFont="1" applyFill="1" applyBorder="1" applyAlignment="1">
      <alignment horizontal="center"/>
    </xf>
    <xf numFmtId="3" fontId="98" fillId="0" borderId="0" xfId="0" applyNumberFormat="1" applyFont="1"/>
    <xf numFmtId="0" fontId="56" fillId="0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wrapText="1"/>
    </xf>
    <xf numFmtId="0" fontId="0" fillId="0" borderId="1" xfId="0" applyFont="1" applyBorder="1"/>
    <xf numFmtId="0" fontId="55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75" fillId="0" borderId="1" xfId="0" applyFont="1" applyBorder="1"/>
    <xf numFmtId="3" fontId="75" fillId="0" borderId="1" xfId="0" applyNumberFormat="1" applyFont="1" applyBorder="1" applyAlignment="1">
      <alignment horizontal="right"/>
    </xf>
    <xf numFmtId="3" fontId="78" fillId="0" borderId="1" xfId="0" applyNumberFormat="1" applyFont="1" applyFill="1" applyBorder="1" applyAlignment="1">
      <alignment horizontal="right"/>
    </xf>
    <xf numFmtId="3" fontId="75" fillId="0" borderId="1" xfId="0" applyNumberFormat="1" applyFont="1" applyFill="1" applyBorder="1" applyAlignment="1">
      <alignment horizontal="right"/>
    </xf>
    <xf numFmtId="3" fontId="0" fillId="7" borderId="1" xfId="0" applyNumberFormat="1" applyFont="1" applyFill="1" applyBorder="1"/>
    <xf numFmtId="0" fontId="0" fillId="7" borderId="1" xfId="0" applyFont="1" applyFill="1" applyBorder="1"/>
    <xf numFmtId="0" fontId="86" fillId="0" borderId="0" xfId="0" applyFont="1"/>
    <xf numFmtId="0" fontId="99" fillId="0" borderId="0" xfId="0" applyFont="1"/>
    <xf numFmtId="0" fontId="87" fillId="0" borderId="1" xfId="0" applyFont="1" applyFill="1" applyBorder="1" applyAlignment="1">
      <alignment horizontal="center" vertical="center" wrapText="1"/>
    </xf>
    <xf numFmtId="0" fontId="92" fillId="7" borderId="1" xfId="0" applyFont="1" applyFill="1" applyBorder="1" applyAlignment="1">
      <alignment horizontal="left" vertical="center" wrapText="1"/>
    </xf>
    <xf numFmtId="0" fontId="87" fillId="7" borderId="1" xfId="0" applyFont="1" applyFill="1" applyBorder="1" applyAlignment="1">
      <alignment horizontal="left" vertical="center"/>
    </xf>
    <xf numFmtId="0" fontId="92" fillId="0" borderId="1" xfId="0" applyFont="1" applyFill="1" applyBorder="1" applyAlignment="1">
      <alignment horizontal="left" vertical="center" wrapText="1"/>
    </xf>
    <xf numFmtId="0" fontId="87" fillId="0" borderId="1" xfId="0" applyFont="1" applyFill="1" applyBorder="1" applyAlignment="1">
      <alignment horizontal="left" vertical="center"/>
    </xf>
    <xf numFmtId="166" fontId="0" fillId="0" borderId="0" xfId="0" applyNumberFormat="1" applyFont="1"/>
    <xf numFmtId="0" fontId="0" fillId="0" borderId="0" xfId="0" applyFont="1" applyAlignment="1">
      <alignment wrapText="1"/>
    </xf>
    <xf numFmtId="0" fontId="100" fillId="0" borderId="0" xfId="4" applyFont="1" applyFill="1" applyProtection="1"/>
    <xf numFmtId="0" fontId="100" fillId="0" borderId="0" xfId="4" applyFont="1" applyFill="1" applyAlignment="1" applyProtection="1">
      <alignment wrapText="1"/>
      <protection locked="0"/>
    </xf>
    <xf numFmtId="0" fontId="100" fillId="0" borderId="0" xfId="4" applyFont="1" applyFill="1" applyProtection="1">
      <protection locked="0"/>
    </xf>
    <xf numFmtId="0" fontId="101" fillId="0" borderId="0" xfId="0" applyFont="1" applyFill="1" applyAlignment="1">
      <alignment horizontal="right"/>
    </xf>
    <xf numFmtId="0" fontId="102" fillId="0" borderId="24" xfId="4" applyFont="1" applyFill="1" applyBorder="1" applyAlignment="1" applyProtection="1">
      <alignment horizontal="center" vertical="center" wrapText="1"/>
    </xf>
    <xf numFmtId="0" fontId="102" fillId="0" borderId="25" xfId="4" applyFont="1" applyFill="1" applyBorder="1" applyAlignment="1" applyProtection="1">
      <alignment horizontal="center" vertical="center" wrapText="1"/>
    </xf>
    <xf numFmtId="0" fontId="102" fillId="0" borderId="25" xfId="4" applyFont="1" applyFill="1" applyBorder="1" applyAlignment="1" applyProtection="1">
      <alignment horizontal="center" vertical="center"/>
    </xf>
    <xf numFmtId="0" fontId="102" fillId="0" borderId="26" xfId="4" applyFont="1" applyFill="1" applyBorder="1" applyAlignment="1" applyProtection="1">
      <alignment horizontal="center" vertical="center"/>
    </xf>
    <xf numFmtId="0" fontId="103" fillId="0" borderId="4" xfId="4" applyFont="1" applyFill="1" applyBorder="1" applyAlignment="1" applyProtection="1">
      <alignment horizontal="left" vertical="center" indent="1"/>
    </xf>
    <xf numFmtId="0" fontId="103" fillId="0" borderId="19" xfId="4" applyFont="1" applyFill="1" applyBorder="1" applyAlignment="1" applyProtection="1">
      <alignment horizontal="left" vertical="center" indent="1"/>
    </xf>
    <xf numFmtId="0" fontId="103" fillId="0" borderId="21" xfId="4" applyFont="1" applyFill="1" applyBorder="1" applyAlignment="1" applyProtection="1">
      <alignment horizontal="left" vertical="center" wrapText="1"/>
    </xf>
    <xf numFmtId="166" fontId="103" fillId="0" borderId="20" xfId="4" applyNumberFormat="1" applyFont="1" applyFill="1" applyBorder="1" applyAlignment="1" applyProtection="1">
      <alignment vertical="center"/>
    </xf>
    <xf numFmtId="0" fontId="103" fillId="0" borderId="11" xfId="4" applyFont="1" applyFill="1" applyBorder="1" applyAlignment="1" applyProtection="1">
      <alignment horizontal="left" vertical="center" indent="1"/>
    </xf>
    <xf numFmtId="0" fontId="103" fillId="0" borderId="1" xfId="4" applyFont="1" applyFill="1" applyBorder="1" applyAlignment="1" applyProtection="1">
      <alignment horizontal="left" vertical="center" wrapText="1"/>
    </xf>
    <xf numFmtId="166" fontId="103" fillId="0" borderId="1" xfId="4" applyNumberFormat="1" applyFont="1" applyFill="1" applyBorder="1" applyAlignment="1" applyProtection="1">
      <alignment vertical="center"/>
      <protection locked="0"/>
    </xf>
    <xf numFmtId="166" fontId="103" fillId="0" borderId="12" xfId="4" applyNumberFormat="1" applyFont="1" applyFill="1" applyBorder="1" applyAlignment="1" applyProtection="1">
      <alignment vertical="center"/>
    </xf>
    <xf numFmtId="0" fontId="103" fillId="0" borderId="9" xfId="4" applyFont="1" applyFill="1" applyBorder="1" applyAlignment="1" applyProtection="1">
      <alignment horizontal="left" vertical="center" wrapText="1"/>
    </xf>
    <xf numFmtId="166" fontId="103" fillId="0" borderId="9" xfId="4" applyNumberFormat="1" applyFont="1" applyFill="1" applyBorder="1" applyAlignment="1" applyProtection="1">
      <alignment vertical="center"/>
      <protection locked="0"/>
    </xf>
    <xf numFmtId="166" fontId="103" fillId="0" borderId="10" xfId="4" applyNumberFormat="1" applyFont="1" applyFill="1" applyBorder="1" applyAlignment="1" applyProtection="1">
      <alignment vertical="center"/>
    </xf>
    <xf numFmtId="0" fontId="102" fillId="0" borderId="5" xfId="4" applyFont="1" applyFill="1" applyBorder="1" applyAlignment="1" applyProtection="1">
      <alignment horizontal="left" vertical="center" wrapText="1"/>
    </xf>
    <xf numFmtId="166" fontId="104" fillId="0" borderId="5" xfId="4" applyNumberFormat="1" applyFont="1" applyFill="1" applyBorder="1" applyAlignment="1" applyProtection="1">
      <alignment vertical="center"/>
    </xf>
    <xf numFmtId="166" fontId="104" fillId="0" borderId="6" xfId="4" applyNumberFormat="1" applyFont="1" applyFill="1" applyBorder="1" applyAlignment="1" applyProtection="1">
      <alignment vertical="center"/>
    </xf>
    <xf numFmtId="0" fontId="103" fillId="0" borderId="8" xfId="4" applyFont="1" applyFill="1" applyBorder="1" applyAlignment="1" applyProtection="1">
      <alignment horizontal="left" vertical="center" indent="1"/>
    </xf>
    <xf numFmtId="0" fontId="104" fillId="0" borderId="4" xfId="4" applyFont="1" applyFill="1" applyBorder="1" applyAlignment="1" applyProtection="1">
      <alignment horizontal="left" vertical="center" indent="1"/>
    </xf>
    <xf numFmtId="0" fontId="102" fillId="0" borderId="5" xfId="4" applyFont="1" applyFill="1" applyBorder="1" applyAlignment="1" applyProtection="1">
      <alignment horizontal="left" wrapText="1"/>
    </xf>
    <xf numFmtId="166" fontId="104" fillId="0" borderId="5" xfId="4" applyNumberFormat="1" applyFont="1" applyFill="1" applyBorder="1" applyProtection="1"/>
    <xf numFmtId="166" fontId="104" fillId="0" borderId="6" xfId="4" applyNumberFormat="1" applyFont="1" applyFill="1" applyBorder="1" applyProtection="1"/>
    <xf numFmtId="3" fontId="0" fillId="0" borderId="1" xfId="0" applyNumberFormat="1" applyFont="1" applyBorder="1"/>
    <xf numFmtId="0" fontId="87" fillId="0" borderId="1" xfId="0" applyFont="1" applyBorder="1"/>
    <xf numFmtId="0" fontId="87" fillId="0" borderId="1" xfId="0" applyFont="1" applyBorder="1" applyAlignment="1">
      <alignment horizontal="center" wrapText="1"/>
    </xf>
    <xf numFmtId="0" fontId="92" fillId="0" borderId="1" xfId="0" applyFont="1" applyFill="1" applyBorder="1" applyAlignment="1">
      <alignment vertical="center" wrapText="1"/>
    </xf>
    <xf numFmtId="0" fontId="91" fillId="0" borderId="1" xfId="0" applyFont="1" applyFill="1" applyBorder="1" applyAlignment="1">
      <alignment horizontal="left" vertical="center" wrapText="1"/>
    </xf>
    <xf numFmtId="0" fontId="88" fillId="0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 wrapText="1"/>
    </xf>
    <xf numFmtId="3" fontId="87" fillId="0" borderId="1" xfId="0" applyNumberFormat="1" applyFont="1" applyBorder="1" applyAlignment="1">
      <alignment horizontal="center"/>
    </xf>
    <xf numFmtId="3" fontId="87" fillId="0" borderId="1" xfId="0" applyNumberFormat="1" applyFont="1" applyBorder="1" applyAlignment="1">
      <alignment horizontal="center" wrapText="1"/>
    </xf>
    <xf numFmtId="0" fontId="87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05" fillId="0" borderId="0" xfId="0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left" vertical="center" wrapText="1"/>
    </xf>
    <xf numFmtId="0" fontId="88" fillId="0" borderId="1" xfId="0" applyFont="1" applyFill="1" applyBorder="1" applyAlignment="1">
      <alignment horizontal="left" vertical="center" wrapText="1"/>
    </xf>
    <xf numFmtId="0" fontId="106" fillId="0" borderId="1" xfId="0" applyFont="1" applyFill="1" applyBorder="1" applyAlignment="1">
      <alignment horizontal="left" vertical="center" wrapText="1"/>
    </xf>
    <xf numFmtId="0" fontId="101" fillId="0" borderId="1" xfId="0" applyFont="1" applyFill="1" applyBorder="1" applyAlignment="1">
      <alignment horizontal="left" vertical="center" wrapText="1"/>
    </xf>
    <xf numFmtId="166" fontId="101" fillId="0" borderId="0" xfId="0" applyNumberFormat="1" applyFont="1" applyFill="1" applyAlignment="1" applyProtection="1">
      <alignment horizontal="right"/>
    </xf>
    <xf numFmtId="166" fontId="102" fillId="0" borderId="27" xfId="0" applyNumberFormat="1" applyFont="1" applyFill="1" applyBorder="1" applyAlignment="1" applyProtection="1">
      <alignment horizontal="center" vertical="center"/>
    </xf>
    <xf numFmtId="166" fontId="102" fillId="0" borderId="28" xfId="0" applyNumberFormat="1" applyFont="1" applyFill="1" applyBorder="1" applyAlignment="1" applyProtection="1">
      <alignment horizontal="center" vertical="center" wrapText="1"/>
    </xf>
    <xf numFmtId="166" fontId="104" fillId="0" borderId="29" xfId="0" applyNumberFormat="1" applyFont="1" applyFill="1" applyBorder="1" applyAlignment="1" applyProtection="1">
      <alignment horizontal="center" vertical="center" wrapText="1"/>
    </xf>
    <xf numFmtId="166" fontId="104" fillId="0" borderId="7" xfId="0" applyNumberFormat="1" applyFont="1" applyFill="1" applyBorder="1" applyAlignment="1" applyProtection="1">
      <alignment horizontal="center" vertical="center" wrapText="1"/>
    </xf>
    <xf numFmtId="166" fontId="104" fillId="0" borderId="30" xfId="0" applyNumberFormat="1" applyFont="1" applyFill="1" applyBorder="1" applyAlignment="1" applyProtection="1">
      <alignment horizontal="center" vertical="center" wrapText="1"/>
    </xf>
    <xf numFmtId="166" fontId="104" fillId="0" borderId="6" xfId="0" applyNumberFormat="1" applyFont="1" applyFill="1" applyBorder="1" applyAlignment="1" applyProtection="1">
      <alignment horizontal="center" vertical="center" wrapText="1"/>
    </xf>
    <xf numFmtId="166" fontId="104" fillId="0" borderId="18" xfId="0" applyNumberFormat="1" applyFont="1" applyFill="1" applyBorder="1" applyAlignment="1" applyProtection="1">
      <alignment horizontal="center" vertical="center" wrapText="1"/>
    </xf>
    <xf numFmtId="166" fontId="104" fillId="0" borderId="4" xfId="0" applyNumberFormat="1" applyFont="1" applyFill="1" applyBorder="1" applyAlignment="1" applyProtection="1">
      <alignment horizontal="center" vertical="center" wrapText="1"/>
    </xf>
    <xf numFmtId="166" fontId="104" fillId="0" borderId="7" xfId="0" applyNumberFormat="1" applyFont="1" applyFill="1" applyBorder="1" applyAlignment="1" applyProtection="1">
      <alignment horizontal="left" vertical="center" wrapText="1" indent="1"/>
    </xf>
    <xf numFmtId="49" fontId="103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03" fillId="0" borderId="7" xfId="0" applyNumberFormat="1" applyFont="1" applyFill="1" applyBorder="1" applyAlignment="1" applyProtection="1">
      <alignment vertical="center" wrapText="1"/>
    </xf>
    <xf numFmtId="166" fontId="103" fillId="0" borderId="4" xfId="0" applyNumberFormat="1" applyFont="1" applyFill="1" applyBorder="1" applyAlignment="1" applyProtection="1">
      <alignment vertical="center" wrapText="1"/>
    </xf>
    <xf numFmtId="166" fontId="103" fillId="0" borderId="5" xfId="0" applyNumberFormat="1" applyFont="1" applyFill="1" applyBorder="1" applyAlignment="1" applyProtection="1">
      <alignment vertical="center" wrapText="1"/>
    </xf>
    <xf numFmtId="166" fontId="103" fillId="0" borderId="6" xfId="0" applyNumberFormat="1" applyFont="1" applyFill="1" applyBorder="1" applyAlignment="1" applyProtection="1">
      <alignment vertical="center" wrapText="1"/>
    </xf>
    <xf numFmtId="166" fontId="104" fillId="0" borderId="11" xfId="0" applyNumberFormat="1" applyFont="1" applyFill="1" applyBorder="1" applyAlignment="1" applyProtection="1">
      <alignment horizontal="center" vertical="center" wrapText="1"/>
    </xf>
    <xf numFmtId="166" fontId="103" fillId="0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9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3" fillId="0" borderId="3" xfId="0" applyNumberFormat="1" applyFont="1" applyFill="1" applyBorder="1" applyAlignment="1" applyProtection="1">
      <alignment vertical="center" wrapText="1"/>
      <protection locked="0"/>
    </xf>
    <xf numFmtId="166" fontId="103" fillId="0" borderId="11" xfId="0" applyNumberFormat="1" applyFont="1" applyFill="1" applyBorder="1" applyAlignment="1" applyProtection="1">
      <alignment vertical="center" wrapText="1"/>
      <protection locked="0"/>
    </xf>
    <xf numFmtId="166" fontId="103" fillId="0" borderId="1" xfId="0" applyNumberFormat="1" applyFont="1" applyFill="1" applyBorder="1" applyAlignment="1" applyProtection="1">
      <alignment vertical="center" wrapText="1"/>
      <protection locked="0"/>
    </xf>
    <xf numFmtId="166" fontId="103" fillId="0" borderId="12" xfId="0" applyNumberFormat="1" applyFont="1" applyFill="1" applyBorder="1" applyAlignment="1" applyProtection="1">
      <alignment vertical="center" wrapText="1"/>
      <protection locked="0"/>
    </xf>
    <xf numFmtId="166" fontId="103" fillId="0" borderId="3" xfId="0" applyNumberFormat="1" applyFont="1" applyFill="1" applyBorder="1" applyAlignment="1" applyProtection="1">
      <alignment vertical="center" wrapText="1"/>
    </xf>
    <xf numFmtId="49" fontId="91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04" fillId="0" borderId="15" xfId="0" applyNumberFormat="1" applyFont="1" applyFill="1" applyBorder="1" applyAlignment="1" applyProtection="1">
      <alignment horizontal="center" vertical="center" wrapText="1"/>
    </xf>
    <xf numFmtId="166" fontId="10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91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103" fillId="0" borderId="31" xfId="0" applyNumberFormat="1" applyFont="1" applyFill="1" applyBorder="1" applyAlignment="1" applyProtection="1">
      <alignment vertical="center" wrapText="1"/>
      <protection locked="0"/>
    </xf>
    <xf numFmtId="166" fontId="103" fillId="0" borderId="15" xfId="0" applyNumberFormat="1" applyFont="1" applyFill="1" applyBorder="1" applyAlignment="1" applyProtection="1">
      <alignment vertical="center" wrapText="1"/>
      <protection locked="0"/>
    </xf>
    <xf numFmtId="166" fontId="103" fillId="0" borderId="16" xfId="0" applyNumberFormat="1" applyFont="1" applyFill="1" applyBorder="1" applyAlignment="1" applyProtection="1">
      <alignment vertical="center" wrapText="1"/>
      <protection locked="0"/>
    </xf>
    <xf numFmtId="166" fontId="103" fillId="0" borderId="17" xfId="0" applyNumberFormat="1" applyFont="1" applyFill="1" applyBorder="1" applyAlignment="1" applyProtection="1">
      <alignment vertical="center" wrapText="1"/>
      <protection locked="0"/>
    </xf>
    <xf numFmtId="166" fontId="103" fillId="0" borderId="31" xfId="0" applyNumberFormat="1" applyFont="1" applyFill="1" applyBorder="1" applyAlignment="1" applyProtection="1">
      <alignment vertical="center" wrapText="1"/>
    </xf>
    <xf numFmtId="166" fontId="104" fillId="0" borderId="19" xfId="0" applyNumberFormat="1" applyFont="1" applyFill="1" applyBorder="1" applyAlignment="1" applyProtection="1">
      <alignment horizontal="center" vertical="center" wrapText="1"/>
    </xf>
    <xf numFmtId="166" fontId="10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91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03" fillId="0" borderId="18" xfId="0" applyNumberFormat="1" applyFont="1" applyFill="1" applyBorder="1" applyAlignment="1" applyProtection="1">
      <alignment vertical="center" wrapText="1"/>
      <protection locked="0"/>
    </xf>
    <xf numFmtId="166" fontId="103" fillId="0" borderId="19" xfId="0" applyNumberFormat="1" applyFont="1" applyFill="1" applyBorder="1" applyAlignment="1" applyProtection="1">
      <alignment vertical="center" wrapText="1"/>
      <protection locked="0"/>
    </xf>
    <xf numFmtId="166" fontId="103" fillId="0" borderId="21" xfId="0" applyNumberFormat="1" applyFont="1" applyFill="1" applyBorder="1" applyAlignment="1" applyProtection="1">
      <alignment vertical="center" wrapText="1"/>
      <protection locked="0"/>
    </xf>
    <xf numFmtId="166" fontId="103" fillId="0" borderId="20" xfId="0" applyNumberFormat="1" applyFont="1" applyFill="1" applyBorder="1" applyAlignment="1" applyProtection="1">
      <alignment vertical="center" wrapText="1"/>
      <protection locked="0"/>
    </xf>
    <xf numFmtId="166" fontId="103" fillId="0" borderId="18" xfId="0" applyNumberFormat="1" applyFont="1" applyFill="1" applyBorder="1" applyAlignment="1" applyProtection="1">
      <alignment vertical="center" wrapText="1"/>
    </xf>
    <xf numFmtId="166" fontId="91" fillId="14" borderId="30" xfId="0" applyNumberFormat="1" applyFont="1" applyFill="1" applyBorder="1" applyAlignment="1" applyProtection="1">
      <alignment horizontal="left" vertical="center" wrapText="1" indent="2"/>
    </xf>
    <xf numFmtId="0" fontId="83" fillId="0" borderId="0" xfId="0" applyFont="1" applyAlignment="1">
      <alignment horizontal="center" wrapText="1"/>
    </xf>
    <xf numFmtId="0" fontId="102" fillId="0" borderId="4" xfId="0" applyFont="1" applyFill="1" applyBorder="1" applyAlignment="1" applyProtection="1">
      <alignment horizontal="center" vertical="center" wrapText="1"/>
    </xf>
    <xf numFmtId="0" fontId="102" fillId="0" borderId="5" xfId="0" applyFont="1" applyFill="1" applyBorder="1" applyAlignment="1" applyProtection="1">
      <alignment horizontal="center" vertical="center" wrapText="1"/>
    </xf>
    <xf numFmtId="0" fontId="102" fillId="0" borderId="6" xfId="0" applyFont="1" applyFill="1" applyBorder="1" applyAlignment="1" applyProtection="1">
      <alignment horizontal="center" vertical="center" wrapText="1"/>
    </xf>
    <xf numFmtId="0" fontId="104" fillId="0" borderId="4" xfId="0" applyFont="1" applyFill="1" applyBorder="1" applyAlignment="1" applyProtection="1">
      <alignment horizontal="center" vertical="center" wrapText="1"/>
    </xf>
    <xf numFmtId="0" fontId="104" fillId="0" borderId="5" xfId="0" applyFont="1" applyFill="1" applyBorder="1" applyAlignment="1" applyProtection="1">
      <alignment horizontal="center" vertical="center" wrapText="1"/>
    </xf>
    <xf numFmtId="0" fontId="104" fillId="0" borderId="6" xfId="0" applyFont="1" applyFill="1" applyBorder="1" applyAlignment="1" applyProtection="1">
      <alignment horizontal="center" vertical="center" wrapText="1"/>
    </xf>
    <xf numFmtId="0" fontId="103" fillId="0" borderId="8" xfId="0" applyFont="1" applyFill="1" applyBorder="1" applyAlignment="1" applyProtection="1">
      <alignment horizontal="left" vertical="center" wrapText="1" indent="1"/>
    </xf>
    <xf numFmtId="166" fontId="10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0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03" fillId="0" borderId="11" xfId="0" applyFont="1" applyFill="1" applyBorder="1" applyAlignment="1" applyProtection="1">
      <alignment horizontal="left" vertical="center" wrapText="1" indent="1"/>
    </xf>
    <xf numFmtId="166" fontId="10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0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03" fillId="0" borderId="11" xfId="0" applyFont="1" applyFill="1" applyBorder="1" applyAlignment="1" applyProtection="1">
      <alignment horizontal="left" vertical="center" wrapText="1" indent="8"/>
    </xf>
    <xf numFmtId="0" fontId="103" fillId="0" borderId="8" xfId="0" applyFont="1" applyFill="1" applyBorder="1" applyAlignment="1" applyProtection="1">
      <alignment vertical="center" wrapText="1"/>
      <protection locked="0"/>
    </xf>
    <xf numFmtId="166" fontId="10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03" fillId="0" borderId="11" xfId="0" applyFont="1" applyFill="1" applyBorder="1" applyAlignment="1" applyProtection="1">
      <alignment vertical="center" wrapText="1"/>
      <protection locked="0"/>
    </xf>
    <xf numFmtId="0" fontId="103" fillId="0" borderId="34" xfId="0" applyFont="1" applyFill="1" applyBorder="1" applyAlignment="1" applyProtection="1">
      <alignment vertical="center" wrapText="1"/>
      <protection locked="0"/>
    </xf>
    <xf numFmtId="166" fontId="10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0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02" fillId="0" borderId="36" xfId="0" applyFont="1" applyFill="1" applyBorder="1" applyAlignment="1" applyProtection="1">
      <alignment vertical="center" wrapText="1"/>
    </xf>
    <xf numFmtId="166" fontId="104" fillId="0" borderId="36" xfId="0" applyNumberFormat="1" applyFont="1" applyFill="1" applyBorder="1" applyAlignment="1" applyProtection="1">
      <alignment vertical="center" wrapText="1"/>
    </xf>
    <xf numFmtId="166" fontId="104" fillId="0" borderId="37" xfId="0" applyNumberFormat="1" applyFont="1" applyFill="1" applyBorder="1" applyAlignment="1" applyProtection="1">
      <alignment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 applyFill="1" applyProtection="1"/>
    <xf numFmtId="0" fontId="107" fillId="0" borderId="0" xfId="0" applyFont="1" applyFill="1" applyProtection="1"/>
    <xf numFmtId="0" fontId="100" fillId="0" borderId="0" xfId="0" applyFont="1" applyFill="1" applyProtection="1"/>
    <xf numFmtId="0" fontId="94" fillId="0" borderId="0" xfId="0" applyFont="1" applyFill="1" applyProtection="1">
      <protection locked="0"/>
    </xf>
    <xf numFmtId="0" fontId="95" fillId="0" borderId="0" xfId="0" applyFont="1" applyFill="1" applyProtection="1">
      <protection locked="0"/>
    </xf>
    <xf numFmtId="0" fontId="95" fillId="0" borderId="0" xfId="0" applyFont="1" applyFill="1" applyProtection="1"/>
    <xf numFmtId="0" fontId="103" fillId="0" borderId="8" xfId="0" applyFont="1" applyFill="1" applyBorder="1" applyAlignment="1" applyProtection="1">
      <alignment horizontal="center" vertical="center"/>
    </xf>
    <xf numFmtId="0" fontId="103" fillId="0" borderId="9" xfId="0" applyFont="1" applyFill="1" applyBorder="1" applyAlignment="1" applyProtection="1">
      <alignment vertical="center" wrapText="1"/>
    </xf>
    <xf numFmtId="166" fontId="103" fillId="0" borderId="9" xfId="0" applyNumberFormat="1" applyFont="1" applyFill="1" applyBorder="1" applyAlignment="1" applyProtection="1">
      <alignment vertical="center"/>
      <protection locked="0"/>
    </xf>
    <xf numFmtId="166" fontId="104" fillId="0" borderId="10" xfId="0" applyNumberFormat="1" applyFont="1" applyFill="1" applyBorder="1" applyAlignment="1" applyProtection="1">
      <alignment vertical="center"/>
    </xf>
    <xf numFmtId="0" fontId="103" fillId="0" borderId="11" xfId="0" applyFont="1" applyFill="1" applyBorder="1" applyAlignment="1" applyProtection="1">
      <alignment horizontal="center" vertical="center"/>
    </xf>
    <xf numFmtId="0" fontId="103" fillId="0" borderId="1" xfId="0" applyFont="1" applyFill="1" applyBorder="1" applyAlignment="1" applyProtection="1">
      <alignment vertical="center" wrapText="1"/>
    </xf>
    <xf numFmtId="166" fontId="103" fillId="0" borderId="1" xfId="0" applyNumberFormat="1" applyFont="1" applyFill="1" applyBorder="1" applyAlignment="1" applyProtection="1">
      <alignment vertical="center"/>
      <protection locked="0"/>
    </xf>
    <xf numFmtId="166" fontId="104" fillId="0" borderId="12" xfId="0" applyNumberFormat="1" applyFont="1" applyFill="1" applyBorder="1" applyAlignment="1" applyProtection="1">
      <alignment vertical="center"/>
    </xf>
    <xf numFmtId="0" fontId="103" fillId="0" borderId="15" xfId="0" applyFont="1" applyFill="1" applyBorder="1" applyAlignment="1" applyProtection="1">
      <alignment horizontal="center" vertical="center"/>
    </xf>
    <xf numFmtId="0" fontId="103" fillId="0" borderId="16" xfId="0" applyFont="1" applyFill="1" applyBorder="1" applyAlignment="1" applyProtection="1">
      <alignment vertical="center" wrapText="1"/>
    </xf>
    <xf numFmtId="166" fontId="103" fillId="0" borderId="16" xfId="0" applyNumberFormat="1" applyFont="1" applyFill="1" applyBorder="1" applyAlignment="1" applyProtection="1">
      <alignment vertical="center"/>
      <protection locked="0"/>
    </xf>
    <xf numFmtId="166" fontId="104" fillId="0" borderId="17" xfId="0" applyNumberFormat="1" applyFont="1" applyFill="1" applyBorder="1" applyAlignment="1" applyProtection="1">
      <alignment vertical="center"/>
    </xf>
    <xf numFmtId="0" fontId="104" fillId="0" borderId="4" xfId="0" applyFont="1" applyFill="1" applyBorder="1" applyAlignment="1" applyProtection="1">
      <alignment horizontal="center" vertical="center"/>
    </xf>
    <xf numFmtId="0" fontId="102" fillId="0" borderId="5" xfId="0" applyFont="1" applyFill="1" applyBorder="1" applyAlignment="1" applyProtection="1">
      <alignment vertical="center" wrapText="1"/>
    </xf>
    <xf numFmtId="166" fontId="104" fillId="0" borderId="5" xfId="0" applyNumberFormat="1" applyFont="1" applyFill="1" applyBorder="1" applyAlignment="1" applyProtection="1">
      <alignment vertical="center"/>
    </xf>
    <xf numFmtId="166" fontId="104" fillId="0" borderId="6" xfId="0" applyNumberFormat="1" applyFont="1" applyFill="1" applyBorder="1" applyAlignment="1" applyProtection="1">
      <alignment vertical="center"/>
    </xf>
    <xf numFmtId="0" fontId="0" fillId="0" borderId="0" xfId="0" applyFont="1" applyBorder="1" applyAlignment="1"/>
    <xf numFmtId="0" fontId="0" fillId="0" borderId="0" xfId="0" applyFont="1" applyAlignment="1">
      <alignment horizontal="left" wrapText="1"/>
    </xf>
    <xf numFmtId="0" fontId="86" fillId="0" borderId="0" xfId="0" applyFont="1" applyAlignment="1">
      <alignment horizontal="left" wrapText="1"/>
    </xf>
    <xf numFmtId="0" fontId="87" fillId="0" borderId="0" xfId="0" applyFont="1" applyBorder="1"/>
    <xf numFmtId="0" fontId="87" fillId="0" borderId="0" xfId="0" applyFont="1" applyBorder="1" applyAlignment="1">
      <alignment wrapText="1"/>
    </xf>
    <xf numFmtId="0" fontId="91" fillId="0" borderId="0" xfId="0" applyFont="1" applyBorder="1" applyAlignment="1">
      <alignment horizontal="left" vertical="top" wrapText="1"/>
    </xf>
    <xf numFmtId="0" fontId="98" fillId="0" borderId="0" xfId="0" applyFont="1" applyBorder="1"/>
    <xf numFmtId="0" fontId="91" fillId="0" borderId="0" xfId="0" applyFont="1" applyFill="1" applyBorder="1" applyAlignment="1">
      <alignment horizontal="left" vertical="top" wrapText="1"/>
    </xf>
    <xf numFmtId="0" fontId="98" fillId="0" borderId="0" xfId="0" applyFont="1" applyFill="1" applyBorder="1"/>
    <xf numFmtId="0" fontId="92" fillId="0" borderId="0" xfId="0" applyFont="1" applyFill="1" applyBorder="1" applyAlignment="1">
      <alignment horizontal="left" vertical="top" wrapText="1"/>
    </xf>
    <xf numFmtId="0" fontId="82" fillId="0" borderId="0" xfId="0" applyFont="1" applyFill="1" applyBorder="1"/>
    <xf numFmtId="0" fontId="82" fillId="0" borderId="0" xfId="0" applyFont="1"/>
    <xf numFmtId="0" fontId="82" fillId="0" borderId="0" xfId="0" applyFont="1" applyBorder="1"/>
    <xf numFmtId="3" fontId="91" fillId="16" borderId="1" xfId="0" applyNumberFormat="1" applyFont="1" applyFill="1" applyBorder="1" applyAlignment="1">
      <alignment horizontal="right"/>
    </xf>
    <xf numFmtId="0" fontId="73" fillId="0" borderId="0" xfId="0" applyFont="1" applyAlignment="1"/>
    <xf numFmtId="0" fontId="63" fillId="0" borderId="1" xfId="0" applyFont="1" applyFill="1" applyBorder="1" applyAlignment="1">
      <alignment horizontal="left" vertical="center" wrapText="1"/>
    </xf>
    <xf numFmtId="165" fontId="63" fillId="0" borderId="1" xfId="0" applyNumberFormat="1" applyFont="1" applyFill="1" applyBorder="1" applyAlignment="1">
      <alignment vertical="center"/>
    </xf>
    <xf numFmtId="3" fontId="63" fillId="16" borderId="1" xfId="0" applyNumberFormat="1" applyFont="1" applyFill="1" applyBorder="1" applyAlignment="1">
      <alignment vertical="center"/>
    </xf>
    <xf numFmtId="3" fontId="94" fillId="0" borderId="0" xfId="0" applyNumberFormat="1" applyFont="1" applyFill="1" applyProtection="1"/>
    <xf numFmtId="0" fontId="94" fillId="0" borderId="0" xfId="0" applyFont="1" applyFill="1" applyProtection="1"/>
    <xf numFmtId="3" fontId="95" fillId="0" borderId="1" xfId="0" applyNumberFormat="1" applyFont="1" applyBorder="1"/>
    <xf numFmtId="0" fontId="77" fillId="0" borderId="1" xfId="0" applyFont="1" applyBorder="1"/>
    <xf numFmtId="3" fontId="77" fillId="0" borderId="1" xfId="0" applyNumberFormat="1" applyFont="1" applyBorder="1"/>
    <xf numFmtId="3" fontId="104" fillId="0" borderId="0" xfId="4" applyNumberFormat="1" applyFont="1" applyFill="1" applyBorder="1" applyAlignment="1" applyProtection="1">
      <alignment vertical="center"/>
    </xf>
    <xf numFmtId="166" fontId="103" fillId="0" borderId="16" xfId="4" applyNumberFormat="1" applyFont="1" applyFill="1" applyBorder="1" applyAlignment="1" applyProtection="1">
      <alignment vertical="center"/>
      <protection locked="0"/>
    </xf>
    <xf numFmtId="166" fontId="103" fillId="0" borderId="17" xfId="4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95" fillId="0" borderId="0" xfId="0" applyFont="1" applyFill="1" applyBorder="1" applyAlignment="1">
      <alignment vertical="center" wrapText="1"/>
    </xf>
    <xf numFmtId="49" fontId="64" fillId="0" borderId="0" xfId="0" applyNumberFormat="1" applyFont="1" applyAlignment="1">
      <alignment horizontal="center"/>
    </xf>
    <xf numFmtId="0" fontId="2" fillId="0" borderId="0" xfId="0" applyFont="1"/>
    <xf numFmtId="0" fontId="64" fillId="0" borderId="1" xfId="0" applyFont="1" applyBorder="1"/>
    <xf numFmtId="49" fontId="64" fillId="0" borderId="33" xfId="0" applyNumberFormat="1" applyFont="1" applyBorder="1" applyAlignment="1">
      <alignment horizontal="center"/>
    </xf>
    <xf numFmtId="0" fontId="64" fillId="0" borderId="33" xfId="0" applyFont="1" applyBorder="1"/>
    <xf numFmtId="0" fontId="65" fillId="15" borderId="1" xfId="0" applyFont="1" applyFill="1" applyBorder="1"/>
    <xf numFmtId="49" fontId="0" fillId="0" borderId="0" xfId="0" applyNumberFormat="1" applyAlignment="1">
      <alignment horizontal="center"/>
    </xf>
    <xf numFmtId="0" fontId="67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64" fillId="0" borderId="38" xfId="0" applyNumberFormat="1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64" fillId="0" borderId="8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9" fontId="6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49" fontId="65" fillId="15" borderId="11" xfId="0" applyNumberFormat="1" applyFont="1" applyFill="1" applyBorder="1" applyAlignment="1">
      <alignment horizontal="center"/>
    </xf>
    <xf numFmtId="167" fontId="3" fillId="15" borderId="12" xfId="0" applyNumberFormat="1" applyFont="1" applyFill="1" applyBorder="1"/>
    <xf numFmtId="0" fontId="0" fillId="0" borderId="12" xfId="0" applyBorder="1"/>
    <xf numFmtId="0" fontId="3" fillId="15" borderId="12" xfId="0" applyFont="1" applyFill="1" applyBorder="1"/>
    <xf numFmtId="49" fontId="66" fillId="13" borderId="34" xfId="0" applyNumberFormat="1" applyFont="1" applyFill="1" applyBorder="1" applyAlignment="1">
      <alignment horizontal="center"/>
    </xf>
    <xf numFmtId="0" fontId="68" fillId="13" borderId="35" xfId="0" applyFont="1" applyFill="1" applyBorder="1"/>
    <xf numFmtId="168" fontId="3" fillId="13" borderId="28" xfId="0" applyNumberFormat="1" applyFont="1" applyFill="1" applyBorder="1"/>
    <xf numFmtId="0" fontId="2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textRotation="90" wrapText="1"/>
    </xf>
    <xf numFmtId="0" fontId="3" fillId="0" borderId="1" xfId="0" applyFont="1" applyBorder="1" applyAlignment="1">
      <alignment textRotation="90" wrapText="1"/>
    </xf>
    <xf numFmtId="0" fontId="64" fillId="0" borderId="1" xfId="0" applyFont="1" applyBorder="1" applyAlignment="1">
      <alignment horizontal="center"/>
    </xf>
    <xf numFmtId="0" fontId="67" fillId="0" borderId="1" xfId="0" applyFont="1" applyBorder="1"/>
    <xf numFmtId="0" fontId="85" fillId="16" borderId="1" xfId="0" applyFont="1" applyFill="1" applyBorder="1" applyAlignment="1">
      <alignment horizontal="left" vertical="center"/>
    </xf>
    <xf numFmtId="3" fontId="64" fillId="0" borderId="1" xfId="0" applyNumberFormat="1" applyFont="1" applyBorder="1" applyAlignment="1">
      <alignment horizontal="center" wrapText="1"/>
    </xf>
    <xf numFmtId="49" fontId="64" fillId="0" borderId="33" xfId="0" applyNumberFormat="1" applyFont="1" applyBorder="1" applyAlignment="1">
      <alignment horizontal="center" vertical="center"/>
    </xf>
    <xf numFmtId="0" fontId="64" fillId="0" borderId="33" xfId="0" applyFont="1" applyBorder="1" applyAlignment="1">
      <alignment vertical="center"/>
    </xf>
    <xf numFmtId="0" fontId="0" fillId="0" borderId="1" xfId="0" applyBorder="1" applyAlignment="1">
      <alignment vertical="center"/>
    </xf>
    <xf numFmtId="166" fontId="83" fillId="0" borderId="0" xfId="0" applyNumberFormat="1" applyFont="1" applyFill="1" applyAlignment="1" applyProtection="1">
      <alignment horizontal="center" vertical="center" wrapText="1"/>
    </xf>
    <xf numFmtId="0" fontId="83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166" fontId="104" fillId="0" borderId="0" xfId="0" applyNumberFormat="1" applyFont="1" applyFill="1" applyBorder="1" applyAlignment="1" applyProtection="1">
      <alignment horizontal="center" vertical="center" wrapText="1"/>
    </xf>
    <xf numFmtId="0" fontId="0" fillId="0" borderId="41" xfId="0" applyBorder="1" applyAlignment="1"/>
    <xf numFmtId="0" fontId="0" fillId="0" borderId="42" xfId="0" applyBorder="1" applyAlignment="1"/>
    <xf numFmtId="3" fontId="108" fillId="0" borderId="0" xfId="0" applyNumberFormat="1" applyFont="1"/>
    <xf numFmtId="0" fontId="64" fillId="0" borderId="41" xfId="0" applyFont="1" applyBorder="1" applyAlignment="1"/>
    <xf numFmtId="3" fontId="63" fillId="17" borderId="1" xfId="0" applyNumberFormat="1" applyFont="1" applyFill="1" applyBorder="1" applyAlignment="1">
      <alignment vertical="center"/>
    </xf>
    <xf numFmtId="3" fontId="56" fillId="17" borderId="1" xfId="0" applyNumberFormat="1" applyFont="1" applyFill="1" applyBorder="1" applyAlignment="1">
      <alignment vertical="center"/>
    </xf>
    <xf numFmtId="0" fontId="64" fillId="0" borderId="0" xfId="0" applyFont="1" applyBorder="1" applyAlignment="1"/>
    <xf numFmtId="0" fontId="2" fillId="0" borderId="0" xfId="0" applyFont="1" applyBorder="1" applyAlignment="1"/>
    <xf numFmtId="0" fontId="82" fillId="0" borderId="9" xfId="0" applyFont="1" applyBorder="1" applyAlignment="1">
      <alignment horizontal="center" vertical="center" wrapText="1"/>
    </xf>
    <xf numFmtId="0" fontId="64" fillId="0" borderId="42" xfId="0" applyFont="1" applyBorder="1" applyAlignment="1"/>
    <xf numFmtId="0" fontId="64" fillId="0" borderId="0" xfId="0" applyFont="1" applyBorder="1" applyAlignment="1">
      <alignment horizontal="right"/>
    </xf>
    <xf numFmtId="0" fontId="84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2" fillId="0" borderId="0" xfId="0" applyFont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25" fillId="0" borderId="43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0" fontId="25" fillId="0" borderId="1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wrapText="1"/>
    </xf>
    <xf numFmtId="0" fontId="75" fillId="0" borderId="0" xfId="0" applyFont="1" applyAlignment="1"/>
    <xf numFmtId="0" fontId="58" fillId="0" borderId="0" xfId="0" applyFont="1" applyAlignment="1">
      <alignment horizontal="center" wrapText="1"/>
    </xf>
    <xf numFmtId="0" fontId="56" fillId="0" borderId="16" xfId="0" applyFont="1" applyFill="1" applyBorder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56" fillId="16" borderId="14" xfId="0" applyFont="1" applyFill="1" applyBorder="1" applyAlignment="1">
      <alignment horizontal="center" wrapText="1"/>
    </xf>
    <xf numFmtId="0" fontId="25" fillId="16" borderId="43" xfId="0" applyFont="1" applyFill="1" applyBorder="1" applyAlignment="1">
      <alignment horizontal="center" wrapText="1"/>
    </xf>
    <xf numFmtId="0" fontId="25" fillId="16" borderId="33" xfId="0" applyFont="1" applyFill="1" applyBorder="1" applyAlignment="1">
      <alignment horizontal="center" wrapText="1"/>
    </xf>
    <xf numFmtId="0" fontId="56" fillId="16" borderId="1" xfId="0" applyFont="1" applyFill="1" applyBorder="1" applyAlignment="1">
      <alignment horizontal="center" wrapText="1"/>
    </xf>
    <xf numFmtId="0" fontId="25" fillId="16" borderId="1" xfId="0" applyFont="1" applyFill="1" applyBorder="1" applyAlignment="1"/>
    <xf numFmtId="0" fontId="4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09" fillId="16" borderId="0" xfId="0" applyFont="1" applyFill="1" applyAlignment="1">
      <alignment horizontal="center" wrapText="1"/>
    </xf>
    <xf numFmtId="0" fontId="0" fillId="16" borderId="0" xfId="0" applyFont="1" applyFill="1" applyAlignment="1">
      <alignment horizontal="center" wrapText="1"/>
    </xf>
    <xf numFmtId="0" fontId="0" fillId="16" borderId="0" xfId="0" applyFont="1" applyFill="1" applyAlignment="1">
      <alignment wrapText="1"/>
    </xf>
    <xf numFmtId="0" fontId="0" fillId="16" borderId="0" xfId="0" applyFont="1" applyFill="1" applyAlignment="1"/>
    <xf numFmtId="0" fontId="86" fillId="16" borderId="0" xfId="0" applyFont="1" applyFill="1" applyAlignment="1">
      <alignment horizontal="center" wrapText="1"/>
    </xf>
    <xf numFmtId="0" fontId="87" fillId="16" borderId="16" xfId="0" applyFont="1" applyFill="1" applyBorder="1" applyAlignment="1">
      <alignment horizontal="center" vertical="center"/>
    </xf>
    <xf numFmtId="0" fontId="87" fillId="16" borderId="9" xfId="0" applyFont="1" applyFill="1" applyBorder="1" applyAlignment="1">
      <alignment horizontal="center" vertical="center"/>
    </xf>
    <xf numFmtId="0" fontId="87" fillId="16" borderId="16" xfId="0" applyFont="1" applyFill="1" applyBorder="1" applyAlignment="1">
      <alignment horizontal="center" vertical="center" wrapText="1"/>
    </xf>
    <xf numFmtId="0" fontId="87" fillId="16" borderId="9" xfId="0" applyFont="1" applyFill="1" applyBorder="1" applyAlignment="1">
      <alignment horizontal="center" vertical="center" wrapText="1"/>
    </xf>
    <xf numFmtId="0" fontId="87" fillId="16" borderId="1" xfId="0" applyFont="1" applyFill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75" fillId="0" borderId="43" xfId="0" applyFont="1" applyBorder="1" applyAlignment="1">
      <alignment horizontal="center" wrapText="1"/>
    </xf>
    <xf numFmtId="0" fontId="75" fillId="0" borderId="33" xfId="0" applyFont="1" applyBorder="1" applyAlignment="1">
      <alignment horizontal="center" wrapText="1"/>
    </xf>
    <xf numFmtId="0" fontId="75" fillId="0" borderId="9" xfId="0" applyFont="1" applyBorder="1" applyAlignment="1"/>
    <xf numFmtId="166" fontId="94" fillId="0" borderId="44" xfId="0" applyNumberFormat="1" applyFont="1" applyFill="1" applyBorder="1" applyAlignment="1" applyProtection="1">
      <alignment horizontal="center" vertical="center" wrapText="1"/>
    </xf>
    <xf numFmtId="166" fontId="94" fillId="0" borderId="45" xfId="0" applyNumberFormat="1" applyFont="1" applyFill="1" applyBorder="1" applyAlignment="1" applyProtection="1">
      <alignment horizontal="center" vertical="center" wrapText="1"/>
    </xf>
    <xf numFmtId="166" fontId="94" fillId="0" borderId="0" xfId="0" applyNumberFormat="1" applyFont="1" applyFill="1" applyAlignment="1" applyProtection="1">
      <alignment horizontal="center" vertical="center" wrapText="1"/>
    </xf>
    <xf numFmtId="166" fontId="94" fillId="0" borderId="46" xfId="0" applyNumberFormat="1" applyFont="1" applyFill="1" applyBorder="1" applyAlignment="1" applyProtection="1">
      <alignment horizontal="center" vertical="center" wrapText="1"/>
    </xf>
    <xf numFmtId="166" fontId="94" fillId="0" borderId="47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09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87" fillId="0" borderId="16" xfId="0" applyFont="1" applyFill="1" applyBorder="1" applyAlignment="1">
      <alignment horizontal="center" vertical="center"/>
    </xf>
    <xf numFmtId="0" fontId="0" fillId="0" borderId="9" xfId="0" applyFont="1" applyBorder="1" applyAlignment="1"/>
    <xf numFmtId="0" fontId="87" fillId="0" borderId="16" xfId="0" applyFont="1" applyFill="1" applyBorder="1" applyAlignment="1">
      <alignment horizontal="center" vertical="center" wrapText="1"/>
    </xf>
    <xf numFmtId="0" fontId="87" fillId="0" borderId="14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8" fillId="0" borderId="16" xfId="0" applyFont="1" applyBorder="1" applyAlignment="1"/>
    <xf numFmtId="0" fontId="0" fillId="0" borderId="9" xfId="0" applyBorder="1" applyAlignment="1"/>
    <xf numFmtId="0" fontId="40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83" fillId="0" borderId="0" xfId="4" applyFont="1" applyFill="1" applyAlignment="1" applyProtection="1">
      <alignment horizontal="center" wrapText="1"/>
    </xf>
    <xf numFmtId="0" fontId="83" fillId="0" borderId="0" xfId="4" applyFont="1" applyFill="1" applyAlignment="1" applyProtection="1">
      <alignment horizontal="center"/>
    </xf>
    <xf numFmtId="0" fontId="110" fillId="0" borderId="30" xfId="4" applyFont="1" applyFill="1" applyBorder="1" applyAlignment="1" applyProtection="1">
      <alignment horizontal="left" vertical="center" indent="1"/>
    </xf>
    <xf numFmtId="0" fontId="110" fillId="0" borderId="48" xfId="4" applyFont="1" applyFill="1" applyBorder="1" applyAlignment="1" applyProtection="1">
      <alignment horizontal="left" vertical="center" indent="1"/>
    </xf>
    <xf numFmtId="0" fontId="110" fillId="0" borderId="49" xfId="4" applyFont="1" applyFill="1" applyBorder="1" applyAlignment="1" applyProtection="1">
      <alignment horizontal="left" vertical="center" indent="1"/>
    </xf>
    <xf numFmtId="0" fontId="110" fillId="0" borderId="22" xfId="4" applyFont="1" applyFill="1" applyBorder="1" applyAlignment="1" applyProtection="1">
      <alignment horizontal="left" vertical="center" indent="1"/>
    </xf>
    <xf numFmtId="0" fontId="0" fillId="0" borderId="0" xfId="0" applyFont="1" applyAlignment="1"/>
    <xf numFmtId="0" fontId="105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102" fillId="0" borderId="29" xfId="0" applyNumberFormat="1" applyFont="1" applyFill="1" applyBorder="1" applyAlignment="1" applyProtection="1">
      <alignment horizontal="left" vertical="center" wrapText="1" indent="2"/>
    </xf>
    <xf numFmtId="166" fontId="102" fillId="0" borderId="22" xfId="0" applyNumberFormat="1" applyFont="1" applyFill="1" applyBorder="1" applyAlignment="1" applyProtection="1">
      <alignment horizontal="left" vertical="center" wrapText="1" indent="2"/>
    </xf>
    <xf numFmtId="166" fontId="83" fillId="0" borderId="0" xfId="0" applyNumberFormat="1" applyFont="1" applyFill="1" applyAlignment="1" applyProtection="1">
      <alignment horizontal="center" vertical="center" wrapText="1"/>
    </xf>
    <xf numFmtId="166" fontId="102" fillId="0" borderId="44" xfId="0" applyNumberFormat="1" applyFont="1" applyFill="1" applyBorder="1" applyAlignment="1" applyProtection="1">
      <alignment horizontal="center" vertical="center" wrapText="1"/>
    </xf>
    <xf numFmtId="166" fontId="102" fillId="0" borderId="45" xfId="0" applyNumberFormat="1" applyFont="1" applyFill="1" applyBorder="1" applyAlignment="1" applyProtection="1">
      <alignment horizontal="center" vertical="center" wrapText="1"/>
    </xf>
    <xf numFmtId="166" fontId="102" fillId="0" borderId="44" xfId="0" applyNumberFormat="1" applyFont="1" applyFill="1" applyBorder="1" applyAlignment="1" applyProtection="1">
      <alignment horizontal="center" vertical="center"/>
    </xf>
    <xf numFmtId="166" fontId="102" fillId="0" borderId="45" xfId="0" applyNumberFormat="1" applyFont="1" applyFill="1" applyBorder="1" applyAlignment="1" applyProtection="1">
      <alignment horizontal="center" vertical="center"/>
    </xf>
    <xf numFmtId="166" fontId="102" fillId="0" borderId="50" xfId="0" applyNumberFormat="1" applyFont="1" applyFill="1" applyBorder="1" applyAlignment="1" applyProtection="1">
      <alignment horizontal="center" vertical="center"/>
    </xf>
    <xf numFmtId="166" fontId="102" fillId="0" borderId="51" xfId="0" applyNumberFormat="1" applyFont="1" applyFill="1" applyBorder="1" applyAlignment="1" applyProtection="1">
      <alignment horizontal="center" vertical="center"/>
    </xf>
    <xf numFmtId="166" fontId="102" fillId="0" borderId="52" xfId="0" applyNumberFormat="1" applyFont="1" applyFill="1" applyBorder="1" applyAlignment="1" applyProtection="1">
      <alignment horizontal="center" vertical="center"/>
    </xf>
    <xf numFmtId="0" fontId="83" fillId="0" borderId="0" xfId="0" applyFont="1" applyAlignment="1">
      <alignment horizontal="center" wrapText="1"/>
    </xf>
    <xf numFmtId="0" fontId="64" fillId="0" borderId="41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83" fillId="0" borderId="0" xfId="0" applyFont="1" applyFill="1" applyAlignment="1">
      <alignment horizontal="center" wrapText="1"/>
    </xf>
    <xf numFmtId="0" fontId="100" fillId="0" borderId="0" xfId="0" applyFont="1" applyFill="1" applyAlignment="1" applyProtection="1">
      <alignment horizontal="left"/>
      <protection locked="0"/>
    </xf>
    <xf numFmtId="0" fontId="67" fillId="0" borderId="0" xfId="0" applyFont="1" applyAlignment="1">
      <alignment horizontal="center"/>
    </xf>
    <xf numFmtId="0" fontId="68" fillId="0" borderId="1" xfId="0" applyFont="1" applyBorder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6">
    <cellStyle name="Hivatkozás" xfId="1" builtinId="8"/>
    <cellStyle name="Normál" xfId="0" builtinId="0"/>
    <cellStyle name="Normál 2" xfId="2"/>
    <cellStyle name="Normal_KTRSZJ" xfId="3"/>
    <cellStyle name="Normál_SEGEDLETEK" xfId="4"/>
    <cellStyle name="Pénznem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22.bin"/><Relationship Id="rId4" Type="http://schemas.openxmlformats.org/officeDocument/2006/relationships/hyperlink" Target="http://njt.hu/cgi_bin/njt_doc.cgi?docid=139876.243471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34"/>
  <sheetViews>
    <sheetView tabSelected="1" zoomScaleNormal="100" workbookViewId="0">
      <selection activeCell="A21" sqref="A21"/>
    </sheetView>
  </sheetViews>
  <sheetFormatPr defaultRowHeight="15" x14ac:dyDescent="0.25"/>
  <cols>
    <col min="1" max="1" width="85.5703125" style="230" customWidth="1"/>
    <col min="2" max="2" width="17.42578125" style="317" customWidth="1"/>
    <col min="3" max="3" width="17.85546875" style="317" customWidth="1"/>
    <col min="4" max="4" width="15.28515625" style="317" customWidth="1"/>
    <col min="5" max="16384" width="9.140625" style="230"/>
  </cols>
  <sheetData>
    <row r="1" spans="1:9" ht="15.75" x14ac:dyDescent="0.25">
      <c r="A1" s="571" t="s">
        <v>1248</v>
      </c>
      <c r="B1" s="571"/>
      <c r="C1" s="571"/>
      <c r="D1" s="571"/>
    </row>
    <row r="2" spans="1:9" ht="15.75" x14ac:dyDescent="0.25">
      <c r="A2" s="328"/>
      <c r="B2" s="328"/>
      <c r="C2" s="328"/>
      <c r="D2" s="328"/>
    </row>
    <row r="3" spans="1:9" ht="50.25" customHeight="1" x14ac:dyDescent="0.3">
      <c r="A3" s="329" t="s">
        <v>778</v>
      </c>
      <c r="D3" s="198" t="s">
        <v>989</v>
      </c>
    </row>
    <row r="4" spans="1:9" x14ac:dyDescent="0.25">
      <c r="B4" s="562" t="s">
        <v>1272</v>
      </c>
      <c r="D4" s="198"/>
    </row>
    <row r="5" spans="1:9" ht="18.75" x14ac:dyDescent="0.3">
      <c r="A5" s="194" t="s">
        <v>971</v>
      </c>
      <c r="B5" s="330" t="s">
        <v>1178</v>
      </c>
      <c r="C5" s="330" t="s">
        <v>1179</v>
      </c>
      <c r="D5" s="330" t="s">
        <v>972</v>
      </c>
      <c r="E5" s="331"/>
      <c r="F5" s="331"/>
      <c r="G5" s="331"/>
      <c r="H5" s="331"/>
      <c r="I5" s="331"/>
    </row>
    <row r="6" spans="1:9" x14ac:dyDescent="0.25">
      <c r="A6" s="332" t="s">
        <v>237</v>
      </c>
      <c r="B6" s="333">
        <f>SUM('2.'!O25)</f>
        <v>209343375</v>
      </c>
      <c r="C6" s="333">
        <f>SUM('2.'!P25)</f>
        <v>0</v>
      </c>
      <c r="D6" s="333"/>
      <c r="E6" s="331"/>
      <c r="F6" s="331"/>
      <c r="G6" s="331"/>
      <c r="H6" s="331"/>
      <c r="I6" s="331"/>
    </row>
    <row r="7" spans="1:9" x14ac:dyDescent="0.25">
      <c r="A7" s="332" t="s">
        <v>238</v>
      </c>
      <c r="B7" s="333">
        <f>SUM('2.'!O26)</f>
        <v>33335250</v>
      </c>
      <c r="C7" s="333">
        <f>SUM('2.'!P26)</f>
        <v>0</v>
      </c>
      <c r="D7" s="333"/>
      <c r="E7" s="331"/>
      <c r="F7" s="331"/>
      <c r="G7" s="331"/>
      <c r="H7" s="331"/>
      <c r="I7" s="331"/>
    </row>
    <row r="8" spans="1:9" x14ac:dyDescent="0.25">
      <c r="A8" s="332" t="s">
        <v>239</v>
      </c>
      <c r="B8" s="333">
        <f>SUM('2.'!O51)</f>
        <v>134279941</v>
      </c>
      <c r="C8" s="333">
        <f>SUM('2.'!P51)</f>
        <v>0</v>
      </c>
      <c r="D8" s="333"/>
      <c r="E8" s="331"/>
      <c r="F8" s="331"/>
      <c r="G8" s="331"/>
      <c r="H8" s="331"/>
      <c r="I8" s="331"/>
    </row>
    <row r="9" spans="1:9" x14ac:dyDescent="0.25">
      <c r="A9" s="332" t="s">
        <v>240</v>
      </c>
      <c r="B9" s="333">
        <f>SUM('2.'!O52)</f>
        <v>9930000</v>
      </c>
      <c r="C9" s="333">
        <f>SUM('2.'!P52)</f>
        <v>0</v>
      </c>
      <c r="D9" s="333"/>
      <c r="E9" s="331"/>
      <c r="F9" s="331"/>
      <c r="G9" s="331"/>
      <c r="H9" s="331"/>
      <c r="I9" s="331"/>
    </row>
    <row r="10" spans="1:9" x14ac:dyDescent="0.25">
      <c r="A10" s="332" t="s">
        <v>241</v>
      </c>
      <c r="B10" s="333">
        <f>SUM('2.'!O61)-25000000</f>
        <v>8000000</v>
      </c>
      <c r="C10" s="333">
        <f>SUM('2.'!P53:P59)</f>
        <v>0</v>
      </c>
      <c r="D10" s="333"/>
      <c r="E10" s="331"/>
      <c r="F10" s="331"/>
      <c r="G10" s="331"/>
      <c r="H10" s="331"/>
      <c r="I10" s="331"/>
    </row>
    <row r="11" spans="1:9" x14ac:dyDescent="0.25">
      <c r="A11" s="332" t="s">
        <v>973</v>
      </c>
      <c r="B11" s="333">
        <f>SUM('2.'!O60)</f>
        <v>25000000</v>
      </c>
      <c r="C11" s="333">
        <f>SUM('2.'!P60)</f>
        <v>0</v>
      </c>
      <c r="D11" s="333"/>
      <c r="E11" s="331"/>
      <c r="F11" s="331"/>
      <c r="G11" s="331"/>
      <c r="H11" s="331"/>
      <c r="I11" s="331"/>
    </row>
    <row r="12" spans="1:9" x14ac:dyDescent="0.25">
      <c r="A12" s="332" t="s">
        <v>242</v>
      </c>
      <c r="B12" s="333">
        <f>SUM('2.'!O70)</f>
        <v>16362500</v>
      </c>
      <c r="C12" s="333">
        <f>SUM('2.'!P70)</f>
        <v>0</v>
      </c>
      <c r="D12" s="333"/>
      <c r="E12" s="331"/>
      <c r="F12" s="331"/>
      <c r="G12" s="331"/>
      <c r="H12" s="331"/>
      <c r="I12" s="331"/>
    </row>
    <row r="13" spans="1:9" x14ac:dyDescent="0.25">
      <c r="A13" s="332" t="s">
        <v>243</v>
      </c>
      <c r="B13" s="333">
        <f>SUM('2.'!O75)</f>
        <v>78405351</v>
      </c>
      <c r="C13" s="333">
        <f>SUM('2.'!P75)</f>
        <v>0</v>
      </c>
      <c r="D13" s="333"/>
      <c r="E13" s="331"/>
      <c r="F13" s="331"/>
      <c r="G13" s="331"/>
      <c r="H13" s="331"/>
      <c r="I13" s="331"/>
    </row>
    <row r="14" spans="1:9" x14ac:dyDescent="0.25">
      <c r="A14" s="332" t="s">
        <v>244</v>
      </c>
      <c r="B14" s="333">
        <f>SUM('2.'!O77)</f>
        <v>0</v>
      </c>
      <c r="C14" s="333">
        <f>SUM('2.'!P77)</f>
        <v>0</v>
      </c>
      <c r="D14" s="333"/>
      <c r="E14" s="331"/>
      <c r="F14" s="331"/>
      <c r="G14" s="331"/>
      <c r="H14" s="331"/>
      <c r="I14" s="331"/>
    </row>
    <row r="15" spans="1:9" x14ac:dyDescent="0.25">
      <c r="A15" s="334" t="s">
        <v>236</v>
      </c>
      <c r="B15" s="335">
        <f>SUM(B6:B14)</f>
        <v>514656417</v>
      </c>
      <c r="C15" s="335">
        <f>SUM(C6:C14)</f>
        <v>0</v>
      </c>
      <c r="D15" s="335"/>
      <c r="E15" s="331"/>
      <c r="F15" s="331"/>
      <c r="G15" s="331"/>
      <c r="H15" s="331"/>
      <c r="I15" s="331"/>
    </row>
    <row r="16" spans="1:9" x14ac:dyDescent="0.25">
      <c r="A16" s="336" t="s">
        <v>245</v>
      </c>
      <c r="B16" s="333">
        <f>SUM('2.'!O83)</f>
        <v>3000000</v>
      </c>
      <c r="C16" s="333">
        <f>SUM('2.'!P83)</f>
        <v>0</v>
      </c>
      <c r="D16" s="333"/>
      <c r="E16" s="331"/>
      <c r="F16" s="331"/>
      <c r="G16" s="331"/>
      <c r="H16" s="331"/>
      <c r="I16" s="331"/>
    </row>
    <row r="17" spans="1:9" x14ac:dyDescent="0.25">
      <c r="A17" s="337" t="s">
        <v>776</v>
      </c>
      <c r="B17" s="335">
        <f>SUM(B15:B16)</f>
        <v>517656417</v>
      </c>
      <c r="C17" s="335">
        <f>SUM(C15:C16)</f>
        <v>0</v>
      </c>
      <c r="D17" s="335"/>
      <c r="E17" s="331"/>
      <c r="F17" s="331"/>
      <c r="G17" s="331"/>
      <c r="H17" s="331"/>
      <c r="I17" s="331"/>
    </row>
    <row r="18" spans="1:9" x14ac:dyDescent="0.25">
      <c r="A18" s="332" t="s">
        <v>247</v>
      </c>
      <c r="B18" s="333">
        <f>SUM('3.'!L21)</f>
        <v>307717795</v>
      </c>
      <c r="C18" s="333">
        <f>SUM('3.'!M21)</f>
        <v>0</v>
      </c>
      <c r="D18" s="333"/>
      <c r="E18" s="331"/>
      <c r="F18" s="331"/>
      <c r="G18" s="331"/>
      <c r="H18" s="331"/>
      <c r="I18" s="331"/>
    </row>
    <row r="19" spans="1:9" x14ac:dyDescent="0.25">
      <c r="A19" s="332" t="s">
        <v>248</v>
      </c>
      <c r="B19" s="511">
        <f>SUM('3.'!L59)</f>
        <v>88107097</v>
      </c>
      <c r="C19" s="333">
        <f>SUM('3.'!M59)</f>
        <v>0</v>
      </c>
      <c r="D19" s="333"/>
      <c r="E19" s="331"/>
      <c r="F19" s="331"/>
      <c r="G19" s="331"/>
      <c r="H19" s="331"/>
      <c r="I19" s="331"/>
    </row>
    <row r="20" spans="1:9" x14ac:dyDescent="0.25">
      <c r="A20" s="332" t="s">
        <v>249</v>
      </c>
      <c r="B20" s="511">
        <f>SUM('3.'!L35)</f>
        <v>52550000</v>
      </c>
      <c r="C20" s="333">
        <f>SUM('3.'!M35)</f>
        <v>0</v>
      </c>
      <c r="D20" s="333"/>
      <c r="E20" s="331"/>
      <c r="F20" s="331"/>
      <c r="G20" s="331"/>
      <c r="H20" s="331"/>
      <c r="I20" s="331"/>
    </row>
    <row r="21" spans="1:9" x14ac:dyDescent="0.25">
      <c r="A21" s="332" t="s">
        <v>250</v>
      </c>
      <c r="B21" s="511">
        <f>SUM('3.'!L48)-'3.'!L39</f>
        <v>43848339</v>
      </c>
      <c r="C21" s="333">
        <f>SUM('3.'!M48)</f>
        <v>0</v>
      </c>
      <c r="D21" s="333"/>
      <c r="E21" s="331"/>
      <c r="F21" s="331"/>
      <c r="G21" s="331"/>
      <c r="H21" s="331"/>
      <c r="I21" s="331"/>
    </row>
    <row r="22" spans="1:9" x14ac:dyDescent="0.25">
      <c r="A22" s="332" t="s">
        <v>251</v>
      </c>
      <c r="B22" s="511">
        <f>'3.'!L39</f>
        <v>8559872</v>
      </c>
      <c r="C22" s="333">
        <f>SUM('3.'!M65)</f>
        <v>0</v>
      </c>
      <c r="D22" s="333"/>
      <c r="E22" s="331"/>
      <c r="F22" s="331"/>
      <c r="G22" s="331"/>
      <c r="H22" s="331"/>
      <c r="I22" s="331"/>
    </row>
    <row r="23" spans="1:9" x14ac:dyDescent="0.25">
      <c r="A23" s="332" t="s">
        <v>252</v>
      </c>
      <c r="B23" s="333">
        <f>SUM('3.'!L52)</f>
        <v>0</v>
      </c>
      <c r="C23" s="333">
        <f>SUM('3.'!M52)</f>
        <v>0</v>
      </c>
      <c r="D23" s="333"/>
      <c r="E23" s="331"/>
      <c r="F23" s="331"/>
      <c r="G23" s="331"/>
      <c r="H23" s="331"/>
      <c r="I23" s="331"/>
    </row>
    <row r="24" spans="1:9" x14ac:dyDescent="0.25">
      <c r="A24" s="332" t="s">
        <v>253</v>
      </c>
      <c r="B24" s="333">
        <f>SUM('3.'!L71)</f>
        <v>1100882</v>
      </c>
      <c r="C24" s="333">
        <v>0</v>
      </c>
      <c r="D24" s="333"/>
      <c r="E24" s="331"/>
      <c r="F24" s="331"/>
      <c r="G24" s="331"/>
      <c r="H24" s="331"/>
      <c r="I24" s="331"/>
    </row>
    <row r="25" spans="1:9" x14ac:dyDescent="0.25">
      <c r="A25" s="334" t="s">
        <v>246</v>
      </c>
      <c r="B25" s="333">
        <f>SUM(B18:B24)</f>
        <v>501883985</v>
      </c>
      <c r="C25" s="333">
        <f>SUM(C18:C24)</f>
        <v>0</v>
      </c>
      <c r="D25" s="333"/>
      <c r="E25" s="331"/>
      <c r="F25" s="331"/>
      <c r="G25" s="331"/>
      <c r="H25" s="331"/>
      <c r="I25" s="331"/>
    </row>
    <row r="26" spans="1:9" x14ac:dyDescent="0.25">
      <c r="A26" s="334" t="s">
        <v>254</v>
      </c>
      <c r="B26" s="333">
        <f>SUM('3.'!L86)</f>
        <v>15772432</v>
      </c>
      <c r="C26" s="333">
        <f>SUM('3.'!M86)</f>
        <v>0</v>
      </c>
      <c r="D26" s="333"/>
      <c r="E26" s="331"/>
      <c r="F26" s="331"/>
      <c r="G26" s="331"/>
      <c r="H26" s="331"/>
      <c r="I26" s="331"/>
    </row>
    <row r="27" spans="1:9" x14ac:dyDescent="0.25">
      <c r="A27" s="337" t="s">
        <v>777</v>
      </c>
      <c r="B27" s="335">
        <f>SUM(B25:B26)</f>
        <v>517656417</v>
      </c>
      <c r="C27" s="335">
        <f>SUM(C25:C26)</f>
        <v>0</v>
      </c>
      <c r="D27" s="335"/>
      <c r="E27" s="331"/>
      <c r="F27" s="331"/>
      <c r="G27" s="331"/>
      <c r="H27" s="331"/>
      <c r="I27" s="331"/>
    </row>
    <row r="28" spans="1:9" x14ac:dyDescent="0.25">
      <c r="A28" s="331"/>
      <c r="B28" s="338"/>
      <c r="C28" s="338"/>
      <c r="D28" s="338"/>
      <c r="E28" s="331"/>
      <c r="F28" s="331"/>
      <c r="G28" s="331"/>
      <c r="H28" s="331"/>
      <c r="I28" s="331"/>
    </row>
    <row r="29" spans="1:9" x14ac:dyDescent="0.25">
      <c r="A29" s="331"/>
      <c r="B29" s="338"/>
      <c r="C29" s="338"/>
      <c r="D29" s="338"/>
      <c r="E29" s="331"/>
      <c r="F29" s="331"/>
      <c r="G29" s="331"/>
      <c r="H29" s="331"/>
      <c r="I29" s="331"/>
    </row>
    <row r="30" spans="1:9" x14ac:dyDescent="0.25">
      <c r="A30" s="331"/>
      <c r="B30" s="338"/>
      <c r="C30" s="338"/>
      <c r="D30" s="338"/>
      <c r="E30" s="331"/>
      <c r="F30" s="331"/>
      <c r="G30" s="331"/>
      <c r="H30" s="331"/>
      <c r="I30" s="331"/>
    </row>
    <row r="31" spans="1:9" x14ac:dyDescent="0.25">
      <c r="A31" s="331"/>
      <c r="B31" s="338"/>
      <c r="C31" s="338"/>
      <c r="D31" s="338"/>
      <c r="E31" s="331"/>
      <c r="F31" s="331"/>
      <c r="G31" s="331"/>
      <c r="H31" s="331"/>
      <c r="I31" s="331"/>
    </row>
    <row r="32" spans="1:9" x14ac:dyDescent="0.25">
      <c r="A32" s="331"/>
      <c r="B32" s="338"/>
      <c r="C32" s="338"/>
      <c r="D32" s="338"/>
      <c r="E32" s="331"/>
      <c r="F32" s="331"/>
      <c r="G32" s="331"/>
      <c r="H32" s="331"/>
      <c r="I32" s="331"/>
    </row>
    <row r="33" spans="1:9" x14ac:dyDescent="0.25">
      <c r="A33" s="331"/>
      <c r="B33" s="338"/>
      <c r="C33" s="338"/>
      <c r="D33" s="338"/>
      <c r="E33" s="331"/>
      <c r="F33" s="331"/>
      <c r="G33" s="331"/>
      <c r="H33" s="331"/>
      <c r="I33" s="331"/>
    </row>
    <row r="34" spans="1:9" x14ac:dyDescent="0.25">
      <c r="A34" s="331"/>
      <c r="B34" s="338"/>
      <c r="C34" s="338"/>
      <c r="D34" s="338"/>
      <c r="E34" s="331"/>
      <c r="F34" s="331"/>
      <c r="G34" s="331"/>
      <c r="H34" s="331"/>
      <c r="I34" s="331"/>
    </row>
  </sheetData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  <pageSetUpPr fitToPage="1"/>
  </sheetPr>
  <dimension ref="A1:N89"/>
  <sheetViews>
    <sheetView zoomScaleNormal="100" zoomScaleSheetLayoutView="75" workbookViewId="0">
      <pane xSplit="2" ySplit="7" topLeftCell="C8" activePane="bottomRight" state="frozen"/>
      <selection activeCell="B4" sqref="B4"/>
      <selection pane="topRight" activeCell="B4" sqref="B4"/>
      <selection pane="bottomLeft" activeCell="B4" sqref="B4"/>
      <selection pane="bottomRight" activeCell="A31" sqref="A31"/>
    </sheetView>
  </sheetViews>
  <sheetFormatPr defaultRowHeight="15" x14ac:dyDescent="0.25"/>
  <cols>
    <col min="1" max="1" width="60.42578125" style="230" customWidth="1"/>
    <col min="2" max="2" width="9.140625" style="230"/>
    <col min="3" max="3" width="12.7109375" style="230" customWidth="1"/>
    <col min="4" max="4" width="12" style="230" hidden="1" customWidth="1"/>
    <col min="5" max="5" width="8.7109375" style="230" hidden="1" customWidth="1"/>
    <col min="6" max="6" width="12.28515625" style="230" customWidth="1"/>
    <col min="7" max="7" width="12.140625" style="230" hidden="1" customWidth="1"/>
    <col min="8" max="8" width="7.42578125" style="230" hidden="1" customWidth="1"/>
    <col min="9" max="9" width="12.140625" style="230" customWidth="1"/>
    <col min="10" max="10" width="11.28515625" style="230" hidden="1" customWidth="1"/>
    <col min="11" max="11" width="7.7109375" style="230" hidden="1" customWidth="1"/>
    <col min="12" max="12" width="12.7109375" style="230" customWidth="1"/>
    <col min="13" max="13" width="12.85546875" style="230" hidden="1" customWidth="1"/>
    <col min="14" max="14" width="9.7109375" style="230" hidden="1" customWidth="1"/>
    <col min="15" max="16384" width="9.140625" style="230"/>
  </cols>
  <sheetData>
    <row r="1" spans="1:14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15.75" x14ac:dyDescent="0.3">
      <c r="A2" s="604" t="str">
        <f>'1.'!A1</f>
        <v>Ják Község  Önkormányzata 2021. évi költségvetése</v>
      </c>
      <c r="B2" s="605"/>
      <c r="C2" s="605"/>
      <c r="D2" s="605"/>
      <c r="E2" s="605"/>
      <c r="F2" s="606"/>
      <c r="G2" s="607"/>
      <c r="H2" s="607"/>
      <c r="I2" s="607"/>
      <c r="J2" s="607"/>
      <c r="K2" s="607"/>
      <c r="L2" s="607"/>
      <c r="M2" s="607"/>
      <c r="N2" s="607"/>
    </row>
    <row r="3" spans="1:14" ht="15.75" x14ac:dyDescent="0.3">
      <c r="A3" s="608" t="s">
        <v>990</v>
      </c>
      <c r="B3" s="605"/>
      <c r="C3" s="605"/>
      <c r="D3" s="605"/>
      <c r="E3" s="605"/>
      <c r="F3" s="606"/>
      <c r="G3" s="607"/>
      <c r="H3" s="607"/>
      <c r="I3" s="607"/>
      <c r="J3" s="607"/>
      <c r="K3" s="607"/>
      <c r="L3" s="607"/>
      <c r="M3" s="607"/>
      <c r="N3" s="607"/>
    </row>
    <row r="4" spans="1:14" ht="18.75" x14ac:dyDescent="0.3">
      <c r="A4" s="253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ht="15.75" x14ac:dyDescent="0.25">
      <c r="A5" s="254" t="s">
        <v>930</v>
      </c>
      <c r="B5" s="252"/>
      <c r="C5" s="562" t="s">
        <v>1274</v>
      </c>
      <c r="D5" s="252"/>
      <c r="E5" s="252"/>
      <c r="F5" s="252"/>
      <c r="G5" s="252"/>
      <c r="H5" s="252"/>
      <c r="I5" s="252"/>
      <c r="J5" s="255"/>
      <c r="K5" s="252"/>
      <c r="L5" s="256"/>
      <c r="M5" s="257"/>
      <c r="N5" s="252"/>
    </row>
    <row r="6" spans="1:14" ht="28.15" customHeight="1" x14ac:dyDescent="0.25">
      <c r="A6" s="609" t="s">
        <v>255</v>
      </c>
      <c r="B6" s="611" t="s">
        <v>256</v>
      </c>
      <c r="C6" s="613" t="s">
        <v>847</v>
      </c>
      <c r="D6" s="613"/>
      <c r="E6" s="613"/>
      <c r="F6" s="613" t="s">
        <v>848</v>
      </c>
      <c r="G6" s="613"/>
      <c r="H6" s="613"/>
      <c r="I6" s="613" t="s">
        <v>849</v>
      </c>
      <c r="J6" s="613"/>
      <c r="K6" s="613"/>
      <c r="L6" s="613" t="s">
        <v>967</v>
      </c>
      <c r="M6" s="613"/>
      <c r="N6" s="613"/>
    </row>
    <row r="7" spans="1:14" ht="26.25" x14ac:dyDescent="0.25">
      <c r="A7" s="610"/>
      <c r="B7" s="612"/>
      <c r="C7" s="258" t="s">
        <v>970</v>
      </c>
      <c r="D7" s="258" t="s">
        <v>40</v>
      </c>
      <c r="E7" s="325" t="s">
        <v>41</v>
      </c>
      <c r="F7" s="258" t="s">
        <v>970</v>
      </c>
      <c r="G7" s="258" t="s">
        <v>40</v>
      </c>
      <c r="H7" s="325" t="s">
        <v>41</v>
      </c>
      <c r="I7" s="258" t="s">
        <v>970</v>
      </c>
      <c r="J7" s="258" t="s">
        <v>40</v>
      </c>
      <c r="K7" s="325" t="s">
        <v>41</v>
      </c>
      <c r="L7" s="258" t="s">
        <v>970</v>
      </c>
      <c r="M7" s="258" t="s">
        <v>40</v>
      </c>
      <c r="N7" s="325" t="s">
        <v>41</v>
      </c>
    </row>
    <row r="8" spans="1:14" x14ac:dyDescent="0.25">
      <c r="A8" s="259" t="s">
        <v>446</v>
      </c>
      <c r="B8" s="260" t="s">
        <v>447</v>
      </c>
      <c r="C8" s="261">
        <v>17289526</v>
      </c>
      <c r="D8" s="261"/>
      <c r="E8" s="261"/>
      <c r="F8" s="261"/>
      <c r="G8" s="261"/>
      <c r="H8" s="261"/>
      <c r="I8" s="261">
        <v>119212984</v>
      </c>
      <c r="J8" s="261"/>
      <c r="K8" s="261"/>
      <c r="L8" s="261">
        <f t="shared" ref="L8:L34" si="0">SUM(,C8,F8,I8)</f>
        <v>136502510</v>
      </c>
      <c r="M8" s="261">
        <f t="shared" ref="M8:M34" si="1">SUM(,D8,G8,J8)</f>
        <v>0</v>
      </c>
      <c r="N8" s="261">
        <f t="shared" ref="N8:N34" si="2">SUM(,E8,H8,K8)</f>
        <v>0</v>
      </c>
    </row>
    <row r="9" spans="1:14" x14ac:dyDescent="0.25">
      <c r="A9" s="262" t="s">
        <v>448</v>
      </c>
      <c r="B9" s="260" t="s">
        <v>449</v>
      </c>
      <c r="C9" s="261">
        <v>85830370</v>
      </c>
      <c r="D9" s="261"/>
      <c r="E9" s="261"/>
      <c r="F9" s="261"/>
      <c r="G9" s="261"/>
      <c r="H9" s="261"/>
      <c r="I9" s="261"/>
      <c r="J9" s="261"/>
      <c r="K9" s="261"/>
      <c r="L9" s="261">
        <f t="shared" si="0"/>
        <v>85830370</v>
      </c>
      <c r="M9" s="261">
        <f t="shared" si="1"/>
        <v>0</v>
      </c>
      <c r="N9" s="261">
        <f t="shared" si="2"/>
        <v>0</v>
      </c>
    </row>
    <row r="10" spans="1:14" x14ac:dyDescent="0.25">
      <c r="A10" s="262" t="s">
        <v>1182</v>
      </c>
      <c r="B10" s="260" t="s">
        <v>1180</v>
      </c>
      <c r="C10" s="261">
        <v>17627280</v>
      </c>
      <c r="D10" s="261"/>
      <c r="E10" s="261"/>
      <c r="F10" s="261"/>
      <c r="G10" s="261"/>
      <c r="H10" s="261"/>
      <c r="I10" s="261"/>
      <c r="J10" s="261"/>
      <c r="K10" s="261"/>
      <c r="L10" s="261">
        <f t="shared" si="0"/>
        <v>17627280</v>
      </c>
      <c r="M10" s="261">
        <f t="shared" si="1"/>
        <v>0</v>
      </c>
      <c r="N10" s="261">
        <f t="shared" si="2"/>
        <v>0</v>
      </c>
    </row>
    <row r="11" spans="1:14" x14ac:dyDescent="0.25">
      <c r="A11" s="262" t="s">
        <v>1183</v>
      </c>
      <c r="B11" s="260" t="s">
        <v>1181</v>
      </c>
      <c r="C11" s="261">
        <v>36598405</v>
      </c>
      <c r="D11" s="261"/>
      <c r="E11" s="261"/>
      <c r="F11" s="261"/>
      <c r="G11" s="261"/>
      <c r="H11" s="261"/>
      <c r="I11" s="261"/>
      <c r="J11" s="261"/>
      <c r="K11" s="261"/>
      <c r="L11" s="261">
        <f>SUM(,C11,F11,I11)</f>
        <v>36598405</v>
      </c>
      <c r="M11" s="261">
        <f>SUM(,D11,G11,J11)</f>
        <v>0</v>
      </c>
      <c r="N11" s="261">
        <f>SUM(,E11,H11,K11)</f>
        <v>0</v>
      </c>
    </row>
    <row r="12" spans="1:14" x14ac:dyDescent="0.25">
      <c r="A12" s="262" t="s">
        <v>452</v>
      </c>
      <c r="B12" s="260" t="s">
        <v>453</v>
      </c>
      <c r="C12" s="261">
        <v>5579070</v>
      </c>
      <c r="D12" s="261"/>
      <c r="E12" s="261"/>
      <c r="F12" s="261"/>
      <c r="G12" s="261"/>
      <c r="H12" s="261"/>
      <c r="I12" s="261"/>
      <c r="J12" s="261"/>
      <c r="K12" s="261"/>
      <c r="L12" s="261">
        <f t="shared" si="0"/>
        <v>5579070</v>
      </c>
      <c r="M12" s="261">
        <f t="shared" si="1"/>
        <v>0</v>
      </c>
      <c r="N12" s="261">
        <f t="shared" si="2"/>
        <v>0</v>
      </c>
    </row>
    <row r="13" spans="1:14" x14ac:dyDescent="0.25">
      <c r="A13" s="262" t="s">
        <v>1107</v>
      </c>
      <c r="B13" s="260" t="s">
        <v>455</v>
      </c>
      <c r="C13" s="261">
        <v>0</v>
      </c>
      <c r="D13" s="261"/>
      <c r="E13" s="261"/>
      <c r="F13" s="261"/>
      <c r="G13" s="261"/>
      <c r="H13" s="261"/>
      <c r="I13" s="261"/>
      <c r="J13" s="261"/>
      <c r="K13" s="261"/>
      <c r="L13" s="261">
        <f t="shared" si="0"/>
        <v>0</v>
      </c>
      <c r="M13" s="261">
        <f t="shared" si="1"/>
        <v>0</v>
      </c>
      <c r="N13" s="261">
        <f t="shared" si="2"/>
        <v>0</v>
      </c>
    </row>
    <row r="14" spans="1:14" hidden="1" x14ac:dyDescent="0.25">
      <c r="A14" s="262" t="s">
        <v>1108</v>
      </c>
      <c r="B14" s="260" t="s">
        <v>457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>
        <f t="shared" si="0"/>
        <v>0</v>
      </c>
      <c r="M14" s="261">
        <f t="shared" si="1"/>
        <v>0</v>
      </c>
      <c r="N14" s="261">
        <f t="shared" si="2"/>
        <v>0</v>
      </c>
    </row>
    <row r="15" spans="1:14" x14ac:dyDescent="0.25">
      <c r="A15" s="263" t="s">
        <v>779</v>
      </c>
      <c r="B15" s="264" t="s">
        <v>458</v>
      </c>
      <c r="C15" s="261">
        <f t="shared" ref="C15:K15" si="3">SUM(C8:C14)</f>
        <v>162924651</v>
      </c>
      <c r="D15" s="261">
        <f t="shared" si="3"/>
        <v>0</v>
      </c>
      <c r="E15" s="261">
        <f t="shared" si="3"/>
        <v>0</v>
      </c>
      <c r="F15" s="261">
        <f t="shared" si="3"/>
        <v>0</v>
      </c>
      <c r="G15" s="261">
        <f>SUM(G8:G14)</f>
        <v>0</v>
      </c>
      <c r="H15" s="261">
        <f t="shared" si="3"/>
        <v>0</v>
      </c>
      <c r="I15" s="261">
        <f t="shared" si="3"/>
        <v>119212984</v>
      </c>
      <c r="J15" s="261">
        <f>SUM(J8:J14)</f>
        <v>0</v>
      </c>
      <c r="K15" s="261">
        <f t="shared" si="3"/>
        <v>0</v>
      </c>
      <c r="L15" s="261">
        <f t="shared" si="0"/>
        <v>282137635</v>
      </c>
      <c r="M15" s="261">
        <f t="shared" si="1"/>
        <v>0</v>
      </c>
      <c r="N15" s="261">
        <f t="shared" si="2"/>
        <v>0</v>
      </c>
    </row>
    <row r="16" spans="1:14" hidden="1" x14ac:dyDescent="0.25">
      <c r="A16" s="262" t="s">
        <v>459</v>
      </c>
      <c r="B16" s="260" t="s">
        <v>460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>
        <f t="shared" si="0"/>
        <v>0</v>
      </c>
      <c r="M16" s="261">
        <f t="shared" si="1"/>
        <v>0</v>
      </c>
      <c r="N16" s="261">
        <f t="shared" si="2"/>
        <v>0</v>
      </c>
    </row>
    <row r="17" spans="1:14" ht="25.5" hidden="1" x14ac:dyDescent="0.25">
      <c r="A17" s="262" t="s">
        <v>461</v>
      </c>
      <c r="B17" s="260" t="s">
        <v>462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>
        <f t="shared" si="0"/>
        <v>0</v>
      </c>
      <c r="M17" s="261">
        <f t="shared" si="1"/>
        <v>0</v>
      </c>
      <c r="N17" s="261">
        <f t="shared" si="2"/>
        <v>0</v>
      </c>
    </row>
    <row r="18" spans="1:14" ht="25.5" hidden="1" x14ac:dyDescent="0.25">
      <c r="A18" s="262" t="s">
        <v>741</v>
      </c>
      <c r="B18" s="260" t="s">
        <v>463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>
        <f t="shared" si="0"/>
        <v>0</v>
      </c>
      <c r="M18" s="261">
        <f t="shared" si="1"/>
        <v>0</v>
      </c>
      <c r="N18" s="261">
        <f t="shared" si="2"/>
        <v>0</v>
      </c>
    </row>
    <row r="19" spans="1:14" ht="25.5" hidden="1" x14ac:dyDescent="0.25">
      <c r="A19" s="262" t="s">
        <v>742</v>
      </c>
      <c r="B19" s="260" t="s">
        <v>464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>
        <f t="shared" si="0"/>
        <v>0</v>
      </c>
      <c r="M19" s="261">
        <f t="shared" si="1"/>
        <v>0</v>
      </c>
      <c r="N19" s="261">
        <f t="shared" si="2"/>
        <v>0</v>
      </c>
    </row>
    <row r="20" spans="1:14" x14ac:dyDescent="0.25">
      <c r="A20" s="262" t="s">
        <v>743</v>
      </c>
      <c r="B20" s="260" t="s">
        <v>465</v>
      </c>
      <c r="C20" s="261">
        <v>25580160</v>
      </c>
      <c r="D20" s="261"/>
      <c r="E20" s="261"/>
      <c r="F20" s="261"/>
      <c r="G20" s="261"/>
      <c r="H20" s="261"/>
      <c r="I20" s="261"/>
      <c r="J20" s="261"/>
      <c r="K20" s="261"/>
      <c r="L20" s="261">
        <f t="shared" si="0"/>
        <v>25580160</v>
      </c>
      <c r="M20" s="261">
        <f t="shared" si="1"/>
        <v>0</v>
      </c>
      <c r="N20" s="261">
        <f t="shared" si="2"/>
        <v>0</v>
      </c>
    </row>
    <row r="21" spans="1:14" x14ac:dyDescent="0.25">
      <c r="A21" s="265" t="s">
        <v>780</v>
      </c>
      <c r="B21" s="232" t="s">
        <v>466</v>
      </c>
      <c r="C21" s="266">
        <f>SUM(C15:C20)</f>
        <v>188504811</v>
      </c>
      <c r="D21" s="266">
        <f>SUM(D15:D20)</f>
        <v>0</v>
      </c>
      <c r="E21" s="266">
        <f t="shared" ref="E21:K21" si="4">SUM(E15:E20)</f>
        <v>0</v>
      </c>
      <c r="F21" s="266">
        <f t="shared" si="4"/>
        <v>0</v>
      </c>
      <c r="G21" s="266">
        <f>SUM(G15:G20)</f>
        <v>0</v>
      </c>
      <c r="H21" s="266">
        <f t="shared" si="4"/>
        <v>0</v>
      </c>
      <c r="I21" s="266">
        <f t="shared" si="4"/>
        <v>119212984</v>
      </c>
      <c r="J21" s="266">
        <f>SUM(J15:J20)</f>
        <v>0</v>
      </c>
      <c r="K21" s="266">
        <f t="shared" si="4"/>
        <v>0</v>
      </c>
      <c r="L21" s="266">
        <f t="shared" si="0"/>
        <v>307717795</v>
      </c>
      <c r="M21" s="266">
        <f t="shared" si="1"/>
        <v>0</v>
      </c>
      <c r="N21" s="266">
        <f t="shared" si="2"/>
        <v>0</v>
      </c>
    </row>
    <row r="22" spans="1:14" hidden="1" x14ac:dyDescent="0.25">
      <c r="A22" s="262" t="s">
        <v>747</v>
      </c>
      <c r="B22" s="260" t="s">
        <v>475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>
        <f t="shared" si="0"/>
        <v>0</v>
      </c>
      <c r="M22" s="261">
        <f t="shared" si="1"/>
        <v>0</v>
      </c>
      <c r="N22" s="261">
        <f t="shared" si="2"/>
        <v>0</v>
      </c>
    </row>
    <row r="23" spans="1:14" hidden="1" x14ac:dyDescent="0.25">
      <c r="A23" s="262" t="s">
        <v>748</v>
      </c>
      <c r="B23" s="260" t="s">
        <v>479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>
        <f t="shared" si="0"/>
        <v>0</v>
      </c>
      <c r="M23" s="261">
        <f t="shared" si="1"/>
        <v>0</v>
      </c>
      <c r="N23" s="261">
        <f t="shared" si="2"/>
        <v>0</v>
      </c>
    </row>
    <row r="24" spans="1:14" hidden="1" x14ac:dyDescent="0.25">
      <c r="A24" s="263" t="s">
        <v>782</v>
      </c>
      <c r="B24" s="264" t="s">
        <v>480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>
        <f t="shared" si="0"/>
        <v>0</v>
      </c>
      <c r="M24" s="261">
        <f t="shared" si="1"/>
        <v>0</v>
      </c>
      <c r="N24" s="261">
        <f t="shared" si="2"/>
        <v>0</v>
      </c>
    </row>
    <row r="25" spans="1:14" hidden="1" x14ac:dyDescent="0.25">
      <c r="A25" s="262" t="s">
        <v>749</v>
      </c>
      <c r="B25" s="260" t="s">
        <v>481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>
        <f t="shared" si="0"/>
        <v>0</v>
      </c>
      <c r="M25" s="261">
        <f t="shared" si="1"/>
        <v>0</v>
      </c>
      <c r="N25" s="261">
        <f t="shared" si="2"/>
        <v>0</v>
      </c>
    </row>
    <row r="26" spans="1:14" hidden="1" x14ac:dyDescent="0.25">
      <c r="A26" s="262" t="s">
        <v>750</v>
      </c>
      <c r="B26" s="260" t="s">
        <v>482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>
        <f t="shared" si="0"/>
        <v>0</v>
      </c>
      <c r="M26" s="261">
        <f t="shared" si="1"/>
        <v>0</v>
      </c>
      <c r="N26" s="261">
        <f t="shared" si="2"/>
        <v>0</v>
      </c>
    </row>
    <row r="27" spans="1:14" x14ac:dyDescent="0.25">
      <c r="A27" s="262" t="s">
        <v>751</v>
      </c>
      <c r="B27" s="260" t="s">
        <v>483</v>
      </c>
      <c r="C27" s="261">
        <v>10350000</v>
      </c>
      <c r="D27" s="261"/>
      <c r="E27" s="261"/>
      <c r="F27" s="261"/>
      <c r="G27" s="261"/>
      <c r="H27" s="261"/>
      <c r="I27" s="261"/>
      <c r="J27" s="261"/>
      <c r="K27" s="261"/>
      <c r="L27" s="261">
        <f t="shared" si="0"/>
        <v>10350000</v>
      </c>
      <c r="M27" s="261">
        <f t="shared" si="1"/>
        <v>0</v>
      </c>
      <c r="N27" s="261">
        <f t="shared" si="2"/>
        <v>0</v>
      </c>
    </row>
    <row r="28" spans="1:14" x14ac:dyDescent="0.25">
      <c r="A28" s="262" t="s">
        <v>752</v>
      </c>
      <c r="B28" s="260" t="s">
        <v>484</v>
      </c>
      <c r="C28" s="261">
        <v>42000000</v>
      </c>
      <c r="D28" s="261"/>
      <c r="E28" s="261"/>
      <c r="F28" s="261"/>
      <c r="G28" s="261"/>
      <c r="H28" s="261"/>
      <c r="I28" s="261"/>
      <c r="J28" s="261"/>
      <c r="K28" s="261"/>
      <c r="L28" s="261">
        <f t="shared" si="0"/>
        <v>42000000</v>
      </c>
      <c r="M28" s="261">
        <f t="shared" si="1"/>
        <v>0</v>
      </c>
      <c r="N28" s="261">
        <f t="shared" si="2"/>
        <v>0</v>
      </c>
    </row>
    <row r="29" spans="1:14" hidden="1" x14ac:dyDescent="0.25">
      <c r="A29" s="262" t="s">
        <v>753</v>
      </c>
      <c r="B29" s="260" t="s">
        <v>487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>
        <f t="shared" si="0"/>
        <v>0</v>
      </c>
      <c r="M29" s="261">
        <f t="shared" si="1"/>
        <v>0</v>
      </c>
      <c r="N29" s="261">
        <f t="shared" si="2"/>
        <v>0</v>
      </c>
    </row>
    <row r="30" spans="1:14" hidden="1" x14ac:dyDescent="0.25">
      <c r="A30" s="262" t="s">
        <v>488</v>
      </c>
      <c r="B30" s="260" t="s">
        <v>489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>
        <f t="shared" si="0"/>
        <v>0</v>
      </c>
      <c r="M30" s="261">
        <f t="shared" si="1"/>
        <v>0</v>
      </c>
      <c r="N30" s="261">
        <f t="shared" si="2"/>
        <v>0</v>
      </c>
    </row>
    <row r="31" spans="1:14" x14ac:dyDescent="0.25">
      <c r="A31" s="262" t="s">
        <v>754</v>
      </c>
      <c r="B31" s="260" t="s">
        <v>490</v>
      </c>
      <c r="C31" s="261">
        <v>0</v>
      </c>
      <c r="D31" s="261"/>
      <c r="E31" s="261"/>
      <c r="F31" s="261"/>
      <c r="G31" s="261"/>
      <c r="H31" s="261"/>
      <c r="I31" s="261"/>
      <c r="J31" s="261"/>
      <c r="K31" s="261"/>
      <c r="L31" s="261">
        <f t="shared" si="0"/>
        <v>0</v>
      </c>
      <c r="M31" s="261">
        <f t="shared" si="1"/>
        <v>0</v>
      </c>
      <c r="N31" s="261">
        <f t="shared" si="2"/>
        <v>0</v>
      </c>
    </row>
    <row r="32" spans="1:14" hidden="1" x14ac:dyDescent="0.25">
      <c r="A32" s="262" t="s">
        <v>755</v>
      </c>
      <c r="B32" s="260" t="s">
        <v>495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>
        <f t="shared" si="0"/>
        <v>0</v>
      </c>
      <c r="M32" s="261">
        <f t="shared" si="1"/>
        <v>0</v>
      </c>
      <c r="N32" s="261">
        <f t="shared" si="2"/>
        <v>0</v>
      </c>
    </row>
    <row r="33" spans="1:14" x14ac:dyDescent="0.25">
      <c r="A33" s="263" t="s">
        <v>783</v>
      </c>
      <c r="B33" s="264" t="s">
        <v>511</v>
      </c>
      <c r="C33" s="261">
        <f>SUM(C28:C32)</f>
        <v>42000000</v>
      </c>
      <c r="D33" s="261">
        <f>SUM(D28:D32)</f>
        <v>0</v>
      </c>
      <c r="E33" s="261">
        <f t="shared" ref="E33:K33" si="5">SUM(E28:E32)</f>
        <v>0</v>
      </c>
      <c r="F33" s="261">
        <f t="shared" si="5"/>
        <v>0</v>
      </c>
      <c r="G33" s="261">
        <f>SUM(G28:G32)</f>
        <v>0</v>
      </c>
      <c r="H33" s="261">
        <f t="shared" si="5"/>
        <v>0</v>
      </c>
      <c r="I33" s="261">
        <f t="shared" si="5"/>
        <v>0</v>
      </c>
      <c r="J33" s="261">
        <f>SUM(J28:J32)</f>
        <v>0</v>
      </c>
      <c r="K33" s="261">
        <f t="shared" si="5"/>
        <v>0</v>
      </c>
      <c r="L33" s="261">
        <f t="shared" si="0"/>
        <v>42000000</v>
      </c>
      <c r="M33" s="261">
        <f t="shared" si="1"/>
        <v>0</v>
      </c>
      <c r="N33" s="261">
        <f t="shared" si="2"/>
        <v>0</v>
      </c>
    </row>
    <row r="34" spans="1:14" x14ac:dyDescent="0.25">
      <c r="A34" s="262" t="s">
        <v>756</v>
      </c>
      <c r="B34" s="260" t="s">
        <v>512</v>
      </c>
      <c r="C34" s="261">
        <v>200000</v>
      </c>
      <c r="D34" s="261"/>
      <c r="E34" s="261"/>
      <c r="F34" s="261"/>
      <c r="G34" s="261"/>
      <c r="H34" s="261"/>
      <c r="I34" s="261"/>
      <c r="J34" s="261"/>
      <c r="K34" s="261"/>
      <c r="L34" s="261">
        <f t="shared" si="0"/>
        <v>200000</v>
      </c>
      <c r="M34" s="261">
        <f t="shared" si="1"/>
        <v>0</v>
      </c>
      <c r="N34" s="261">
        <f t="shared" si="2"/>
        <v>0</v>
      </c>
    </row>
    <row r="35" spans="1:14" s="196" customFormat="1" ht="15.75" x14ac:dyDescent="0.25">
      <c r="A35" s="235" t="s">
        <v>784</v>
      </c>
      <c r="B35" s="234" t="s">
        <v>513</v>
      </c>
      <c r="C35" s="269">
        <f>SUM(C33:C34,C27)</f>
        <v>52550000</v>
      </c>
      <c r="D35" s="269">
        <f>SUM(D33:D34,D27)</f>
        <v>0</v>
      </c>
      <c r="E35" s="269">
        <f t="shared" ref="E35:M35" si="6">SUM(E33:E34,E27)</f>
        <v>0</v>
      </c>
      <c r="F35" s="269">
        <f t="shared" si="6"/>
        <v>0</v>
      </c>
      <c r="G35" s="269">
        <f>SUM(G33:G34,G27)</f>
        <v>0</v>
      </c>
      <c r="H35" s="269">
        <f t="shared" si="6"/>
        <v>0</v>
      </c>
      <c r="I35" s="269">
        <f t="shared" si="6"/>
        <v>0</v>
      </c>
      <c r="J35" s="269">
        <f>SUM(J33:J34,J27)</f>
        <v>0</v>
      </c>
      <c r="K35" s="269">
        <f t="shared" si="6"/>
        <v>0</v>
      </c>
      <c r="L35" s="269">
        <f t="shared" si="6"/>
        <v>52550000</v>
      </c>
      <c r="M35" s="269">
        <f t="shared" si="6"/>
        <v>0</v>
      </c>
      <c r="N35" s="269">
        <f>SUM(N33:N34)</f>
        <v>0</v>
      </c>
    </row>
    <row r="36" spans="1:14" hidden="1" x14ac:dyDescent="0.25">
      <c r="A36" s="267" t="s">
        <v>514</v>
      </c>
      <c r="B36" s="260" t="s">
        <v>515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>
        <f t="shared" ref="L36:L70" si="7">SUM(,C36,F36,I36)</f>
        <v>0</v>
      </c>
      <c r="M36" s="261">
        <f t="shared" ref="M36:M69" si="8">SUM(,D36,G36,J36)</f>
        <v>0</v>
      </c>
      <c r="N36" s="261">
        <f t="shared" ref="N36:N69" si="9">SUM(,E36,H36,K36)</f>
        <v>0</v>
      </c>
    </row>
    <row r="37" spans="1:14" x14ac:dyDescent="0.25">
      <c r="A37" s="267" t="s">
        <v>757</v>
      </c>
      <c r="B37" s="260" t="s">
        <v>516</v>
      </c>
      <c r="C37" s="261">
        <v>9535000</v>
      </c>
      <c r="D37" s="261"/>
      <c r="E37" s="261"/>
      <c r="F37" s="261"/>
      <c r="G37" s="261"/>
      <c r="H37" s="261"/>
      <c r="I37" s="261"/>
      <c r="J37" s="261"/>
      <c r="K37" s="261"/>
      <c r="L37" s="261">
        <f t="shared" si="7"/>
        <v>9535000</v>
      </c>
      <c r="M37" s="261">
        <f t="shared" si="8"/>
        <v>0</v>
      </c>
      <c r="N37" s="261">
        <f t="shared" si="9"/>
        <v>0</v>
      </c>
    </row>
    <row r="38" spans="1:14" hidden="1" x14ac:dyDescent="0.25">
      <c r="A38" s="267" t="s">
        <v>758</v>
      </c>
      <c r="B38" s="260" t="s">
        <v>519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>
        <f t="shared" si="7"/>
        <v>0</v>
      </c>
      <c r="M38" s="261">
        <f t="shared" si="8"/>
        <v>0</v>
      </c>
      <c r="N38" s="261">
        <f t="shared" si="9"/>
        <v>0</v>
      </c>
    </row>
    <row r="39" spans="1:14" x14ac:dyDescent="0.25">
      <c r="A39" s="267" t="s">
        <v>759</v>
      </c>
      <c r="B39" s="260" t="s">
        <v>520</v>
      </c>
      <c r="C39" s="261">
        <v>8559872</v>
      </c>
      <c r="D39" s="261"/>
      <c r="E39" s="261"/>
      <c r="F39" s="261"/>
      <c r="G39" s="261"/>
      <c r="H39" s="261"/>
      <c r="I39" s="261"/>
      <c r="J39" s="261"/>
      <c r="K39" s="261"/>
      <c r="L39" s="261">
        <f t="shared" si="7"/>
        <v>8559872</v>
      </c>
      <c r="M39" s="261">
        <f t="shared" si="8"/>
        <v>0</v>
      </c>
      <c r="N39" s="261">
        <f t="shared" si="9"/>
        <v>0</v>
      </c>
    </row>
    <row r="40" spans="1:14" hidden="1" x14ac:dyDescent="0.25">
      <c r="A40" s="267" t="s">
        <v>527</v>
      </c>
      <c r="B40" s="260" t="s">
        <v>528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>
        <f t="shared" si="7"/>
        <v>0</v>
      </c>
      <c r="M40" s="261">
        <f t="shared" si="8"/>
        <v>0</v>
      </c>
      <c r="N40" s="261">
        <f t="shared" si="9"/>
        <v>0</v>
      </c>
    </row>
    <row r="41" spans="1:14" hidden="1" x14ac:dyDescent="0.25">
      <c r="A41" s="267" t="s">
        <v>529</v>
      </c>
      <c r="B41" s="260" t="s">
        <v>530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>
        <f t="shared" si="7"/>
        <v>0</v>
      </c>
      <c r="M41" s="261">
        <f t="shared" si="8"/>
        <v>0</v>
      </c>
      <c r="N41" s="261">
        <f t="shared" si="9"/>
        <v>0</v>
      </c>
    </row>
    <row r="42" spans="1:14" hidden="1" x14ac:dyDescent="0.25">
      <c r="A42" s="267" t="s">
        <v>531</v>
      </c>
      <c r="B42" s="260" t="s">
        <v>532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>
        <f t="shared" si="7"/>
        <v>0</v>
      </c>
      <c r="M42" s="261">
        <f t="shared" si="8"/>
        <v>0</v>
      </c>
      <c r="N42" s="261">
        <f t="shared" si="9"/>
        <v>0</v>
      </c>
    </row>
    <row r="43" spans="1:14" hidden="1" x14ac:dyDescent="0.25">
      <c r="A43" s="267" t="s">
        <v>760</v>
      </c>
      <c r="B43" s="260" t="s">
        <v>533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>
        <f t="shared" si="7"/>
        <v>0</v>
      </c>
      <c r="M43" s="261">
        <f t="shared" si="8"/>
        <v>0</v>
      </c>
      <c r="N43" s="261">
        <f t="shared" si="9"/>
        <v>0</v>
      </c>
    </row>
    <row r="44" spans="1:14" hidden="1" x14ac:dyDescent="0.25">
      <c r="A44" s="267" t="s">
        <v>761</v>
      </c>
      <c r="B44" s="260" t="s">
        <v>535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>
        <f t="shared" si="7"/>
        <v>0</v>
      </c>
      <c r="M44" s="261">
        <f t="shared" si="8"/>
        <v>0</v>
      </c>
      <c r="N44" s="261">
        <f t="shared" si="9"/>
        <v>0</v>
      </c>
    </row>
    <row r="45" spans="1:14" x14ac:dyDescent="0.25">
      <c r="A45" s="267" t="s">
        <v>527</v>
      </c>
      <c r="B45" s="260" t="s">
        <v>528</v>
      </c>
      <c r="C45" s="261">
        <v>21000000</v>
      </c>
      <c r="D45" s="261"/>
      <c r="E45" s="261"/>
      <c r="F45" s="261"/>
      <c r="G45" s="261"/>
      <c r="H45" s="261"/>
      <c r="I45" s="261"/>
      <c r="J45" s="261"/>
      <c r="K45" s="261"/>
      <c r="L45" s="261">
        <f t="shared" si="7"/>
        <v>21000000</v>
      </c>
      <c r="M45" s="261"/>
      <c r="N45" s="261"/>
    </row>
    <row r="46" spans="1:14" x14ac:dyDescent="0.25">
      <c r="A46" s="267" t="s">
        <v>529</v>
      </c>
      <c r="B46" s="260" t="s">
        <v>530</v>
      </c>
      <c r="C46" s="261">
        <v>8210000</v>
      </c>
      <c r="D46" s="261"/>
      <c r="E46" s="261"/>
      <c r="F46" s="261"/>
      <c r="G46" s="261"/>
      <c r="H46" s="261"/>
      <c r="I46" s="261"/>
      <c r="J46" s="261"/>
      <c r="K46" s="261"/>
      <c r="L46" s="261">
        <f t="shared" si="7"/>
        <v>8210000</v>
      </c>
      <c r="M46" s="261"/>
      <c r="N46" s="261"/>
    </row>
    <row r="47" spans="1:14" x14ac:dyDescent="0.25">
      <c r="A47" s="267" t="s">
        <v>762</v>
      </c>
      <c r="B47" s="260" t="s">
        <v>977</v>
      </c>
      <c r="C47" s="261">
        <v>5103339</v>
      </c>
      <c r="D47" s="261"/>
      <c r="E47" s="261"/>
      <c r="F47" s="261"/>
      <c r="G47" s="261"/>
      <c r="H47" s="261"/>
      <c r="I47" s="261"/>
      <c r="J47" s="261"/>
      <c r="K47" s="261"/>
      <c r="L47" s="261">
        <f t="shared" si="7"/>
        <v>5103339</v>
      </c>
      <c r="M47" s="261">
        <f t="shared" si="8"/>
        <v>0</v>
      </c>
      <c r="N47" s="261">
        <f t="shared" si="9"/>
        <v>0</v>
      </c>
    </row>
    <row r="48" spans="1:14" s="197" customFormat="1" ht="15.75" x14ac:dyDescent="0.25">
      <c r="A48" s="233" t="s">
        <v>785</v>
      </c>
      <c r="B48" s="234" t="s">
        <v>544</v>
      </c>
      <c r="C48" s="269">
        <f>SUM(C36:C47)</f>
        <v>52408211</v>
      </c>
      <c r="D48" s="269">
        <f>SUM(D36:D47)</f>
        <v>0</v>
      </c>
      <c r="E48" s="269">
        <f t="shared" ref="E48:K48" si="10">SUM(E36:E47)</f>
        <v>0</v>
      </c>
      <c r="F48" s="269">
        <f t="shared" si="10"/>
        <v>0</v>
      </c>
      <c r="G48" s="269">
        <f>SUM(G36:G47)</f>
        <v>0</v>
      </c>
      <c r="H48" s="269">
        <f t="shared" si="10"/>
        <v>0</v>
      </c>
      <c r="I48" s="269">
        <f t="shared" si="10"/>
        <v>0</v>
      </c>
      <c r="J48" s="269">
        <f>SUM(J36:J47)</f>
        <v>0</v>
      </c>
      <c r="K48" s="269">
        <f t="shared" si="10"/>
        <v>0</v>
      </c>
      <c r="L48" s="269">
        <f t="shared" si="7"/>
        <v>52408211</v>
      </c>
      <c r="M48" s="269">
        <f t="shared" si="8"/>
        <v>0</v>
      </c>
      <c r="N48" s="269">
        <f t="shared" si="9"/>
        <v>0</v>
      </c>
    </row>
    <row r="49" spans="1:14" ht="25.5" hidden="1" x14ac:dyDescent="0.25">
      <c r="A49" s="267" t="s">
        <v>556</v>
      </c>
      <c r="B49" s="260" t="s">
        <v>557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>
        <f t="shared" si="7"/>
        <v>0</v>
      </c>
      <c r="M49" s="261">
        <f t="shared" si="8"/>
        <v>0</v>
      </c>
      <c r="N49" s="261">
        <f t="shared" si="9"/>
        <v>0</v>
      </c>
    </row>
    <row r="50" spans="1:14" ht="25.5" hidden="1" x14ac:dyDescent="0.25">
      <c r="A50" s="262" t="s">
        <v>766</v>
      </c>
      <c r="B50" s="260" t="s">
        <v>558</v>
      </c>
      <c r="C50" s="261"/>
      <c r="D50" s="261"/>
      <c r="E50" s="261"/>
      <c r="F50" s="261"/>
      <c r="G50" s="261"/>
      <c r="H50" s="261"/>
      <c r="I50" s="261"/>
      <c r="J50" s="261"/>
      <c r="K50" s="261"/>
      <c r="L50" s="261">
        <f t="shared" si="7"/>
        <v>0</v>
      </c>
      <c r="M50" s="261">
        <f t="shared" si="8"/>
        <v>0</v>
      </c>
      <c r="N50" s="261">
        <f t="shared" si="9"/>
        <v>0</v>
      </c>
    </row>
    <row r="51" spans="1:14" hidden="1" x14ac:dyDescent="0.25">
      <c r="A51" s="267" t="s">
        <v>767</v>
      </c>
      <c r="B51" s="260" t="s">
        <v>559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>
        <f t="shared" si="7"/>
        <v>0</v>
      </c>
      <c r="M51" s="261">
        <f t="shared" si="8"/>
        <v>0</v>
      </c>
      <c r="N51" s="261">
        <f t="shared" si="9"/>
        <v>0</v>
      </c>
    </row>
    <row r="52" spans="1:14" hidden="1" x14ac:dyDescent="0.25">
      <c r="A52" s="265" t="s">
        <v>787</v>
      </c>
      <c r="B52" s="232" t="s">
        <v>560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>
        <f t="shared" si="7"/>
        <v>0</v>
      </c>
      <c r="M52" s="261">
        <f t="shared" si="8"/>
        <v>0</v>
      </c>
      <c r="N52" s="261">
        <f t="shared" si="9"/>
        <v>0</v>
      </c>
    </row>
    <row r="53" spans="1:14" ht="15.75" x14ac:dyDescent="0.25">
      <c r="A53" s="231" t="s">
        <v>846</v>
      </c>
      <c r="B53" s="551"/>
      <c r="C53" s="269">
        <f>C21+C35+C48+C52</f>
        <v>293463022</v>
      </c>
      <c r="D53" s="261">
        <f t="shared" ref="D53:I53" si="11">D21+D35+D48+D52</f>
        <v>0</v>
      </c>
      <c r="E53" s="261">
        <f t="shared" si="11"/>
        <v>0</v>
      </c>
      <c r="F53" s="269">
        <f t="shared" si="11"/>
        <v>0</v>
      </c>
      <c r="G53" s="261">
        <f t="shared" si="11"/>
        <v>0</v>
      </c>
      <c r="H53" s="261">
        <f t="shared" si="11"/>
        <v>0</v>
      </c>
      <c r="I53" s="269">
        <f t="shared" si="11"/>
        <v>119212984</v>
      </c>
      <c r="J53" s="261"/>
      <c r="K53" s="261"/>
      <c r="L53" s="269">
        <f t="shared" si="7"/>
        <v>412676006</v>
      </c>
      <c r="M53" s="261">
        <f t="shared" si="8"/>
        <v>0</v>
      </c>
      <c r="N53" s="261">
        <f t="shared" si="9"/>
        <v>0</v>
      </c>
    </row>
    <row r="54" spans="1:14" x14ac:dyDescent="0.25">
      <c r="A54" s="262" t="s">
        <v>467</v>
      </c>
      <c r="B54" s="260" t="s">
        <v>468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>
        <f t="shared" si="7"/>
        <v>0</v>
      </c>
      <c r="M54" s="261">
        <f t="shared" si="8"/>
        <v>0</v>
      </c>
      <c r="N54" s="261">
        <f t="shared" si="9"/>
        <v>0</v>
      </c>
    </row>
    <row r="55" spans="1:14" ht="25.5" hidden="1" x14ac:dyDescent="0.25">
      <c r="A55" s="262" t="s">
        <v>469</v>
      </c>
      <c r="B55" s="260" t="s">
        <v>470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>
        <f t="shared" si="7"/>
        <v>0</v>
      </c>
      <c r="M55" s="261">
        <f t="shared" si="8"/>
        <v>0</v>
      </c>
      <c r="N55" s="261">
        <f t="shared" si="9"/>
        <v>0</v>
      </c>
    </row>
    <row r="56" spans="1:14" ht="25.5" hidden="1" x14ac:dyDescent="0.25">
      <c r="A56" s="262" t="s">
        <v>744</v>
      </c>
      <c r="B56" s="260" t="s">
        <v>471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>
        <f t="shared" si="7"/>
        <v>0</v>
      </c>
      <c r="M56" s="261">
        <f t="shared" si="8"/>
        <v>0</v>
      </c>
      <c r="N56" s="261">
        <f t="shared" si="9"/>
        <v>0</v>
      </c>
    </row>
    <row r="57" spans="1:14" ht="25.5" hidden="1" x14ac:dyDescent="0.25">
      <c r="A57" s="262" t="s">
        <v>745</v>
      </c>
      <c r="B57" s="260" t="s">
        <v>472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>
        <f t="shared" si="7"/>
        <v>0</v>
      </c>
      <c r="M57" s="261">
        <f t="shared" si="8"/>
        <v>0</v>
      </c>
      <c r="N57" s="261">
        <f t="shared" si="9"/>
        <v>0</v>
      </c>
    </row>
    <row r="58" spans="1:14" ht="25.5" x14ac:dyDescent="0.25">
      <c r="A58" s="262" t="s">
        <v>746</v>
      </c>
      <c r="B58" s="260" t="s">
        <v>473</v>
      </c>
      <c r="C58" s="261">
        <v>88107097</v>
      </c>
      <c r="D58" s="261"/>
      <c r="E58" s="261"/>
      <c r="F58" s="261"/>
      <c r="G58" s="261"/>
      <c r="H58" s="261"/>
      <c r="I58" s="261"/>
      <c r="J58" s="261"/>
      <c r="K58" s="261"/>
      <c r="L58" s="261">
        <f t="shared" si="7"/>
        <v>88107097</v>
      </c>
      <c r="M58" s="261">
        <f t="shared" si="8"/>
        <v>0</v>
      </c>
      <c r="N58" s="261">
        <f t="shared" si="9"/>
        <v>0</v>
      </c>
    </row>
    <row r="59" spans="1:14" x14ac:dyDescent="0.25">
      <c r="A59" s="265" t="s">
        <v>781</v>
      </c>
      <c r="B59" s="232" t="s">
        <v>474</v>
      </c>
      <c r="C59" s="266">
        <f>SUM(C54:C58)</f>
        <v>88107097</v>
      </c>
      <c r="D59" s="266"/>
      <c r="E59" s="266"/>
      <c r="F59" s="266"/>
      <c r="G59" s="266"/>
      <c r="H59" s="266"/>
      <c r="I59" s="266"/>
      <c r="J59" s="266"/>
      <c r="K59" s="266"/>
      <c r="L59" s="266">
        <f t="shared" si="7"/>
        <v>88107097</v>
      </c>
      <c r="M59" s="266">
        <f t="shared" si="8"/>
        <v>0</v>
      </c>
      <c r="N59" s="266">
        <f t="shared" si="9"/>
        <v>0</v>
      </c>
    </row>
    <row r="60" spans="1:14" hidden="1" x14ac:dyDescent="0.25">
      <c r="A60" s="267" t="s">
        <v>763</v>
      </c>
      <c r="B60" s="260" t="s">
        <v>545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>
        <f t="shared" si="7"/>
        <v>0</v>
      </c>
      <c r="M60" s="261">
        <f t="shared" si="8"/>
        <v>0</v>
      </c>
      <c r="N60" s="261">
        <f t="shared" si="9"/>
        <v>0</v>
      </c>
    </row>
    <row r="61" spans="1:14" hidden="1" x14ac:dyDescent="0.25">
      <c r="A61" s="267" t="s">
        <v>764</v>
      </c>
      <c r="B61" s="260" t="s">
        <v>547</v>
      </c>
      <c r="C61" s="261"/>
      <c r="D61" s="261"/>
      <c r="E61" s="261"/>
      <c r="F61" s="261"/>
      <c r="G61" s="261"/>
      <c r="H61" s="261"/>
      <c r="I61" s="261"/>
      <c r="J61" s="261"/>
      <c r="K61" s="261"/>
      <c r="L61" s="261">
        <f t="shared" si="7"/>
        <v>0</v>
      </c>
      <c r="M61" s="261">
        <f t="shared" si="8"/>
        <v>0</v>
      </c>
      <c r="N61" s="261">
        <f t="shared" si="9"/>
        <v>0</v>
      </c>
    </row>
    <row r="62" spans="1:14" hidden="1" x14ac:dyDescent="0.25">
      <c r="A62" s="267" t="s">
        <v>549</v>
      </c>
      <c r="B62" s="260" t="s">
        <v>550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>
        <f t="shared" si="7"/>
        <v>0</v>
      </c>
      <c r="M62" s="261">
        <f t="shared" si="8"/>
        <v>0</v>
      </c>
      <c r="N62" s="261">
        <f t="shared" si="9"/>
        <v>0</v>
      </c>
    </row>
    <row r="63" spans="1:14" hidden="1" x14ac:dyDescent="0.25">
      <c r="A63" s="267" t="s">
        <v>765</v>
      </c>
      <c r="B63" s="260" t="s">
        <v>551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>
        <f t="shared" si="7"/>
        <v>0</v>
      </c>
      <c r="M63" s="261">
        <f t="shared" si="8"/>
        <v>0</v>
      </c>
      <c r="N63" s="261">
        <f t="shared" si="9"/>
        <v>0</v>
      </c>
    </row>
    <row r="64" spans="1:14" hidden="1" x14ac:dyDescent="0.25">
      <c r="A64" s="267" t="s">
        <v>553</v>
      </c>
      <c r="B64" s="260" t="s">
        <v>554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>
        <f t="shared" si="7"/>
        <v>0</v>
      </c>
      <c r="M64" s="261">
        <f t="shared" si="8"/>
        <v>0</v>
      </c>
      <c r="N64" s="261">
        <f t="shared" si="9"/>
        <v>0</v>
      </c>
    </row>
    <row r="65" spans="1:14" hidden="1" x14ac:dyDescent="0.25">
      <c r="A65" s="265" t="s">
        <v>786</v>
      </c>
      <c r="B65" s="232" t="s">
        <v>555</v>
      </c>
      <c r="C65" s="266">
        <f>SUM(C60:C64)</f>
        <v>0</v>
      </c>
      <c r="D65" s="266">
        <f>SUM(D60:D64)</f>
        <v>0</v>
      </c>
      <c r="E65" s="266">
        <f t="shared" ref="E65:K65" si="12">SUM(E60:E64)</f>
        <v>0</v>
      </c>
      <c r="F65" s="266">
        <f t="shared" si="12"/>
        <v>0</v>
      </c>
      <c r="G65" s="266">
        <f>SUM(G60:G64)</f>
        <v>0</v>
      </c>
      <c r="H65" s="266">
        <f t="shared" si="12"/>
        <v>0</v>
      </c>
      <c r="I65" s="266">
        <f t="shared" si="12"/>
        <v>0</v>
      </c>
      <c r="J65" s="266">
        <f>SUM(J60:J64)</f>
        <v>0</v>
      </c>
      <c r="K65" s="266">
        <f t="shared" si="12"/>
        <v>0</v>
      </c>
      <c r="L65" s="266">
        <f t="shared" si="7"/>
        <v>0</v>
      </c>
      <c r="M65" s="266">
        <f t="shared" si="8"/>
        <v>0</v>
      </c>
      <c r="N65" s="266">
        <f t="shared" si="9"/>
        <v>0</v>
      </c>
    </row>
    <row r="66" spans="1:14" ht="25.5" hidden="1" x14ac:dyDescent="0.25">
      <c r="A66" s="267" t="s">
        <v>561</v>
      </c>
      <c r="B66" s="260" t="s">
        <v>562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>
        <f t="shared" si="7"/>
        <v>0</v>
      </c>
      <c r="M66" s="261">
        <f t="shared" si="8"/>
        <v>0</v>
      </c>
      <c r="N66" s="261">
        <f t="shared" si="9"/>
        <v>0</v>
      </c>
    </row>
    <row r="67" spans="1:14" ht="25.5" hidden="1" x14ac:dyDescent="0.25">
      <c r="A67" s="262" t="s">
        <v>978</v>
      </c>
      <c r="B67" s="260" t="s">
        <v>563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>
        <f t="shared" si="7"/>
        <v>0</v>
      </c>
      <c r="M67" s="261">
        <f t="shared" si="8"/>
        <v>0</v>
      </c>
      <c r="N67" s="261">
        <f t="shared" si="9"/>
        <v>0</v>
      </c>
    </row>
    <row r="68" spans="1:14" ht="25.5" hidden="1" x14ac:dyDescent="0.25">
      <c r="A68" s="262" t="s">
        <v>979</v>
      </c>
      <c r="B68" s="260" t="s">
        <v>564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>
        <f t="shared" si="7"/>
        <v>0</v>
      </c>
      <c r="M68" s="261">
        <f t="shared" si="8"/>
        <v>0</v>
      </c>
      <c r="N68" s="261">
        <f t="shared" si="9"/>
        <v>0</v>
      </c>
    </row>
    <row r="69" spans="1:14" hidden="1" x14ac:dyDescent="0.25">
      <c r="A69" s="267" t="s">
        <v>981</v>
      </c>
      <c r="B69" s="260" t="s">
        <v>980</v>
      </c>
      <c r="C69" s="261"/>
      <c r="D69" s="261"/>
      <c r="E69" s="261"/>
      <c r="F69" s="261"/>
      <c r="G69" s="261"/>
      <c r="H69" s="261"/>
      <c r="I69" s="261"/>
      <c r="J69" s="261"/>
      <c r="K69" s="261"/>
      <c r="L69" s="261">
        <f t="shared" si="7"/>
        <v>0</v>
      </c>
      <c r="M69" s="261">
        <f t="shared" si="8"/>
        <v>0</v>
      </c>
      <c r="N69" s="261">
        <f t="shared" si="9"/>
        <v>0</v>
      </c>
    </row>
    <row r="70" spans="1:14" x14ac:dyDescent="0.25">
      <c r="A70" s="267" t="s">
        <v>769</v>
      </c>
      <c r="B70" s="260" t="s">
        <v>1151</v>
      </c>
      <c r="C70" s="261">
        <v>1100882</v>
      </c>
      <c r="D70" s="261">
        <v>1143330</v>
      </c>
      <c r="E70" s="261">
        <v>1143330</v>
      </c>
      <c r="F70" s="261"/>
      <c r="G70" s="261">
        <v>1143330</v>
      </c>
      <c r="H70" s="261">
        <v>1143330</v>
      </c>
      <c r="I70" s="261"/>
      <c r="J70" s="261"/>
      <c r="K70" s="261"/>
      <c r="L70" s="261">
        <f t="shared" si="7"/>
        <v>1100882</v>
      </c>
      <c r="M70" s="261"/>
      <c r="N70" s="261"/>
    </row>
    <row r="71" spans="1:14" x14ac:dyDescent="0.25">
      <c r="A71" s="265" t="s">
        <v>789</v>
      </c>
      <c r="B71" s="232" t="s">
        <v>565</v>
      </c>
      <c r="C71" s="261">
        <f>SUM(C66:C70)</f>
        <v>1100882</v>
      </c>
      <c r="D71" s="261">
        <f t="shared" ref="D71:L71" si="13">SUM(D66:D70)</f>
        <v>1143330</v>
      </c>
      <c r="E71" s="261">
        <f t="shared" si="13"/>
        <v>1143330</v>
      </c>
      <c r="F71" s="261">
        <f t="shared" si="13"/>
        <v>0</v>
      </c>
      <c r="G71" s="261">
        <f t="shared" si="13"/>
        <v>1143330</v>
      </c>
      <c r="H71" s="261">
        <f t="shared" si="13"/>
        <v>1143330</v>
      </c>
      <c r="I71" s="261">
        <f t="shared" si="13"/>
        <v>0</v>
      </c>
      <c r="J71" s="261">
        <f t="shared" si="13"/>
        <v>0</v>
      </c>
      <c r="K71" s="261">
        <f t="shared" si="13"/>
        <v>0</v>
      </c>
      <c r="L71" s="261">
        <f t="shared" si="13"/>
        <v>1100882</v>
      </c>
      <c r="M71" s="261">
        <f t="shared" ref="M71:M87" si="14">SUM(,D71,G71,J71)</f>
        <v>2286660</v>
      </c>
      <c r="N71" s="261">
        <f t="shared" ref="N71:N87" si="15">SUM(,E71,H71,K71)</f>
        <v>2286660</v>
      </c>
    </row>
    <row r="72" spans="1:14" ht="15.75" hidden="1" x14ac:dyDescent="0.25">
      <c r="A72" s="231" t="s">
        <v>845</v>
      </c>
      <c r="B72" s="232"/>
      <c r="C72" s="261"/>
      <c r="D72" s="261"/>
      <c r="E72" s="261"/>
      <c r="F72" s="261"/>
      <c r="G72" s="261"/>
      <c r="H72" s="261"/>
      <c r="I72" s="261"/>
      <c r="J72" s="261"/>
      <c r="K72" s="261"/>
      <c r="L72" s="261">
        <f t="shared" ref="L72:L87" si="16">SUM(,C72,F72,I72)</f>
        <v>0</v>
      </c>
      <c r="M72" s="261">
        <f t="shared" si="14"/>
        <v>0</v>
      </c>
      <c r="N72" s="261">
        <f t="shared" si="15"/>
        <v>0</v>
      </c>
    </row>
    <row r="73" spans="1:14" s="197" customFormat="1" ht="15.75" x14ac:dyDescent="0.25">
      <c r="A73" s="233" t="s">
        <v>788</v>
      </c>
      <c r="B73" s="234" t="s">
        <v>566</v>
      </c>
      <c r="C73" s="269">
        <f>SUM(C65,C71,C59,C52,C48,C35,C21)</f>
        <v>382671001</v>
      </c>
      <c r="D73" s="269">
        <f>SUM(D65,D71,D59,D52,D48,D35,D21)</f>
        <v>1143330</v>
      </c>
      <c r="E73" s="269">
        <f t="shared" ref="E73:K73" si="17">SUM(E65,E71,E59,E52,E48,E35,E21)</f>
        <v>1143330</v>
      </c>
      <c r="F73" s="269">
        <f t="shared" si="17"/>
        <v>0</v>
      </c>
      <c r="G73" s="269">
        <f>SUM(G65,G71,G59,G52,G48,G35,G21)</f>
        <v>1143330</v>
      </c>
      <c r="H73" s="269">
        <f t="shared" si="17"/>
        <v>1143330</v>
      </c>
      <c r="I73" s="269">
        <f t="shared" si="17"/>
        <v>119212984</v>
      </c>
      <c r="J73" s="269">
        <f>SUM(J65,J71,J59,J52,J48,J35,J21)</f>
        <v>0</v>
      </c>
      <c r="K73" s="269">
        <f t="shared" si="17"/>
        <v>0</v>
      </c>
      <c r="L73" s="269">
        <f t="shared" si="16"/>
        <v>501883985</v>
      </c>
      <c r="M73" s="269">
        <f t="shared" si="14"/>
        <v>2286660</v>
      </c>
      <c r="N73" s="269">
        <f t="shared" si="15"/>
        <v>2286660</v>
      </c>
    </row>
    <row r="74" spans="1:14" hidden="1" x14ac:dyDescent="0.25">
      <c r="A74" s="268" t="s">
        <v>982</v>
      </c>
      <c r="B74" s="263" t="s">
        <v>571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>
        <f t="shared" si="16"/>
        <v>0</v>
      </c>
      <c r="M74" s="261">
        <f t="shared" si="14"/>
        <v>0</v>
      </c>
      <c r="N74" s="261">
        <f t="shared" si="15"/>
        <v>0</v>
      </c>
    </row>
    <row r="75" spans="1:14" hidden="1" x14ac:dyDescent="0.25">
      <c r="A75" s="268" t="s">
        <v>791</v>
      </c>
      <c r="B75" s="263" t="s">
        <v>578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>
        <f t="shared" si="16"/>
        <v>0</v>
      </c>
      <c r="M75" s="261">
        <f t="shared" si="14"/>
        <v>0</v>
      </c>
      <c r="N75" s="261">
        <f t="shared" si="15"/>
        <v>0</v>
      </c>
    </row>
    <row r="76" spans="1:14" x14ac:dyDescent="0.25">
      <c r="A76" s="262" t="s">
        <v>974</v>
      </c>
      <c r="B76" s="262" t="s">
        <v>579</v>
      </c>
      <c r="C76" s="504"/>
      <c r="D76" s="261"/>
      <c r="E76" s="261"/>
      <c r="F76" s="261"/>
      <c r="G76" s="261"/>
      <c r="H76" s="261"/>
      <c r="I76" s="261">
        <v>15772432</v>
      </c>
      <c r="J76" s="261"/>
      <c r="K76" s="261"/>
      <c r="L76" s="261">
        <f t="shared" si="16"/>
        <v>15772432</v>
      </c>
      <c r="M76" s="261">
        <f t="shared" si="14"/>
        <v>0</v>
      </c>
      <c r="N76" s="261">
        <f t="shared" si="15"/>
        <v>0</v>
      </c>
    </row>
    <row r="77" spans="1:14" x14ac:dyDescent="0.25">
      <c r="A77" s="263" t="s">
        <v>792</v>
      </c>
      <c r="B77" s="263" t="s">
        <v>581</v>
      </c>
      <c r="C77" s="261">
        <f>SUM(C76)</f>
        <v>0</v>
      </c>
      <c r="D77" s="261">
        <f>SUM(D76)</f>
        <v>0</v>
      </c>
      <c r="E77" s="261">
        <f t="shared" ref="E77:K77" si="18">SUM(E76)</f>
        <v>0</v>
      </c>
      <c r="F77" s="261">
        <f t="shared" si="18"/>
        <v>0</v>
      </c>
      <c r="G77" s="261">
        <f>SUM(G76)</f>
        <v>0</v>
      </c>
      <c r="H77" s="261">
        <f t="shared" si="18"/>
        <v>0</v>
      </c>
      <c r="I77" s="261">
        <f t="shared" si="18"/>
        <v>15772432</v>
      </c>
      <c r="J77" s="261">
        <f>SUM(J76)</f>
        <v>0</v>
      </c>
      <c r="K77" s="261">
        <f t="shared" si="18"/>
        <v>0</v>
      </c>
      <c r="L77" s="261">
        <f t="shared" si="16"/>
        <v>15772432</v>
      </c>
      <c r="M77" s="261">
        <f t="shared" si="14"/>
        <v>0</v>
      </c>
      <c r="N77" s="261">
        <f t="shared" si="15"/>
        <v>0</v>
      </c>
    </row>
    <row r="78" spans="1:14" hidden="1" x14ac:dyDescent="0.25">
      <c r="A78" s="267" t="s">
        <v>582</v>
      </c>
      <c r="B78" s="262" t="s">
        <v>583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>
        <f t="shared" si="16"/>
        <v>0</v>
      </c>
      <c r="M78" s="261">
        <f t="shared" si="14"/>
        <v>0</v>
      </c>
      <c r="N78" s="261">
        <f t="shared" si="15"/>
        <v>0</v>
      </c>
    </row>
    <row r="79" spans="1:14" hidden="1" x14ac:dyDescent="0.25">
      <c r="A79" s="267" t="s">
        <v>584</v>
      </c>
      <c r="B79" s="262" t="s">
        <v>585</v>
      </c>
      <c r="C79" s="261"/>
      <c r="D79" s="261"/>
      <c r="E79" s="261"/>
      <c r="F79" s="261"/>
      <c r="G79" s="261"/>
      <c r="H79" s="261"/>
      <c r="I79" s="261"/>
      <c r="J79" s="261"/>
      <c r="K79" s="261"/>
      <c r="L79" s="261">
        <f t="shared" si="16"/>
        <v>0</v>
      </c>
      <c r="M79" s="261">
        <f t="shared" si="14"/>
        <v>0</v>
      </c>
      <c r="N79" s="261">
        <f t="shared" si="15"/>
        <v>0</v>
      </c>
    </row>
    <row r="80" spans="1:14" hidden="1" x14ac:dyDescent="0.25">
      <c r="A80" s="267" t="s">
        <v>586</v>
      </c>
      <c r="B80" s="262" t="s">
        <v>587</v>
      </c>
      <c r="C80" s="261"/>
      <c r="D80" s="261"/>
      <c r="E80" s="261"/>
      <c r="F80" s="261"/>
      <c r="G80" s="261"/>
      <c r="H80" s="261"/>
      <c r="I80" s="261"/>
      <c r="J80" s="261"/>
      <c r="K80" s="261"/>
      <c r="L80" s="261">
        <f t="shared" si="16"/>
        <v>0</v>
      </c>
      <c r="M80" s="261">
        <f t="shared" si="14"/>
        <v>0</v>
      </c>
      <c r="N80" s="261">
        <f t="shared" si="15"/>
        <v>0</v>
      </c>
    </row>
    <row r="81" spans="1:14" hidden="1" x14ac:dyDescent="0.25">
      <c r="A81" s="267" t="s">
        <v>983</v>
      </c>
      <c r="B81" s="262" t="s">
        <v>589</v>
      </c>
      <c r="C81" s="261"/>
      <c r="D81" s="261"/>
      <c r="E81" s="261"/>
      <c r="F81" s="261"/>
      <c r="G81" s="261"/>
      <c r="H81" s="261"/>
      <c r="I81" s="261"/>
      <c r="J81" s="261"/>
      <c r="K81" s="261"/>
      <c r="L81" s="261">
        <f t="shared" si="16"/>
        <v>0</v>
      </c>
      <c r="M81" s="261">
        <f t="shared" si="14"/>
        <v>0</v>
      </c>
      <c r="N81" s="261">
        <f t="shared" si="15"/>
        <v>0</v>
      </c>
    </row>
    <row r="82" spans="1:14" hidden="1" x14ac:dyDescent="0.25">
      <c r="A82" s="267" t="s">
        <v>774</v>
      </c>
      <c r="B82" s="262" t="s">
        <v>590</v>
      </c>
      <c r="C82" s="261"/>
      <c r="D82" s="261"/>
      <c r="E82" s="261"/>
      <c r="F82" s="261"/>
      <c r="G82" s="261"/>
      <c r="H82" s="261"/>
      <c r="I82" s="261"/>
      <c r="J82" s="261"/>
      <c r="K82" s="261"/>
      <c r="L82" s="261">
        <f t="shared" si="16"/>
        <v>0</v>
      </c>
      <c r="M82" s="261">
        <f t="shared" si="14"/>
        <v>0</v>
      </c>
      <c r="N82" s="261">
        <f t="shared" si="15"/>
        <v>0</v>
      </c>
    </row>
    <row r="83" spans="1:14" s="197" customFormat="1" ht="15.75" x14ac:dyDescent="0.25">
      <c r="A83" s="233" t="s">
        <v>793</v>
      </c>
      <c r="B83" s="235" t="s">
        <v>592</v>
      </c>
      <c r="C83" s="269">
        <f>SUM(C77:C82)</f>
        <v>0</v>
      </c>
      <c r="D83" s="269">
        <f>SUM(D77:D82)</f>
        <v>0</v>
      </c>
      <c r="E83" s="269">
        <f t="shared" ref="E83:K83" si="19">SUM(E77:E82)</f>
        <v>0</v>
      </c>
      <c r="F83" s="269">
        <f t="shared" si="19"/>
        <v>0</v>
      </c>
      <c r="G83" s="269">
        <f>SUM(G77:G82)</f>
        <v>0</v>
      </c>
      <c r="H83" s="269">
        <f t="shared" si="19"/>
        <v>0</v>
      </c>
      <c r="I83" s="269">
        <f t="shared" si="19"/>
        <v>15772432</v>
      </c>
      <c r="J83" s="269">
        <f>SUM(J77:J82)</f>
        <v>0</v>
      </c>
      <c r="K83" s="269">
        <f t="shared" si="19"/>
        <v>0</v>
      </c>
      <c r="L83" s="269">
        <f t="shared" si="16"/>
        <v>15772432</v>
      </c>
      <c r="M83" s="269">
        <f t="shared" si="14"/>
        <v>0</v>
      </c>
      <c r="N83" s="269">
        <f t="shared" si="15"/>
        <v>0</v>
      </c>
    </row>
    <row r="84" spans="1:14" hidden="1" x14ac:dyDescent="0.25">
      <c r="A84" s="268" t="s">
        <v>794</v>
      </c>
      <c r="B84" s="263" t="s">
        <v>600</v>
      </c>
      <c r="C84" s="261"/>
      <c r="D84" s="261"/>
      <c r="E84" s="261"/>
      <c r="F84" s="261"/>
      <c r="G84" s="261"/>
      <c r="H84" s="261"/>
      <c r="I84" s="261"/>
      <c r="J84" s="261"/>
      <c r="K84" s="261"/>
      <c r="L84" s="261">
        <f t="shared" si="16"/>
        <v>0</v>
      </c>
      <c r="M84" s="261">
        <f t="shared" si="14"/>
        <v>0</v>
      </c>
      <c r="N84" s="261">
        <f t="shared" si="15"/>
        <v>0</v>
      </c>
    </row>
    <row r="85" spans="1:14" hidden="1" x14ac:dyDescent="0.25">
      <c r="A85" s="268" t="s">
        <v>601</v>
      </c>
      <c r="B85" s="263" t="s">
        <v>602</v>
      </c>
      <c r="C85" s="261"/>
      <c r="D85" s="261"/>
      <c r="E85" s="261"/>
      <c r="F85" s="261"/>
      <c r="G85" s="261"/>
      <c r="H85" s="261"/>
      <c r="I85" s="261"/>
      <c r="J85" s="261"/>
      <c r="K85" s="261"/>
      <c r="L85" s="261">
        <f t="shared" si="16"/>
        <v>0</v>
      </c>
      <c r="M85" s="261">
        <f t="shared" si="14"/>
        <v>0</v>
      </c>
      <c r="N85" s="261">
        <f t="shared" si="15"/>
        <v>0</v>
      </c>
    </row>
    <row r="86" spans="1:14" ht="15.75" x14ac:dyDescent="0.25">
      <c r="A86" s="233" t="s">
        <v>795</v>
      </c>
      <c r="B86" s="235" t="s">
        <v>603</v>
      </c>
      <c r="C86" s="266">
        <f>SUM(C84,C83)</f>
        <v>0</v>
      </c>
      <c r="D86" s="266">
        <f>SUM(D84,D83)</f>
        <v>0</v>
      </c>
      <c r="E86" s="266">
        <f t="shared" ref="E86:K86" si="20">SUM(E84,E83)</f>
        <v>0</v>
      </c>
      <c r="F86" s="266">
        <f t="shared" si="20"/>
        <v>0</v>
      </c>
      <c r="G86" s="266">
        <f>SUM(G84,G83)</f>
        <v>0</v>
      </c>
      <c r="H86" s="266">
        <f t="shared" si="20"/>
        <v>0</v>
      </c>
      <c r="I86" s="266">
        <f t="shared" si="20"/>
        <v>15772432</v>
      </c>
      <c r="J86" s="266">
        <f>SUM(J84,J83)</f>
        <v>0</v>
      </c>
      <c r="K86" s="266">
        <f t="shared" si="20"/>
        <v>0</v>
      </c>
      <c r="L86" s="266">
        <f t="shared" si="16"/>
        <v>15772432</v>
      </c>
      <c r="M86" s="266">
        <f t="shared" si="14"/>
        <v>0</v>
      </c>
      <c r="N86" s="266">
        <f t="shared" si="15"/>
        <v>0</v>
      </c>
    </row>
    <row r="87" spans="1:14" ht="15.75" x14ac:dyDescent="0.25">
      <c r="A87" s="236" t="s">
        <v>777</v>
      </c>
      <c r="B87" s="237"/>
      <c r="C87" s="266">
        <f>SUM(C86,C73)</f>
        <v>382671001</v>
      </c>
      <c r="D87" s="266">
        <f>SUM(D86,D73)</f>
        <v>1143330</v>
      </c>
      <c r="E87" s="266">
        <f t="shared" ref="E87:K87" si="21">SUM(E86,E73)</f>
        <v>1143330</v>
      </c>
      <c r="F87" s="266">
        <f t="shared" si="21"/>
        <v>0</v>
      </c>
      <c r="G87" s="266">
        <f>SUM(G86,G73)</f>
        <v>1143330</v>
      </c>
      <c r="H87" s="266">
        <f t="shared" si="21"/>
        <v>1143330</v>
      </c>
      <c r="I87" s="266">
        <f t="shared" si="21"/>
        <v>134985416</v>
      </c>
      <c r="J87" s="266">
        <f>SUM(J86,J73)</f>
        <v>0</v>
      </c>
      <c r="K87" s="266">
        <f t="shared" si="21"/>
        <v>0</v>
      </c>
      <c r="L87" s="266">
        <f t="shared" si="16"/>
        <v>517656417</v>
      </c>
      <c r="M87" s="266">
        <f t="shared" si="14"/>
        <v>2286660</v>
      </c>
      <c r="N87" s="266">
        <f t="shared" si="15"/>
        <v>2286660</v>
      </c>
    </row>
    <row r="88" spans="1:14" x14ac:dyDescent="0.25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</row>
    <row r="89" spans="1:14" x14ac:dyDescent="0.25">
      <c r="D89" s="317">
        <f>SUM(D87-C87)</f>
        <v>-381527671</v>
      </c>
      <c r="G89" s="317">
        <f>SUM(G87-F87)</f>
        <v>1143330</v>
      </c>
      <c r="J89" s="317">
        <f>SUM(J87-I87)</f>
        <v>-134985416</v>
      </c>
      <c r="M89" s="317">
        <f>SUBTOTAL(9,D89:J89)</f>
        <v>-515369757</v>
      </c>
    </row>
  </sheetData>
  <autoFilter ref="A7:N87">
    <filterColumn colId="11">
      <filters>
        <filter val="1 143 330"/>
        <filter val="1 511 300"/>
        <filter val="10 200 000"/>
        <filter val="11 723 587"/>
        <filter val="11 973 418"/>
        <filter val="13 232 485"/>
        <filter val="138 473 152"/>
        <filter val="14 042 902"/>
        <filter val="14 875 426"/>
        <filter val="15 990 000"/>
        <filter val="23 697 005"/>
        <filter val="265 629 491"/>
        <filter val="28 665 000"/>
        <filter val="281 619 491"/>
        <filter val="3 243 843"/>
        <filter val="35 516 224"/>
        <filter val="401 481 239"/>
        <filter val="426 321 574"/>
        <filter val="441 197 000"/>
        <filter val="48 831 748"/>
        <filter val="51 000 000"/>
        <filter val="6 934 263"/>
        <filter val="600 000"/>
        <filter val="61 200 000"/>
        <filter val="71 030 000"/>
        <filter val="72 842 070"/>
        <filter val="9 230 000"/>
      </filters>
    </filterColumn>
  </autoFilter>
  <mergeCells count="8"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51181102362204722" right="0.31496062992125984" top="0.74803149606299213" bottom="0.74803149606299213" header="0.31496062992125984" footer="0.31496062992125984"/>
  <pageSetup paperSize="9" scale="79" orientation="portrait" r:id="rId1"/>
  <rowBreaks count="1" manualBreakCount="1">
    <brk id="5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7"/>
  <sheetViews>
    <sheetView workbookViewId="0">
      <selection sqref="A1:N97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ht="24" customHeight="1" x14ac:dyDescent="0.25">
      <c r="A1" s="572" t="s">
        <v>42</v>
      </c>
      <c r="B1" s="601"/>
      <c r="C1" s="601"/>
      <c r="D1" s="601"/>
      <c r="E1" s="601"/>
      <c r="F1" s="574"/>
      <c r="G1" s="575"/>
      <c r="H1" s="575"/>
      <c r="I1" s="575"/>
      <c r="J1" s="575"/>
      <c r="K1" s="575"/>
      <c r="L1" s="575"/>
      <c r="M1" s="575"/>
      <c r="N1" s="575"/>
    </row>
    <row r="2" spans="1:14" ht="24" customHeight="1" x14ac:dyDescent="0.25">
      <c r="A2" s="576" t="s">
        <v>841</v>
      </c>
      <c r="B2" s="573"/>
      <c r="C2" s="573"/>
      <c r="D2" s="573"/>
      <c r="E2" s="573"/>
      <c r="F2" s="574"/>
      <c r="G2" s="575"/>
      <c r="H2" s="575"/>
      <c r="I2" s="575"/>
      <c r="J2" s="575"/>
      <c r="K2" s="575"/>
      <c r="L2" s="575"/>
      <c r="M2" s="575"/>
      <c r="N2" s="575"/>
    </row>
    <row r="3" spans="1:14" ht="18" x14ac:dyDescent="0.25">
      <c r="A3" s="58"/>
    </row>
    <row r="4" spans="1:14" x14ac:dyDescent="0.25">
      <c r="A4" s="129" t="s">
        <v>931</v>
      </c>
    </row>
    <row r="5" spans="1:14" ht="30" customHeight="1" x14ac:dyDescent="0.25">
      <c r="A5" s="582" t="s">
        <v>255</v>
      </c>
      <c r="B5" s="584" t="s">
        <v>256</v>
      </c>
      <c r="C5" s="600" t="s">
        <v>847</v>
      </c>
      <c r="D5" s="600"/>
      <c r="E5" s="600"/>
      <c r="F5" s="600" t="s">
        <v>848</v>
      </c>
      <c r="G5" s="600"/>
      <c r="H5" s="600"/>
      <c r="I5" s="600" t="s">
        <v>849</v>
      </c>
      <c r="J5" s="600"/>
      <c r="K5" s="600"/>
      <c r="L5" s="580" t="s">
        <v>967</v>
      </c>
      <c r="M5" s="580"/>
      <c r="N5" s="580"/>
    </row>
    <row r="6" spans="1:14" ht="26.25" customHeight="1" x14ac:dyDescent="0.25">
      <c r="A6" s="602"/>
      <c r="B6" s="603"/>
      <c r="C6" s="2" t="s">
        <v>970</v>
      </c>
      <c r="D6" s="2" t="s">
        <v>40</v>
      </c>
      <c r="E6" s="128" t="s">
        <v>41</v>
      </c>
      <c r="F6" s="2" t="s">
        <v>970</v>
      </c>
      <c r="G6" s="2" t="s">
        <v>40</v>
      </c>
      <c r="H6" s="128" t="s">
        <v>41</v>
      </c>
      <c r="I6" s="2" t="s">
        <v>970</v>
      </c>
      <c r="J6" s="2" t="s">
        <v>40</v>
      </c>
      <c r="K6" s="128" t="s">
        <v>41</v>
      </c>
      <c r="L6" s="2" t="s">
        <v>970</v>
      </c>
      <c r="M6" s="2" t="s">
        <v>40</v>
      </c>
      <c r="N6" s="128" t="s">
        <v>41</v>
      </c>
    </row>
    <row r="7" spans="1:14" ht="15" customHeight="1" x14ac:dyDescent="0.25">
      <c r="A7" s="41" t="s">
        <v>446</v>
      </c>
      <c r="B7" s="5" t="s">
        <v>447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" customHeight="1" x14ac:dyDescent="0.25">
      <c r="A8" s="4" t="s">
        <v>448</v>
      </c>
      <c r="B8" s="5" t="s">
        <v>449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" customHeight="1" x14ac:dyDescent="0.25">
      <c r="A9" s="4" t="s">
        <v>450</v>
      </c>
      <c r="B9" s="5" t="s">
        <v>451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" customHeight="1" x14ac:dyDescent="0.25">
      <c r="A10" s="4" t="s">
        <v>452</v>
      </c>
      <c r="B10" s="5" t="s">
        <v>453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5" customHeight="1" x14ac:dyDescent="0.25">
      <c r="A11" s="4" t="s">
        <v>454</v>
      </c>
      <c r="B11" s="5" t="s">
        <v>455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5" customHeight="1" x14ac:dyDescent="0.25">
      <c r="A12" s="4" t="s">
        <v>456</v>
      </c>
      <c r="B12" s="5" t="s">
        <v>457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" customHeight="1" x14ac:dyDescent="0.25">
      <c r="A13" s="8" t="s">
        <v>779</v>
      </c>
      <c r="B13" s="9" t="s">
        <v>458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" customHeight="1" x14ac:dyDescent="0.25">
      <c r="A14" s="4" t="s">
        <v>459</v>
      </c>
      <c r="B14" s="5" t="s">
        <v>460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" customHeight="1" x14ac:dyDescent="0.25">
      <c r="A15" s="4" t="s">
        <v>461</v>
      </c>
      <c r="B15" s="5" t="s">
        <v>462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" customHeight="1" x14ac:dyDescent="0.25">
      <c r="A16" s="4" t="s">
        <v>741</v>
      </c>
      <c r="B16" s="5" t="s">
        <v>463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" customHeight="1" x14ac:dyDescent="0.25">
      <c r="A17" s="4" t="s">
        <v>742</v>
      </c>
      <c r="B17" s="5" t="s">
        <v>464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 customHeight="1" x14ac:dyDescent="0.25">
      <c r="A18" s="4" t="s">
        <v>743</v>
      </c>
      <c r="B18" s="5" t="s">
        <v>465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customHeight="1" x14ac:dyDescent="0.25">
      <c r="A19" s="47" t="s">
        <v>780</v>
      </c>
      <c r="B19" s="60" t="s">
        <v>466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 customHeight="1" x14ac:dyDescent="0.25">
      <c r="A20" s="4" t="s">
        <v>747</v>
      </c>
      <c r="B20" s="5" t="s">
        <v>475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customHeight="1" x14ac:dyDescent="0.25">
      <c r="A21" s="4" t="s">
        <v>748</v>
      </c>
      <c r="B21" s="5" t="s">
        <v>479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" customHeight="1" x14ac:dyDescent="0.25">
      <c r="A22" s="8" t="s">
        <v>782</v>
      </c>
      <c r="B22" s="9" t="s">
        <v>480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" customHeight="1" x14ac:dyDescent="0.25">
      <c r="A23" s="4" t="s">
        <v>749</v>
      </c>
      <c r="B23" s="5" t="s">
        <v>481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customHeight="1" x14ac:dyDescent="0.25">
      <c r="A24" s="4" t="s">
        <v>750</v>
      </c>
      <c r="B24" s="5" t="s">
        <v>482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5" customHeight="1" x14ac:dyDescent="0.25">
      <c r="A25" s="4" t="s">
        <v>751</v>
      </c>
      <c r="B25" s="5" t="s">
        <v>483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" customHeight="1" x14ac:dyDescent="0.25">
      <c r="A26" s="4" t="s">
        <v>752</v>
      </c>
      <c r="B26" s="5" t="s">
        <v>484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" customHeight="1" x14ac:dyDescent="0.25">
      <c r="A27" s="4" t="s">
        <v>753</v>
      </c>
      <c r="B27" s="5" t="s">
        <v>487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 customHeight="1" x14ac:dyDescent="0.25">
      <c r="A28" s="4" t="s">
        <v>488</v>
      </c>
      <c r="B28" s="5" t="s">
        <v>489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" customHeight="1" x14ac:dyDescent="0.25">
      <c r="A29" s="4" t="s">
        <v>754</v>
      </c>
      <c r="B29" s="5" t="s">
        <v>490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" customHeight="1" x14ac:dyDescent="0.25">
      <c r="A30" s="4" t="s">
        <v>755</v>
      </c>
      <c r="B30" s="5" t="s">
        <v>495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" customHeight="1" x14ac:dyDescent="0.25">
      <c r="A31" s="8" t="s">
        <v>783</v>
      </c>
      <c r="B31" s="9" t="s">
        <v>511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" customHeight="1" x14ac:dyDescent="0.25">
      <c r="A32" s="4" t="s">
        <v>756</v>
      </c>
      <c r="B32" s="5" t="s">
        <v>512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" customHeight="1" x14ac:dyDescent="0.25">
      <c r="A33" s="47" t="s">
        <v>784</v>
      </c>
      <c r="B33" s="60" t="s">
        <v>513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" customHeight="1" x14ac:dyDescent="0.25">
      <c r="A34" s="16" t="s">
        <v>514</v>
      </c>
      <c r="B34" s="5" t="s">
        <v>515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" customHeight="1" x14ac:dyDescent="0.25">
      <c r="A35" s="16" t="s">
        <v>757</v>
      </c>
      <c r="B35" s="5" t="s">
        <v>516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" customHeight="1" x14ac:dyDescent="0.25">
      <c r="A36" s="16" t="s">
        <v>758</v>
      </c>
      <c r="B36" s="5" t="s">
        <v>519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" customHeight="1" x14ac:dyDescent="0.25">
      <c r="A37" s="16" t="s">
        <v>759</v>
      </c>
      <c r="B37" s="5" t="s">
        <v>520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" customHeight="1" x14ac:dyDescent="0.25">
      <c r="A38" s="16" t="s">
        <v>527</v>
      </c>
      <c r="B38" s="5" t="s">
        <v>528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5" customHeight="1" x14ac:dyDescent="0.25">
      <c r="A39" s="16" t="s">
        <v>529</v>
      </c>
      <c r="B39" s="5" t="s">
        <v>530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" customHeight="1" x14ac:dyDescent="0.25">
      <c r="A40" s="16" t="s">
        <v>531</v>
      </c>
      <c r="B40" s="5" t="s">
        <v>532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" customHeight="1" x14ac:dyDescent="0.25">
      <c r="A41" s="16" t="s">
        <v>760</v>
      </c>
      <c r="B41" s="5" t="s">
        <v>533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" customHeight="1" x14ac:dyDescent="0.25">
      <c r="A42" s="16" t="s">
        <v>761</v>
      </c>
      <c r="B42" s="5" t="s">
        <v>535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" customHeight="1" x14ac:dyDescent="0.25">
      <c r="A43" s="16" t="s">
        <v>762</v>
      </c>
      <c r="B43" s="5" t="s">
        <v>540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" customHeight="1" x14ac:dyDescent="0.25">
      <c r="A44" s="59" t="s">
        <v>785</v>
      </c>
      <c r="B44" s="60" t="s">
        <v>544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" customHeight="1" x14ac:dyDescent="0.25">
      <c r="A45" s="16" t="s">
        <v>556</v>
      </c>
      <c r="B45" s="5" t="s">
        <v>557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" customHeight="1" x14ac:dyDescent="0.25">
      <c r="A46" s="4" t="s">
        <v>766</v>
      </c>
      <c r="B46" s="5" t="s">
        <v>558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" customHeight="1" x14ac:dyDescent="0.25">
      <c r="A47" s="16" t="s">
        <v>767</v>
      </c>
      <c r="B47" s="5" t="s">
        <v>559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" customHeight="1" x14ac:dyDescent="0.25">
      <c r="A48" s="47" t="s">
        <v>787</v>
      </c>
      <c r="B48" s="60" t="s">
        <v>560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" customHeight="1" x14ac:dyDescent="0.25">
      <c r="A49" s="177" t="s">
        <v>846</v>
      </c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 ht="15" customHeight="1" x14ac:dyDescent="0.25">
      <c r="A50" s="4" t="s">
        <v>467</v>
      </c>
      <c r="B50" s="5" t="s">
        <v>468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" customHeight="1" x14ac:dyDescent="0.25">
      <c r="A51" s="4" t="s">
        <v>469</v>
      </c>
      <c r="B51" s="5" t="s">
        <v>470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 customHeight="1" x14ac:dyDescent="0.25">
      <c r="A52" s="4" t="s">
        <v>744</v>
      </c>
      <c r="B52" s="5" t="s">
        <v>471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 x14ac:dyDescent="0.25">
      <c r="A53" s="4" t="s">
        <v>745</v>
      </c>
      <c r="B53" s="5" t="s">
        <v>472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4" t="s">
        <v>746</v>
      </c>
      <c r="B54" s="5" t="s">
        <v>473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47" t="s">
        <v>781</v>
      </c>
      <c r="B55" s="60" t="s">
        <v>474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6" t="s">
        <v>763</v>
      </c>
      <c r="B56" s="5" t="s">
        <v>545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" customHeight="1" x14ac:dyDescent="0.25">
      <c r="A57" s="16" t="s">
        <v>764</v>
      </c>
      <c r="B57" s="5" t="s">
        <v>547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16" t="s">
        <v>549</v>
      </c>
      <c r="B58" s="5" t="s">
        <v>550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16" t="s">
        <v>765</v>
      </c>
      <c r="B59" s="5" t="s">
        <v>551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" customHeight="1" x14ac:dyDescent="0.25">
      <c r="A60" s="16" t="s">
        <v>553</v>
      </c>
      <c r="B60" s="5" t="s">
        <v>554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" customHeight="1" x14ac:dyDescent="0.25">
      <c r="A61" s="47" t="s">
        <v>786</v>
      </c>
      <c r="B61" s="60" t="s">
        <v>555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" customHeight="1" x14ac:dyDescent="0.25">
      <c r="A62" s="16" t="s">
        <v>561</v>
      </c>
      <c r="B62" s="5" t="s">
        <v>562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" customHeight="1" x14ac:dyDescent="0.25">
      <c r="A63" s="4" t="s">
        <v>768</v>
      </c>
      <c r="B63" s="5" t="s">
        <v>563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" customHeight="1" x14ac:dyDescent="0.25">
      <c r="A64" s="16" t="s">
        <v>769</v>
      </c>
      <c r="B64" s="5" t="s">
        <v>564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" customHeight="1" x14ac:dyDescent="0.25">
      <c r="A65" s="47" t="s">
        <v>789</v>
      </c>
      <c r="B65" s="60" t="s">
        <v>565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" customHeight="1" x14ac:dyDescent="0.25">
      <c r="A66" s="177" t="s">
        <v>845</v>
      </c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.75" x14ac:dyDescent="0.25">
      <c r="A67" s="153" t="s">
        <v>788</v>
      </c>
      <c r="B67" s="147" t="s">
        <v>566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ht="15.75" x14ac:dyDescent="0.25">
      <c r="A68" s="159" t="s">
        <v>897</v>
      </c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ht="15.75" x14ac:dyDescent="0.25">
      <c r="A69" s="159" t="s">
        <v>898</v>
      </c>
      <c r="B69" s="160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</row>
    <row r="70" spans="1:14" x14ac:dyDescent="0.25">
      <c r="A70" s="45" t="s">
        <v>770</v>
      </c>
      <c r="B70" s="4" t="s">
        <v>567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6" t="s">
        <v>568</v>
      </c>
      <c r="B71" s="4" t="s">
        <v>569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45" t="s">
        <v>771</v>
      </c>
      <c r="B72" s="4" t="s">
        <v>570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9" t="s">
        <v>790</v>
      </c>
      <c r="B73" s="8" t="s">
        <v>571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6" t="s">
        <v>772</v>
      </c>
      <c r="B74" s="4" t="s">
        <v>572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45" t="s">
        <v>573</v>
      </c>
      <c r="B75" s="4" t="s">
        <v>574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6" t="s">
        <v>773</v>
      </c>
      <c r="B76" s="4" t="s">
        <v>575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45" t="s">
        <v>576</v>
      </c>
      <c r="B77" s="4" t="s">
        <v>577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7" t="s">
        <v>791</v>
      </c>
      <c r="B78" s="8" t="s">
        <v>578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4" t="s">
        <v>895</v>
      </c>
      <c r="B79" s="4" t="s">
        <v>579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4" t="s">
        <v>896</v>
      </c>
      <c r="B80" s="4" t="s">
        <v>579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4" t="s">
        <v>893</v>
      </c>
      <c r="B81" s="4" t="s">
        <v>580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4" t="s">
        <v>894</v>
      </c>
      <c r="B82" s="4" t="s">
        <v>580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8" t="s">
        <v>792</v>
      </c>
      <c r="B83" s="8" t="s">
        <v>581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45" t="s">
        <v>582</v>
      </c>
      <c r="B84" s="4" t="s">
        <v>583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45" t="s">
        <v>584</v>
      </c>
      <c r="B85" s="4" t="s">
        <v>585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45" t="s">
        <v>586</v>
      </c>
      <c r="B86" s="4" t="s">
        <v>587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45" t="s">
        <v>588</v>
      </c>
      <c r="B87" s="4" t="s">
        <v>589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6" t="s">
        <v>774</v>
      </c>
      <c r="B88" s="4" t="s">
        <v>590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x14ac:dyDescent="0.25">
      <c r="A89" s="19" t="s">
        <v>793</v>
      </c>
      <c r="B89" s="8" t="s">
        <v>592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x14ac:dyDescent="0.25">
      <c r="A90" s="16" t="s">
        <v>593</v>
      </c>
      <c r="B90" s="4" t="s">
        <v>594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x14ac:dyDescent="0.25">
      <c r="A91" s="16" t="s">
        <v>595</v>
      </c>
      <c r="B91" s="4" t="s">
        <v>596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5">
      <c r="A92" s="45" t="s">
        <v>597</v>
      </c>
      <c r="B92" s="4" t="s">
        <v>598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x14ac:dyDescent="0.25">
      <c r="A93" s="45" t="s">
        <v>775</v>
      </c>
      <c r="B93" s="4" t="s">
        <v>599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x14ac:dyDescent="0.25">
      <c r="A94" s="17" t="s">
        <v>794</v>
      </c>
      <c r="B94" s="8" t="s">
        <v>600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x14ac:dyDescent="0.25">
      <c r="A95" s="19" t="s">
        <v>601</v>
      </c>
      <c r="B95" s="8" t="s">
        <v>602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 x14ac:dyDescent="0.25">
      <c r="A96" s="150" t="s">
        <v>795</v>
      </c>
      <c r="B96" s="151" t="s">
        <v>603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</row>
    <row r="97" spans="1:14" ht="15.75" x14ac:dyDescent="0.25">
      <c r="A97" s="163" t="s">
        <v>777</v>
      </c>
      <c r="B97" s="17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</row>
  </sheetData>
  <mergeCells count="8">
    <mergeCell ref="A1:N1"/>
    <mergeCell ref="A2:N2"/>
    <mergeCell ref="A5:A6"/>
    <mergeCell ref="B5:B6"/>
    <mergeCell ref="C5:E5"/>
    <mergeCell ref="F5:H5"/>
    <mergeCell ref="I5:K5"/>
    <mergeCell ref="L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6"/>
  <sheetViews>
    <sheetView workbookViewId="0">
      <selection sqref="A1:E9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572" t="s">
        <v>42</v>
      </c>
      <c r="B1" s="601"/>
      <c r="C1" s="601"/>
      <c r="D1" s="601"/>
      <c r="E1" s="601"/>
    </row>
    <row r="2" spans="1:7" ht="24" customHeight="1" x14ac:dyDescent="0.25">
      <c r="A2" s="576" t="s">
        <v>841</v>
      </c>
      <c r="B2" s="573"/>
      <c r="C2" s="573"/>
      <c r="D2" s="573"/>
      <c r="E2" s="573"/>
      <c r="G2" s="105"/>
    </row>
    <row r="3" spans="1:7" ht="18" x14ac:dyDescent="0.25">
      <c r="A3" s="58"/>
    </row>
    <row r="4" spans="1:7" x14ac:dyDescent="0.25">
      <c r="A4" s="129" t="s">
        <v>928</v>
      </c>
    </row>
    <row r="5" spans="1:7" ht="25.5" x14ac:dyDescent="0.25">
      <c r="A5" s="1" t="s">
        <v>255</v>
      </c>
      <c r="B5" s="2" t="s">
        <v>10</v>
      </c>
      <c r="C5" s="2" t="s">
        <v>970</v>
      </c>
      <c r="D5" s="2" t="s">
        <v>40</v>
      </c>
      <c r="E5" s="128" t="s">
        <v>41</v>
      </c>
    </row>
    <row r="6" spans="1:7" ht="15" customHeight="1" x14ac:dyDescent="0.25">
      <c r="A6" s="41" t="s">
        <v>446</v>
      </c>
      <c r="B6" s="5" t="s">
        <v>447</v>
      </c>
      <c r="C6" s="37"/>
      <c r="D6" s="37"/>
      <c r="E6" s="37"/>
    </row>
    <row r="7" spans="1:7" ht="15" customHeight="1" x14ac:dyDescent="0.25">
      <c r="A7" s="4" t="s">
        <v>448</v>
      </c>
      <c r="B7" s="5" t="s">
        <v>449</v>
      </c>
      <c r="C7" s="37"/>
      <c r="D7" s="37"/>
      <c r="E7" s="37"/>
    </row>
    <row r="8" spans="1:7" ht="15" customHeight="1" x14ac:dyDescent="0.25">
      <c r="A8" s="4" t="s">
        <v>450</v>
      </c>
      <c r="B8" s="5" t="s">
        <v>451</v>
      </c>
      <c r="C8" s="37"/>
      <c r="D8" s="37"/>
      <c r="E8" s="37"/>
    </row>
    <row r="9" spans="1:7" ht="15" customHeight="1" x14ac:dyDescent="0.25">
      <c r="A9" s="4" t="s">
        <v>452</v>
      </c>
      <c r="B9" s="5" t="s">
        <v>453</v>
      </c>
      <c r="C9" s="37"/>
      <c r="D9" s="37"/>
      <c r="E9" s="37"/>
    </row>
    <row r="10" spans="1:7" ht="15" customHeight="1" x14ac:dyDescent="0.25">
      <c r="A10" s="4" t="s">
        <v>454</v>
      </c>
      <c r="B10" s="5" t="s">
        <v>455</v>
      </c>
      <c r="C10" s="37"/>
      <c r="D10" s="37"/>
      <c r="E10" s="37"/>
    </row>
    <row r="11" spans="1:7" ht="15" customHeight="1" x14ac:dyDescent="0.25">
      <c r="A11" s="4" t="s">
        <v>456</v>
      </c>
      <c r="B11" s="5" t="s">
        <v>457</v>
      </c>
      <c r="C11" s="37"/>
      <c r="D11" s="37"/>
      <c r="E11" s="37"/>
    </row>
    <row r="12" spans="1:7" ht="15" customHeight="1" x14ac:dyDescent="0.25">
      <c r="A12" s="8" t="s">
        <v>779</v>
      </c>
      <c r="B12" s="9" t="s">
        <v>458</v>
      </c>
      <c r="C12" s="37"/>
      <c r="D12" s="37"/>
      <c r="E12" s="37"/>
    </row>
    <row r="13" spans="1:7" ht="15" customHeight="1" x14ac:dyDescent="0.25">
      <c r="A13" s="4" t="s">
        <v>459</v>
      </c>
      <c r="B13" s="5" t="s">
        <v>460</v>
      </c>
      <c r="C13" s="37"/>
      <c r="D13" s="37"/>
      <c r="E13" s="37"/>
    </row>
    <row r="14" spans="1:7" ht="15" customHeight="1" x14ac:dyDescent="0.25">
      <c r="A14" s="4" t="s">
        <v>461</v>
      </c>
      <c r="B14" s="5" t="s">
        <v>462</v>
      </c>
      <c r="C14" s="37"/>
      <c r="D14" s="37"/>
      <c r="E14" s="37"/>
    </row>
    <row r="15" spans="1:7" ht="15" customHeight="1" x14ac:dyDescent="0.25">
      <c r="A15" s="4" t="s">
        <v>741</v>
      </c>
      <c r="B15" s="5" t="s">
        <v>463</v>
      </c>
      <c r="C15" s="37"/>
      <c r="D15" s="37"/>
      <c r="E15" s="37"/>
    </row>
    <row r="16" spans="1:7" ht="15" customHeight="1" x14ac:dyDescent="0.25">
      <c r="A16" s="4" t="s">
        <v>742</v>
      </c>
      <c r="B16" s="5" t="s">
        <v>464</v>
      </c>
      <c r="C16" s="37"/>
      <c r="D16" s="37"/>
      <c r="E16" s="37"/>
    </row>
    <row r="17" spans="1:5" ht="15" customHeight="1" x14ac:dyDescent="0.25">
      <c r="A17" s="4" t="s">
        <v>743</v>
      </c>
      <c r="B17" s="5" t="s">
        <v>465</v>
      </c>
      <c r="C17" s="37"/>
      <c r="D17" s="37"/>
      <c r="E17" s="37"/>
    </row>
    <row r="18" spans="1:5" ht="15" customHeight="1" x14ac:dyDescent="0.25">
      <c r="A18" s="47" t="s">
        <v>780</v>
      </c>
      <c r="B18" s="60" t="s">
        <v>466</v>
      </c>
      <c r="C18" s="37"/>
      <c r="D18" s="37"/>
      <c r="E18" s="37"/>
    </row>
    <row r="19" spans="1:5" ht="15" customHeight="1" x14ac:dyDescent="0.25">
      <c r="A19" s="4" t="s">
        <v>747</v>
      </c>
      <c r="B19" s="5" t="s">
        <v>475</v>
      </c>
      <c r="C19" s="37"/>
      <c r="D19" s="37"/>
      <c r="E19" s="37"/>
    </row>
    <row r="20" spans="1:5" ht="15" customHeight="1" x14ac:dyDescent="0.25">
      <c r="A20" s="4" t="s">
        <v>748</v>
      </c>
      <c r="B20" s="5" t="s">
        <v>479</v>
      </c>
      <c r="C20" s="37"/>
      <c r="D20" s="37"/>
      <c r="E20" s="37"/>
    </row>
    <row r="21" spans="1:5" ht="15" customHeight="1" x14ac:dyDescent="0.25">
      <c r="A21" s="8" t="s">
        <v>782</v>
      </c>
      <c r="B21" s="9" t="s">
        <v>480</v>
      </c>
      <c r="C21" s="37"/>
      <c r="D21" s="37"/>
      <c r="E21" s="37"/>
    </row>
    <row r="22" spans="1:5" ht="15" customHeight="1" x14ac:dyDescent="0.25">
      <c r="A22" s="4" t="s">
        <v>749</v>
      </c>
      <c r="B22" s="5" t="s">
        <v>481</v>
      </c>
      <c r="C22" s="37"/>
      <c r="D22" s="37"/>
      <c r="E22" s="37"/>
    </row>
    <row r="23" spans="1:5" ht="15" customHeight="1" x14ac:dyDescent="0.25">
      <c r="A23" s="4" t="s">
        <v>750</v>
      </c>
      <c r="B23" s="5" t="s">
        <v>482</v>
      </c>
      <c r="C23" s="37"/>
      <c r="D23" s="37"/>
      <c r="E23" s="37"/>
    </row>
    <row r="24" spans="1:5" ht="15" customHeight="1" x14ac:dyDescent="0.25">
      <c r="A24" s="4" t="s">
        <v>751</v>
      </c>
      <c r="B24" s="5" t="s">
        <v>483</v>
      </c>
      <c r="C24" s="37"/>
      <c r="D24" s="37"/>
      <c r="E24" s="37"/>
    </row>
    <row r="25" spans="1:5" ht="15" customHeight="1" x14ac:dyDescent="0.25">
      <c r="A25" s="4" t="s">
        <v>752</v>
      </c>
      <c r="B25" s="5" t="s">
        <v>484</v>
      </c>
      <c r="C25" s="37"/>
      <c r="D25" s="37"/>
      <c r="E25" s="37"/>
    </row>
    <row r="26" spans="1:5" ht="15" customHeight="1" x14ac:dyDescent="0.25">
      <c r="A26" s="4" t="s">
        <v>753</v>
      </c>
      <c r="B26" s="5" t="s">
        <v>487</v>
      </c>
      <c r="C26" s="37"/>
      <c r="D26" s="37"/>
      <c r="E26" s="37"/>
    </row>
    <row r="27" spans="1:5" ht="15" customHeight="1" x14ac:dyDescent="0.25">
      <c r="A27" s="4" t="s">
        <v>488</v>
      </c>
      <c r="B27" s="5" t="s">
        <v>489</v>
      </c>
      <c r="C27" s="37"/>
      <c r="D27" s="37"/>
      <c r="E27" s="37"/>
    </row>
    <row r="28" spans="1:5" ht="15" customHeight="1" x14ac:dyDescent="0.25">
      <c r="A28" s="4" t="s">
        <v>754</v>
      </c>
      <c r="B28" s="5" t="s">
        <v>490</v>
      </c>
      <c r="C28" s="37"/>
      <c r="D28" s="37"/>
      <c r="E28" s="37"/>
    </row>
    <row r="29" spans="1:5" ht="15" customHeight="1" x14ac:dyDescent="0.25">
      <c r="A29" s="4" t="s">
        <v>755</v>
      </c>
      <c r="B29" s="5" t="s">
        <v>495</v>
      </c>
      <c r="C29" s="37"/>
      <c r="D29" s="37"/>
      <c r="E29" s="37"/>
    </row>
    <row r="30" spans="1:5" ht="15" customHeight="1" x14ac:dyDescent="0.25">
      <c r="A30" s="8" t="s">
        <v>783</v>
      </c>
      <c r="B30" s="9" t="s">
        <v>511</v>
      </c>
      <c r="C30" s="37"/>
      <c r="D30" s="37"/>
      <c r="E30" s="37"/>
    </row>
    <row r="31" spans="1:5" ht="15" customHeight="1" x14ac:dyDescent="0.25">
      <c r="A31" s="4" t="s">
        <v>756</v>
      </c>
      <c r="B31" s="5" t="s">
        <v>512</v>
      </c>
      <c r="C31" s="37"/>
      <c r="D31" s="37"/>
      <c r="E31" s="37"/>
    </row>
    <row r="32" spans="1:5" ht="15" customHeight="1" x14ac:dyDescent="0.25">
      <c r="A32" s="47" t="s">
        <v>784</v>
      </c>
      <c r="B32" s="60" t="s">
        <v>513</v>
      </c>
      <c r="C32" s="37"/>
      <c r="D32" s="37"/>
      <c r="E32" s="37"/>
    </row>
    <row r="33" spans="1:5" ht="15" customHeight="1" x14ac:dyDescent="0.25">
      <c r="A33" s="16" t="s">
        <v>514</v>
      </c>
      <c r="B33" s="5" t="s">
        <v>515</v>
      </c>
      <c r="C33" s="37"/>
      <c r="D33" s="37"/>
      <c r="E33" s="37"/>
    </row>
    <row r="34" spans="1:5" ht="15" customHeight="1" x14ac:dyDescent="0.25">
      <c r="A34" s="16" t="s">
        <v>757</v>
      </c>
      <c r="B34" s="5" t="s">
        <v>516</v>
      </c>
      <c r="C34" s="37"/>
      <c r="D34" s="37"/>
      <c r="E34" s="37"/>
    </row>
    <row r="35" spans="1:5" ht="15" customHeight="1" x14ac:dyDescent="0.25">
      <c r="A35" s="16" t="s">
        <v>758</v>
      </c>
      <c r="B35" s="5" t="s">
        <v>519</v>
      </c>
      <c r="C35" s="37"/>
      <c r="D35" s="37"/>
      <c r="E35" s="37"/>
    </row>
    <row r="36" spans="1:5" ht="15" customHeight="1" x14ac:dyDescent="0.25">
      <c r="A36" s="16" t="s">
        <v>759</v>
      </c>
      <c r="B36" s="5" t="s">
        <v>520</v>
      </c>
      <c r="C36" s="37"/>
      <c r="D36" s="37"/>
      <c r="E36" s="37"/>
    </row>
    <row r="37" spans="1:5" ht="15" customHeight="1" x14ac:dyDescent="0.25">
      <c r="A37" s="16" t="s">
        <v>527</v>
      </c>
      <c r="B37" s="5" t="s">
        <v>528</v>
      </c>
      <c r="C37" s="37"/>
      <c r="D37" s="37"/>
      <c r="E37" s="37"/>
    </row>
    <row r="38" spans="1:5" ht="15" customHeight="1" x14ac:dyDescent="0.25">
      <c r="A38" s="16" t="s">
        <v>529</v>
      </c>
      <c r="B38" s="5" t="s">
        <v>530</v>
      </c>
      <c r="C38" s="37"/>
      <c r="D38" s="37"/>
      <c r="E38" s="37"/>
    </row>
    <row r="39" spans="1:5" ht="15" customHeight="1" x14ac:dyDescent="0.25">
      <c r="A39" s="16" t="s">
        <v>531</v>
      </c>
      <c r="B39" s="5" t="s">
        <v>532</v>
      </c>
      <c r="C39" s="37"/>
      <c r="D39" s="37"/>
      <c r="E39" s="37"/>
    </row>
    <row r="40" spans="1:5" ht="15" customHeight="1" x14ac:dyDescent="0.25">
      <c r="A40" s="16" t="s">
        <v>760</v>
      </c>
      <c r="B40" s="5" t="s">
        <v>533</v>
      </c>
      <c r="C40" s="37"/>
      <c r="D40" s="37"/>
      <c r="E40" s="37"/>
    </row>
    <row r="41" spans="1:5" ht="15" customHeight="1" x14ac:dyDescent="0.25">
      <c r="A41" s="16" t="s">
        <v>761</v>
      </c>
      <c r="B41" s="5" t="s">
        <v>535</v>
      </c>
      <c r="C41" s="37"/>
      <c r="D41" s="37"/>
      <c r="E41" s="37"/>
    </row>
    <row r="42" spans="1:5" ht="15" customHeight="1" x14ac:dyDescent="0.25">
      <c r="A42" s="16" t="s">
        <v>762</v>
      </c>
      <c r="B42" s="5" t="s">
        <v>540</v>
      </c>
      <c r="C42" s="37"/>
      <c r="D42" s="37"/>
      <c r="E42" s="37"/>
    </row>
    <row r="43" spans="1:5" ht="15" customHeight="1" x14ac:dyDescent="0.25">
      <c r="A43" s="59" t="s">
        <v>785</v>
      </c>
      <c r="B43" s="60" t="s">
        <v>544</v>
      </c>
      <c r="C43" s="37"/>
      <c r="D43" s="37"/>
      <c r="E43" s="37"/>
    </row>
    <row r="44" spans="1:5" ht="15" customHeight="1" x14ac:dyDescent="0.25">
      <c r="A44" s="16" t="s">
        <v>556</v>
      </c>
      <c r="B44" s="5" t="s">
        <v>557</v>
      </c>
      <c r="C44" s="37"/>
      <c r="D44" s="37"/>
      <c r="E44" s="37"/>
    </row>
    <row r="45" spans="1:5" ht="15" customHeight="1" x14ac:dyDescent="0.25">
      <c r="A45" s="4" t="s">
        <v>766</v>
      </c>
      <c r="B45" s="5" t="s">
        <v>558</v>
      </c>
      <c r="C45" s="37"/>
      <c r="D45" s="37"/>
      <c r="E45" s="37"/>
    </row>
    <row r="46" spans="1:5" ht="15" customHeight="1" x14ac:dyDescent="0.25">
      <c r="A46" s="16" t="s">
        <v>767</v>
      </c>
      <c r="B46" s="5" t="s">
        <v>559</v>
      </c>
      <c r="C46" s="37"/>
      <c r="D46" s="37"/>
      <c r="E46" s="37"/>
    </row>
    <row r="47" spans="1:5" ht="15" customHeight="1" x14ac:dyDescent="0.25">
      <c r="A47" s="47" t="s">
        <v>787</v>
      </c>
      <c r="B47" s="60" t="s">
        <v>560</v>
      </c>
      <c r="C47" s="37"/>
      <c r="D47" s="37"/>
      <c r="E47" s="37"/>
    </row>
    <row r="48" spans="1:5" ht="15" customHeight="1" x14ac:dyDescent="0.25">
      <c r="A48" s="142" t="s">
        <v>846</v>
      </c>
      <c r="B48" s="145"/>
      <c r="C48" s="146"/>
      <c r="D48" s="146"/>
      <c r="E48" s="146"/>
    </row>
    <row r="49" spans="1:5" ht="15" customHeight="1" x14ac:dyDescent="0.25">
      <c r="A49" s="4" t="s">
        <v>467</v>
      </c>
      <c r="B49" s="5" t="s">
        <v>468</v>
      </c>
      <c r="C49" s="37"/>
      <c r="D49" s="37"/>
      <c r="E49" s="37"/>
    </row>
    <row r="50" spans="1:5" ht="15" customHeight="1" x14ac:dyDescent="0.25">
      <c r="A50" s="4" t="s">
        <v>469</v>
      </c>
      <c r="B50" s="5" t="s">
        <v>470</v>
      </c>
      <c r="C50" s="37"/>
      <c r="D50" s="37"/>
      <c r="E50" s="37"/>
    </row>
    <row r="51" spans="1:5" ht="15" customHeight="1" x14ac:dyDescent="0.25">
      <c r="A51" s="4" t="s">
        <v>744</v>
      </c>
      <c r="B51" s="5" t="s">
        <v>471</v>
      </c>
      <c r="C51" s="37"/>
      <c r="D51" s="37"/>
      <c r="E51" s="37"/>
    </row>
    <row r="52" spans="1:5" ht="15" customHeight="1" x14ac:dyDescent="0.25">
      <c r="A52" s="4" t="s">
        <v>745</v>
      </c>
      <c r="B52" s="5" t="s">
        <v>472</v>
      </c>
      <c r="C52" s="37"/>
      <c r="D52" s="37"/>
      <c r="E52" s="37"/>
    </row>
    <row r="53" spans="1:5" ht="15" customHeight="1" x14ac:dyDescent="0.25">
      <c r="A53" s="4" t="s">
        <v>746</v>
      </c>
      <c r="B53" s="5" t="s">
        <v>473</v>
      </c>
      <c r="C53" s="37"/>
      <c r="D53" s="37"/>
      <c r="E53" s="37"/>
    </row>
    <row r="54" spans="1:5" ht="15" customHeight="1" x14ac:dyDescent="0.25">
      <c r="A54" s="47" t="s">
        <v>781</v>
      </c>
      <c r="B54" s="60" t="s">
        <v>474</v>
      </c>
      <c r="C54" s="37"/>
      <c r="D54" s="37"/>
      <c r="E54" s="37"/>
    </row>
    <row r="55" spans="1:5" ht="15" customHeight="1" x14ac:dyDescent="0.25">
      <c r="A55" s="16" t="s">
        <v>763</v>
      </c>
      <c r="B55" s="5" t="s">
        <v>545</v>
      </c>
      <c r="C55" s="37"/>
      <c r="D55" s="37"/>
      <c r="E55" s="37"/>
    </row>
    <row r="56" spans="1:5" ht="15" customHeight="1" x14ac:dyDescent="0.25">
      <c r="A56" s="16" t="s">
        <v>764</v>
      </c>
      <c r="B56" s="5" t="s">
        <v>547</v>
      </c>
      <c r="C56" s="37"/>
      <c r="D56" s="37"/>
      <c r="E56" s="37"/>
    </row>
    <row r="57" spans="1:5" ht="15" customHeight="1" x14ac:dyDescent="0.25">
      <c r="A57" s="16" t="s">
        <v>549</v>
      </c>
      <c r="B57" s="5" t="s">
        <v>550</v>
      </c>
      <c r="C57" s="37"/>
      <c r="D57" s="37"/>
      <c r="E57" s="37"/>
    </row>
    <row r="58" spans="1:5" ht="15" customHeight="1" x14ac:dyDescent="0.25">
      <c r="A58" s="16" t="s">
        <v>765</v>
      </c>
      <c r="B58" s="5" t="s">
        <v>551</v>
      </c>
      <c r="C58" s="37"/>
      <c r="D58" s="37"/>
      <c r="E58" s="37"/>
    </row>
    <row r="59" spans="1:5" ht="15" customHeight="1" x14ac:dyDescent="0.25">
      <c r="A59" s="16" t="s">
        <v>553</v>
      </c>
      <c r="B59" s="5" t="s">
        <v>554</v>
      </c>
      <c r="C59" s="37"/>
      <c r="D59" s="37"/>
      <c r="E59" s="37"/>
    </row>
    <row r="60" spans="1:5" ht="15" customHeight="1" x14ac:dyDescent="0.25">
      <c r="A60" s="47" t="s">
        <v>786</v>
      </c>
      <c r="B60" s="60" t="s">
        <v>555</v>
      </c>
      <c r="C60" s="37"/>
      <c r="D60" s="37"/>
      <c r="E60" s="37"/>
    </row>
    <row r="61" spans="1:5" ht="15" customHeight="1" x14ac:dyDescent="0.25">
      <c r="A61" s="16" t="s">
        <v>561</v>
      </c>
      <c r="B61" s="5" t="s">
        <v>562</v>
      </c>
      <c r="C61" s="37"/>
      <c r="D61" s="37"/>
      <c r="E61" s="37"/>
    </row>
    <row r="62" spans="1:5" ht="15" customHeight="1" x14ac:dyDescent="0.25">
      <c r="A62" s="4" t="s">
        <v>768</v>
      </c>
      <c r="B62" s="5" t="s">
        <v>563</v>
      </c>
      <c r="C62" s="37"/>
      <c r="D62" s="37"/>
      <c r="E62" s="37"/>
    </row>
    <row r="63" spans="1:5" ht="15" customHeight="1" x14ac:dyDescent="0.25">
      <c r="A63" s="16" t="s">
        <v>769</v>
      </c>
      <c r="B63" s="5" t="s">
        <v>564</v>
      </c>
      <c r="C63" s="37"/>
      <c r="D63" s="37"/>
      <c r="E63" s="37"/>
    </row>
    <row r="64" spans="1:5" ht="15" customHeight="1" x14ac:dyDescent="0.25">
      <c r="A64" s="47" t="s">
        <v>789</v>
      </c>
      <c r="B64" s="60" t="s">
        <v>565</v>
      </c>
      <c r="C64" s="37"/>
      <c r="D64" s="37"/>
      <c r="E64" s="37"/>
    </row>
    <row r="65" spans="1:5" ht="15" customHeight="1" x14ac:dyDescent="0.25">
      <c r="A65" s="142" t="s">
        <v>845</v>
      </c>
      <c r="B65" s="145"/>
      <c r="C65" s="146"/>
      <c r="D65" s="146"/>
      <c r="E65" s="146"/>
    </row>
    <row r="66" spans="1:5" ht="15.75" x14ac:dyDescent="0.25">
      <c r="A66" s="153" t="s">
        <v>788</v>
      </c>
      <c r="B66" s="147" t="s">
        <v>566</v>
      </c>
      <c r="C66" s="154"/>
      <c r="D66" s="154"/>
      <c r="E66" s="154"/>
    </row>
    <row r="67" spans="1:5" ht="15.75" x14ac:dyDescent="0.25">
      <c r="A67" s="159" t="s">
        <v>897</v>
      </c>
      <c r="B67" s="160"/>
      <c r="C67" s="161"/>
      <c r="D67" s="161"/>
      <c r="E67" s="161"/>
    </row>
    <row r="68" spans="1:5" ht="15.75" x14ac:dyDescent="0.25">
      <c r="A68" s="159" t="s">
        <v>898</v>
      </c>
      <c r="B68" s="160"/>
      <c r="C68" s="161"/>
      <c r="D68" s="161"/>
      <c r="E68" s="161"/>
    </row>
    <row r="69" spans="1:5" x14ac:dyDescent="0.25">
      <c r="A69" s="45" t="s">
        <v>770</v>
      </c>
      <c r="B69" s="4" t="s">
        <v>567</v>
      </c>
      <c r="C69" s="37"/>
      <c r="D69" s="37"/>
      <c r="E69" s="37"/>
    </row>
    <row r="70" spans="1:5" x14ac:dyDescent="0.25">
      <c r="A70" s="16" t="s">
        <v>568</v>
      </c>
      <c r="B70" s="4" t="s">
        <v>569</v>
      </c>
      <c r="C70" s="37"/>
      <c r="D70" s="37"/>
      <c r="E70" s="37"/>
    </row>
    <row r="71" spans="1:5" x14ac:dyDescent="0.25">
      <c r="A71" s="45" t="s">
        <v>771</v>
      </c>
      <c r="B71" s="4" t="s">
        <v>570</v>
      </c>
      <c r="C71" s="37"/>
      <c r="D71" s="37"/>
      <c r="E71" s="37"/>
    </row>
    <row r="72" spans="1:5" x14ac:dyDescent="0.25">
      <c r="A72" s="19" t="s">
        <v>790</v>
      </c>
      <c r="B72" s="8" t="s">
        <v>571</v>
      </c>
      <c r="C72" s="37"/>
      <c r="D72" s="37"/>
      <c r="E72" s="37"/>
    </row>
    <row r="73" spans="1:5" x14ac:dyDescent="0.25">
      <c r="A73" s="16" t="s">
        <v>772</v>
      </c>
      <c r="B73" s="4" t="s">
        <v>572</v>
      </c>
      <c r="C73" s="37"/>
      <c r="D73" s="37"/>
      <c r="E73" s="37"/>
    </row>
    <row r="74" spans="1:5" x14ac:dyDescent="0.25">
      <c r="A74" s="45" t="s">
        <v>573</v>
      </c>
      <c r="B74" s="4" t="s">
        <v>574</v>
      </c>
      <c r="C74" s="37"/>
      <c r="D74" s="37"/>
      <c r="E74" s="37"/>
    </row>
    <row r="75" spans="1:5" x14ac:dyDescent="0.25">
      <c r="A75" s="16" t="s">
        <v>773</v>
      </c>
      <c r="B75" s="4" t="s">
        <v>575</v>
      </c>
      <c r="C75" s="37"/>
      <c r="D75" s="37"/>
      <c r="E75" s="37"/>
    </row>
    <row r="76" spans="1:5" x14ac:dyDescent="0.25">
      <c r="A76" s="45" t="s">
        <v>576</v>
      </c>
      <c r="B76" s="4" t="s">
        <v>577</v>
      </c>
      <c r="C76" s="37"/>
      <c r="D76" s="37"/>
      <c r="E76" s="37"/>
    </row>
    <row r="77" spans="1:5" x14ac:dyDescent="0.25">
      <c r="A77" s="17" t="s">
        <v>791</v>
      </c>
      <c r="B77" s="8" t="s">
        <v>578</v>
      </c>
      <c r="C77" s="37"/>
      <c r="D77" s="37"/>
      <c r="E77" s="37"/>
    </row>
    <row r="78" spans="1:5" x14ac:dyDescent="0.25">
      <c r="A78" s="4" t="s">
        <v>895</v>
      </c>
      <c r="B78" s="4" t="s">
        <v>579</v>
      </c>
      <c r="C78" s="37"/>
      <c r="D78" s="37"/>
      <c r="E78" s="37"/>
    </row>
    <row r="79" spans="1:5" x14ac:dyDescent="0.25">
      <c r="A79" s="4" t="s">
        <v>896</v>
      </c>
      <c r="B79" s="4" t="s">
        <v>579</v>
      </c>
      <c r="C79" s="37"/>
      <c r="D79" s="37"/>
      <c r="E79" s="37"/>
    </row>
    <row r="80" spans="1:5" x14ac:dyDescent="0.25">
      <c r="A80" s="4" t="s">
        <v>893</v>
      </c>
      <c r="B80" s="4" t="s">
        <v>580</v>
      </c>
      <c r="C80" s="37"/>
      <c r="D80" s="37"/>
      <c r="E80" s="37"/>
    </row>
    <row r="81" spans="1:5" x14ac:dyDescent="0.25">
      <c r="A81" s="4" t="s">
        <v>894</v>
      </c>
      <c r="B81" s="4" t="s">
        <v>580</v>
      </c>
      <c r="C81" s="37"/>
      <c r="D81" s="37"/>
      <c r="E81" s="37"/>
    </row>
    <row r="82" spans="1:5" x14ac:dyDescent="0.25">
      <c r="A82" s="8" t="s">
        <v>792</v>
      </c>
      <c r="B82" s="8" t="s">
        <v>581</v>
      </c>
      <c r="C82" s="37"/>
      <c r="D82" s="37"/>
      <c r="E82" s="37"/>
    </row>
    <row r="83" spans="1:5" x14ac:dyDescent="0.25">
      <c r="A83" s="45" t="s">
        <v>582</v>
      </c>
      <c r="B83" s="4" t="s">
        <v>583</v>
      </c>
      <c r="C83" s="37"/>
      <c r="D83" s="37"/>
      <c r="E83" s="37"/>
    </row>
    <row r="84" spans="1:5" x14ac:dyDescent="0.25">
      <c r="A84" s="45" t="s">
        <v>584</v>
      </c>
      <c r="B84" s="4" t="s">
        <v>585</v>
      </c>
      <c r="C84" s="37"/>
      <c r="D84" s="37"/>
      <c r="E84" s="37"/>
    </row>
    <row r="85" spans="1:5" x14ac:dyDescent="0.25">
      <c r="A85" s="45" t="s">
        <v>586</v>
      </c>
      <c r="B85" s="4" t="s">
        <v>587</v>
      </c>
      <c r="C85" s="37"/>
      <c r="D85" s="37"/>
      <c r="E85" s="37"/>
    </row>
    <row r="86" spans="1:5" x14ac:dyDescent="0.25">
      <c r="A86" s="45" t="s">
        <v>588</v>
      </c>
      <c r="B86" s="4" t="s">
        <v>589</v>
      </c>
      <c r="C86" s="37"/>
      <c r="D86" s="37"/>
      <c r="E86" s="37"/>
    </row>
    <row r="87" spans="1:5" x14ac:dyDescent="0.25">
      <c r="A87" s="16" t="s">
        <v>774</v>
      </c>
      <c r="B87" s="4" t="s">
        <v>590</v>
      </c>
      <c r="C87" s="37"/>
      <c r="D87" s="37"/>
      <c r="E87" s="37"/>
    </row>
    <row r="88" spans="1:5" x14ac:dyDescent="0.25">
      <c r="A88" s="19" t="s">
        <v>793</v>
      </c>
      <c r="B88" s="8" t="s">
        <v>592</v>
      </c>
      <c r="C88" s="37"/>
      <c r="D88" s="37"/>
      <c r="E88" s="37"/>
    </row>
    <row r="89" spans="1:5" x14ac:dyDescent="0.25">
      <c r="A89" s="16" t="s">
        <v>593</v>
      </c>
      <c r="B89" s="4" t="s">
        <v>594</v>
      </c>
      <c r="C89" s="37"/>
      <c r="D89" s="37"/>
      <c r="E89" s="37"/>
    </row>
    <row r="90" spans="1:5" x14ac:dyDescent="0.25">
      <c r="A90" s="16" t="s">
        <v>595</v>
      </c>
      <c r="B90" s="4" t="s">
        <v>596</v>
      </c>
      <c r="C90" s="37"/>
      <c r="D90" s="37"/>
      <c r="E90" s="37"/>
    </row>
    <row r="91" spans="1:5" x14ac:dyDescent="0.25">
      <c r="A91" s="45" t="s">
        <v>597</v>
      </c>
      <c r="B91" s="4" t="s">
        <v>598</v>
      </c>
      <c r="C91" s="37"/>
      <c r="D91" s="37"/>
      <c r="E91" s="37"/>
    </row>
    <row r="92" spans="1:5" x14ac:dyDescent="0.25">
      <c r="A92" s="45" t="s">
        <v>775</v>
      </c>
      <c r="B92" s="4" t="s">
        <v>599</v>
      </c>
      <c r="C92" s="37"/>
      <c r="D92" s="37"/>
      <c r="E92" s="37"/>
    </row>
    <row r="93" spans="1:5" x14ac:dyDescent="0.25">
      <c r="A93" s="17" t="s">
        <v>794</v>
      </c>
      <c r="B93" s="8" t="s">
        <v>600</v>
      </c>
      <c r="C93" s="37"/>
      <c r="D93" s="37"/>
      <c r="E93" s="37"/>
    </row>
    <row r="94" spans="1:5" x14ac:dyDescent="0.25">
      <c r="A94" s="19" t="s">
        <v>601</v>
      </c>
      <c r="B94" s="8" t="s">
        <v>602</v>
      </c>
      <c r="C94" s="37"/>
      <c r="D94" s="37"/>
      <c r="E94" s="37"/>
    </row>
    <row r="95" spans="1:5" ht="15.75" x14ac:dyDescent="0.25">
      <c r="A95" s="150" t="s">
        <v>795</v>
      </c>
      <c r="B95" s="151" t="s">
        <v>603</v>
      </c>
      <c r="C95" s="154"/>
      <c r="D95" s="154"/>
      <c r="E95" s="154"/>
    </row>
    <row r="96" spans="1:5" ht="15.75" x14ac:dyDescent="0.25">
      <c r="A96" s="163" t="s">
        <v>777</v>
      </c>
      <c r="B96" s="175"/>
      <c r="C96" s="165"/>
      <c r="D96" s="165"/>
      <c r="E96" s="165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6"/>
  <sheetViews>
    <sheetView workbookViewId="0">
      <selection sqref="A1:E9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572" t="s">
        <v>42</v>
      </c>
      <c r="B1" s="601"/>
      <c r="C1" s="601"/>
      <c r="D1" s="601"/>
      <c r="E1" s="601"/>
    </row>
    <row r="2" spans="1:7" ht="24" customHeight="1" x14ac:dyDescent="0.25">
      <c r="A2" s="576" t="s">
        <v>841</v>
      </c>
      <c r="B2" s="573"/>
      <c r="C2" s="573"/>
      <c r="D2" s="573"/>
      <c r="E2" s="573"/>
      <c r="G2" s="105"/>
    </row>
    <row r="3" spans="1:7" ht="18" x14ac:dyDescent="0.25">
      <c r="A3" s="58"/>
    </row>
    <row r="4" spans="1:7" x14ac:dyDescent="0.25">
      <c r="A4" s="129" t="s">
        <v>930</v>
      </c>
    </row>
    <row r="5" spans="1:7" ht="25.5" x14ac:dyDescent="0.25">
      <c r="A5" s="1" t="s">
        <v>255</v>
      </c>
      <c r="B5" s="2" t="s">
        <v>10</v>
      </c>
      <c r="C5" s="2" t="s">
        <v>970</v>
      </c>
      <c r="D5" s="2" t="s">
        <v>40</v>
      </c>
      <c r="E5" s="128" t="s">
        <v>41</v>
      </c>
    </row>
    <row r="6" spans="1:7" ht="15" customHeight="1" x14ac:dyDescent="0.25">
      <c r="A6" s="41" t="s">
        <v>446</v>
      </c>
      <c r="B6" s="5" t="s">
        <v>447</v>
      </c>
      <c r="C6" s="37"/>
      <c r="D6" s="37"/>
      <c r="E6" s="37"/>
    </row>
    <row r="7" spans="1:7" ht="15" customHeight="1" x14ac:dyDescent="0.25">
      <c r="A7" s="4" t="s">
        <v>448</v>
      </c>
      <c r="B7" s="5" t="s">
        <v>449</v>
      </c>
      <c r="C7" s="37"/>
      <c r="D7" s="37"/>
      <c r="E7" s="37"/>
    </row>
    <row r="8" spans="1:7" ht="15" customHeight="1" x14ac:dyDescent="0.25">
      <c r="A8" s="4" t="s">
        <v>450</v>
      </c>
      <c r="B8" s="5" t="s">
        <v>451</v>
      </c>
      <c r="C8" s="37"/>
      <c r="D8" s="37"/>
      <c r="E8" s="37"/>
    </row>
    <row r="9" spans="1:7" ht="15" customHeight="1" x14ac:dyDescent="0.25">
      <c r="A9" s="4" t="s">
        <v>452</v>
      </c>
      <c r="B9" s="5" t="s">
        <v>453</v>
      </c>
      <c r="C9" s="37"/>
      <c r="D9" s="37"/>
      <c r="E9" s="37"/>
    </row>
    <row r="10" spans="1:7" ht="15" customHeight="1" x14ac:dyDescent="0.25">
      <c r="A10" s="4" t="s">
        <v>454</v>
      </c>
      <c r="B10" s="5" t="s">
        <v>455</v>
      </c>
      <c r="C10" s="37"/>
      <c r="D10" s="37"/>
      <c r="E10" s="37"/>
    </row>
    <row r="11" spans="1:7" ht="15" customHeight="1" x14ac:dyDescent="0.25">
      <c r="A11" s="4" t="s">
        <v>456</v>
      </c>
      <c r="B11" s="5" t="s">
        <v>457</v>
      </c>
      <c r="C11" s="37"/>
      <c r="D11" s="37"/>
      <c r="E11" s="37"/>
    </row>
    <row r="12" spans="1:7" ht="15" customHeight="1" x14ac:dyDescent="0.25">
      <c r="A12" s="8" t="s">
        <v>779</v>
      </c>
      <c r="B12" s="9" t="s">
        <v>458</v>
      </c>
      <c r="C12" s="37"/>
      <c r="D12" s="37"/>
      <c r="E12" s="37"/>
    </row>
    <row r="13" spans="1:7" ht="15" customHeight="1" x14ac:dyDescent="0.25">
      <c r="A13" s="4" t="s">
        <v>459</v>
      </c>
      <c r="B13" s="5" t="s">
        <v>460</v>
      </c>
      <c r="C13" s="37"/>
      <c r="D13" s="37"/>
      <c r="E13" s="37"/>
    </row>
    <row r="14" spans="1:7" ht="15" customHeight="1" x14ac:dyDescent="0.25">
      <c r="A14" s="4" t="s">
        <v>461</v>
      </c>
      <c r="B14" s="5" t="s">
        <v>462</v>
      </c>
      <c r="C14" s="37"/>
      <c r="D14" s="37"/>
      <c r="E14" s="37"/>
    </row>
    <row r="15" spans="1:7" ht="15" customHeight="1" x14ac:dyDescent="0.25">
      <c r="A15" s="4" t="s">
        <v>741</v>
      </c>
      <c r="B15" s="5" t="s">
        <v>463</v>
      </c>
      <c r="C15" s="37"/>
      <c r="D15" s="37"/>
      <c r="E15" s="37"/>
    </row>
    <row r="16" spans="1:7" ht="15" customHeight="1" x14ac:dyDescent="0.25">
      <c r="A16" s="4" t="s">
        <v>742</v>
      </c>
      <c r="B16" s="5" t="s">
        <v>464</v>
      </c>
      <c r="C16" s="37"/>
      <c r="D16" s="37"/>
      <c r="E16" s="37"/>
    </row>
    <row r="17" spans="1:5" ht="15" customHeight="1" x14ac:dyDescent="0.25">
      <c r="A17" s="4" t="s">
        <v>743</v>
      </c>
      <c r="B17" s="5" t="s">
        <v>465</v>
      </c>
      <c r="C17" s="37"/>
      <c r="D17" s="37"/>
      <c r="E17" s="37"/>
    </row>
    <row r="18" spans="1:5" ht="15" customHeight="1" x14ac:dyDescent="0.25">
      <c r="A18" s="47" t="s">
        <v>780</v>
      </c>
      <c r="B18" s="60" t="s">
        <v>466</v>
      </c>
      <c r="C18" s="37"/>
      <c r="D18" s="37"/>
      <c r="E18" s="37"/>
    </row>
    <row r="19" spans="1:5" ht="15" customHeight="1" x14ac:dyDescent="0.25">
      <c r="A19" s="4" t="s">
        <v>747</v>
      </c>
      <c r="B19" s="5" t="s">
        <v>475</v>
      </c>
      <c r="C19" s="37"/>
      <c r="D19" s="37"/>
      <c r="E19" s="37"/>
    </row>
    <row r="20" spans="1:5" ht="15" customHeight="1" x14ac:dyDescent="0.25">
      <c r="A20" s="4" t="s">
        <v>748</v>
      </c>
      <c r="B20" s="5" t="s">
        <v>479</v>
      </c>
      <c r="C20" s="37"/>
      <c r="D20" s="37"/>
      <c r="E20" s="37"/>
    </row>
    <row r="21" spans="1:5" ht="15" customHeight="1" x14ac:dyDescent="0.25">
      <c r="A21" s="8" t="s">
        <v>782</v>
      </c>
      <c r="B21" s="9" t="s">
        <v>480</v>
      </c>
      <c r="C21" s="37"/>
      <c r="D21" s="37"/>
      <c r="E21" s="37"/>
    </row>
    <row r="22" spans="1:5" ht="15" customHeight="1" x14ac:dyDescent="0.25">
      <c r="A22" s="4" t="s">
        <v>749</v>
      </c>
      <c r="B22" s="5" t="s">
        <v>481</v>
      </c>
      <c r="C22" s="37"/>
      <c r="D22" s="37"/>
      <c r="E22" s="37"/>
    </row>
    <row r="23" spans="1:5" ht="15" customHeight="1" x14ac:dyDescent="0.25">
      <c r="A23" s="4" t="s">
        <v>750</v>
      </c>
      <c r="B23" s="5" t="s">
        <v>482</v>
      </c>
      <c r="C23" s="37"/>
      <c r="D23" s="37"/>
      <c r="E23" s="37"/>
    </row>
    <row r="24" spans="1:5" ht="15" customHeight="1" x14ac:dyDescent="0.25">
      <c r="A24" s="4" t="s">
        <v>751</v>
      </c>
      <c r="B24" s="5" t="s">
        <v>483</v>
      </c>
      <c r="C24" s="37"/>
      <c r="D24" s="37"/>
      <c r="E24" s="37"/>
    </row>
    <row r="25" spans="1:5" ht="15" customHeight="1" x14ac:dyDescent="0.25">
      <c r="A25" s="4" t="s">
        <v>752</v>
      </c>
      <c r="B25" s="5" t="s">
        <v>484</v>
      </c>
      <c r="C25" s="37"/>
      <c r="D25" s="37"/>
      <c r="E25" s="37"/>
    </row>
    <row r="26" spans="1:5" ht="15" customHeight="1" x14ac:dyDescent="0.25">
      <c r="A26" s="4" t="s">
        <v>753</v>
      </c>
      <c r="B26" s="5" t="s">
        <v>487</v>
      </c>
      <c r="C26" s="37"/>
      <c r="D26" s="37"/>
      <c r="E26" s="37"/>
    </row>
    <row r="27" spans="1:5" ht="15" customHeight="1" x14ac:dyDescent="0.25">
      <c r="A27" s="4" t="s">
        <v>488</v>
      </c>
      <c r="B27" s="5" t="s">
        <v>489</v>
      </c>
      <c r="C27" s="37"/>
      <c r="D27" s="37"/>
      <c r="E27" s="37"/>
    </row>
    <row r="28" spans="1:5" ht="15" customHeight="1" x14ac:dyDescent="0.25">
      <c r="A28" s="4" t="s">
        <v>754</v>
      </c>
      <c r="B28" s="5" t="s">
        <v>490</v>
      </c>
      <c r="C28" s="37"/>
      <c r="D28" s="37"/>
      <c r="E28" s="37"/>
    </row>
    <row r="29" spans="1:5" ht="15" customHeight="1" x14ac:dyDescent="0.25">
      <c r="A29" s="4" t="s">
        <v>755</v>
      </c>
      <c r="B29" s="5" t="s">
        <v>495</v>
      </c>
      <c r="C29" s="37"/>
      <c r="D29" s="37"/>
      <c r="E29" s="37"/>
    </row>
    <row r="30" spans="1:5" ht="15" customHeight="1" x14ac:dyDescent="0.25">
      <c r="A30" s="8" t="s">
        <v>783</v>
      </c>
      <c r="B30" s="9" t="s">
        <v>511</v>
      </c>
      <c r="C30" s="37"/>
      <c r="D30" s="37"/>
      <c r="E30" s="37"/>
    </row>
    <row r="31" spans="1:5" ht="15" customHeight="1" x14ac:dyDescent="0.25">
      <c r="A31" s="4" t="s">
        <v>756</v>
      </c>
      <c r="B31" s="5" t="s">
        <v>512</v>
      </c>
      <c r="C31" s="37"/>
      <c r="D31" s="37"/>
      <c r="E31" s="37"/>
    </row>
    <row r="32" spans="1:5" ht="15" customHeight="1" x14ac:dyDescent="0.25">
      <c r="A32" s="47" t="s">
        <v>784</v>
      </c>
      <c r="B32" s="60" t="s">
        <v>513</v>
      </c>
      <c r="C32" s="37"/>
      <c r="D32" s="37"/>
      <c r="E32" s="37"/>
    </row>
    <row r="33" spans="1:5" ht="15" customHeight="1" x14ac:dyDescent="0.25">
      <c r="A33" s="16" t="s">
        <v>514</v>
      </c>
      <c r="B33" s="5" t="s">
        <v>515</v>
      </c>
      <c r="C33" s="37"/>
      <c r="D33" s="37"/>
      <c r="E33" s="37"/>
    </row>
    <row r="34" spans="1:5" ht="15" customHeight="1" x14ac:dyDescent="0.25">
      <c r="A34" s="16" t="s">
        <v>757</v>
      </c>
      <c r="B34" s="5" t="s">
        <v>516</v>
      </c>
      <c r="C34" s="37"/>
      <c r="D34" s="37"/>
      <c r="E34" s="37"/>
    </row>
    <row r="35" spans="1:5" ht="15" customHeight="1" x14ac:dyDescent="0.25">
      <c r="A35" s="16" t="s">
        <v>758</v>
      </c>
      <c r="B35" s="5" t="s">
        <v>519</v>
      </c>
      <c r="C35" s="37"/>
      <c r="D35" s="37"/>
      <c r="E35" s="37"/>
    </row>
    <row r="36" spans="1:5" ht="15" customHeight="1" x14ac:dyDescent="0.25">
      <c r="A36" s="16" t="s">
        <v>759</v>
      </c>
      <c r="B36" s="5" t="s">
        <v>520</v>
      </c>
      <c r="C36" s="37"/>
      <c r="D36" s="37"/>
      <c r="E36" s="37"/>
    </row>
    <row r="37" spans="1:5" ht="15" customHeight="1" x14ac:dyDescent="0.25">
      <c r="A37" s="16" t="s">
        <v>527</v>
      </c>
      <c r="B37" s="5" t="s">
        <v>528</v>
      </c>
      <c r="C37" s="37"/>
      <c r="D37" s="37"/>
      <c r="E37" s="37"/>
    </row>
    <row r="38" spans="1:5" ht="15" customHeight="1" x14ac:dyDescent="0.25">
      <c r="A38" s="16" t="s">
        <v>529</v>
      </c>
      <c r="B38" s="5" t="s">
        <v>530</v>
      </c>
      <c r="C38" s="37"/>
      <c r="D38" s="37"/>
      <c r="E38" s="37"/>
    </row>
    <row r="39" spans="1:5" ht="15" customHeight="1" x14ac:dyDescent="0.25">
      <c r="A39" s="16" t="s">
        <v>531</v>
      </c>
      <c r="B39" s="5" t="s">
        <v>532</v>
      </c>
      <c r="C39" s="37"/>
      <c r="D39" s="37"/>
      <c r="E39" s="37"/>
    </row>
    <row r="40" spans="1:5" ht="15" customHeight="1" x14ac:dyDescent="0.25">
      <c r="A40" s="16" t="s">
        <v>760</v>
      </c>
      <c r="B40" s="5" t="s">
        <v>533</v>
      </c>
      <c r="C40" s="37"/>
      <c r="D40" s="37"/>
      <c r="E40" s="37"/>
    </row>
    <row r="41" spans="1:5" ht="15" customHeight="1" x14ac:dyDescent="0.25">
      <c r="A41" s="16" t="s">
        <v>761</v>
      </c>
      <c r="B41" s="5" t="s">
        <v>535</v>
      </c>
      <c r="C41" s="37"/>
      <c r="D41" s="37"/>
      <c r="E41" s="37"/>
    </row>
    <row r="42" spans="1:5" ht="15" customHeight="1" x14ac:dyDescent="0.25">
      <c r="A42" s="16" t="s">
        <v>762</v>
      </c>
      <c r="B42" s="5" t="s">
        <v>540</v>
      </c>
      <c r="C42" s="37"/>
      <c r="D42" s="37"/>
      <c r="E42" s="37"/>
    </row>
    <row r="43" spans="1:5" ht="15" customHeight="1" x14ac:dyDescent="0.25">
      <c r="A43" s="59" t="s">
        <v>785</v>
      </c>
      <c r="B43" s="60" t="s">
        <v>544</v>
      </c>
      <c r="C43" s="37"/>
      <c r="D43" s="37"/>
      <c r="E43" s="37"/>
    </row>
    <row r="44" spans="1:5" ht="15" customHeight="1" x14ac:dyDescent="0.25">
      <c r="A44" s="16" t="s">
        <v>556</v>
      </c>
      <c r="B44" s="5" t="s">
        <v>557</v>
      </c>
      <c r="C44" s="37"/>
      <c r="D44" s="37"/>
      <c r="E44" s="37"/>
    </row>
    <row r="45" spans="1:5" ht="15" customHeight="1" x14ac:dyDescent="0.25">
      <c r="A45" s="4" t="s">
        <v>766</v>
      </c>
      <c r="B45" s="5" t="s">
        <v>558</v>
      </c>
      <c r="C45" s="37"/>
      <c r="D45" s="37"/>
      <c r="E45" s="37"/>
    </row>
    <row r="46" spans="1:5" ht="15" customHeight="1" x14ac:dyDescent="0.25">
      <c r="A46" s="16" t="s">
        <v>767</v>
      </c>
      <c r="B46" s="5" t="s">
        <v>559</v>
      </c>
      <c r="C46" s="37"/>
      <c r="D46" s="37"/>
      <c r="E46" s="37"/>
    </row>
    <row r="47" spans="1:5" ht="15" customHeight="1" x14ac:dyDescent="0.25">
      <c r="A47" s="47" t="s">
        <v>787</v>
      </c>
      <c r="B47" s="60" t="s">
        <v>560</v>
      </c>
      <c r="C47" s="37"/>
      <c r="D47" s="37"/>
      <c r="E47" s="37"/>
    </row>
    <row r="48" spans="1:5" ht="15" customHeight="1" x14ac:dyDescent="0.25">
      <c r="A48" s="142" t="s">
        <v>846</v>
      </c>
      <c r="B48" s="145"/>
      <c r="C48" s="146"/>
      <c r="D48" s="146"/>
      <c r="E48" s="146"/>
    </row>
    <row r="49" spans="1:5" ht="15" customHeight="1" x14ac:dyDescent="0.25">
      <c r="A49" s="4" t="s">
        <v>467</v>
      </c>
      <c r="B49" s="5" t="s">
        <v>468</v>
      </c>
      <c r="C49" s="37"/>
      <c r="D49" s="37"/>
      <c r="E49" s="37"/>
    </row>
    <row r="50" spans="1:5" ht="15" customHeight="1" x14ac:dyDescent="0.25">
      <c r="A50" s="4" t="s">
        <v>469</v>
      </c>
      <c r="B50" s="5" t="s">
        <v>470</v>
      </c>
      <c r="C50" s="37"/>
      <c r="D50" s="37"/>
      <c r="E50" s="37"/>
    </row>
    <row r="51" spans="1:5" ht="15" customHeight="1" x14ac:dyDescent="0.25">
      <c r="A51" s="4" t="s">
        <v>744</v>
      </c>
      <c r="B51" s="5" t="s">
        <v>471</v>
      </c>
      <c r="C51" s="37"/>
      <c r="D51" s="37"/>
      <c r="E51" s="37"/>
    </row>
    <row r="52" spans="1:5" ht="15" customHeight="1" x14ac:dyDescent="0.25">
      <c r="A52" s="4" t="s">
        <v>745</v>
      </c>
      <c r="B52" s="5" t="s">
        <v>472</v>
      </c>
      <c r="C52" s="37"/>
      <c r="D52" s="37"/>
      <c r="E52" s="37"/>
    </row>
    <row r="53" spans="1:5" ht="15" customHeight="1" x14ac:dyDescent="0.25">
      <c r="A53" s="4" t="s">
        <v>746</v>
      </c>
      <c r="B53" s="5" t="s">
        <v>473</v>
      </c>
      <c r="C53" s="37"/>
      <c r="D53" s="37"/>
      <c r="E53" s="37"/>
    </row>
    <row r="54" spans="1:5" ht="15" customHeight="1" x14ac:dyDescent="0.25">
      <c r="A54" s="47" t="s">
        <v>781</v>
      </c>
      <c r="B54" s="60" t="s">
        <v>474</v>
      </c>
      <c r="C54" s="37"/>
      <c r="D54" s="37"/>
      <c r="E54" s="37"/>
    </row>
    <row r="55" spans="1:5" ht="15" customHeight="1" x14ac:dyDescent="0.25">
      <c r="A55" s="16" t="s">
        <v>763</v>
      </c>
      <c r="B55" s="5" t="s">
        <v>545</v>
      </c>
      <c r="C55" s="37"/>
      <c r="D55" s="37"/>
      <c r="E55" s="37"/>
    </row>
    <row r="56" spans="1:5" ht="15" customHeight="1" x14ac:dyDescent="0.25">
      <c r="A56" s="16" t="s">
        <v>764</v>
      </c>
      <c r="B56" s="5" t="s">
        <v>547</v>
      </c>
      <c r="C56" s="37"/>
      <c r="D56" s="37"/>
      <c r="E56" s="37"/>
    </row>
    <row r="57" spans="1:5" ht="15" customHeight="1" x14ac:dyDescent="0.25">
      <c r="A57" s="16" t="s">
        <v>549</v>
      </c>
      <c r="B57" s="5" t="s">
        <v>550</v>
      </c>
      <c r="C57" s="37"/>
      <c r="D57" s="37"/>
      <c r="E57" s="37"/>
    </row>
    <row r="58" spans="1:5" ht="15" customHeight="1" x14ac:dyDescent="0.25">
      <c r="A58" s="16" t="s">
        <v>765</v>
      </c>
      <c r="B58" s="5" t="s">
        <v>551</v>
      </c>
      <c r="C58" s="37"/>
      <c r="D58" s="37"/>
      <c r="E58" s="37"/>
    </row>
    <row r="59" spans="1:5" ht="15" customHeight="1" x14ac:dyDescent="0.25">
      <c r="A59" s="16" t="s">
        <v>553</v>
      </c>
      <c r="B59" s="5" t="s">
        <v>554</v>
      </c>
      <c r="C59" s="37"/>
      <c r="D59" s="37"/>
      <c r="E59" s="37"/>
    </row>
    <row r="60" spans="1:5" ht="15" customHeight="1" x14ac:dyDescent="0.25">
      <c r="A60" s="47" t="s">
        <v>786</v>
      </c>
      <c r="B60" s="60" t="s">
        <v>555</v>
      </c>
      <c r="C60" s="37"/>
      <c r="D60" s="37"/>
      <c r="E60" s="37"/>
    </row>
    <row r="61" spans="1:5" ht="15" customHeight="1" x14ac:dyDescent="0.25">
      <c r="A61" s="16" t="s">
        <v>561</v>
      </c>
      <c r="B61" s="5" t="s">
        <v>562</v>
      </c>
      <c r="C61" s="37"/>
      <c r="D61" s="37"/>
      <c r="E61" s="37"/>
    </row>
    <row r="62" spans="1:5" ht="15" customHeight="1" x14ac:dyDescent="0.25">
      <c r="A62" s="4" t="s">
        <v>768</v>
      </c>
      <c r="B62" s="5" t="s">
        <v>563</v>
      </c>
      <c r="C62" s="37"/>
      <c r="D62" s="37"/>
      <c r="E62" s="37"/>
    </row>
    <row r="63" spans="1:5" ht="15" customHeight="1" x14ac:dyDescent="0.25">
      <c r="A63" s="16" t="s">
        <v>769</v>
      </c>
      <c r="B63" s="5" t="s">
        <v>564</v>
      </c>
      <c r="C63" s="37"/>
      <c r="D63" s="37"/>
      <c r="E63" s="37"/>
    </row>
    <row r="64" spans="1:5" ht="15" customHeight="1" x14ac:dyDescent="0.25">
      <c r="A64" s="47" t="s">
        <v>789</v>
      </c>
      <c r="B64" s="60" t="s">
        <v>565</v>
      </c>
      <c r="C64" s="37"/>
      <c r="D64" s="37"/>
      <c r="E64" s="37"/>
    </row>
    <row r="65" spans="1:5" ht="15" customHeight="1" x14ac:dyDescent="0.25">
      <c r="A65" s="142" t="s">
        <v>845</v>
      </c>
      <c r="B65" s="145"/>
      <c r="C65" s="146"/>
      <c r="D65" s="146"/>
      <c r="E65" s="146"/>
    </row>
    <row r="66" spans="1:5" ht="15.75" x14ac:dyDescent="0.25">
      <c r="A66" s="153" t="s">
        <v>788</v>
      </c>
      <c r="B66" s="147" t="s">
        <v>566</v>
      </c>
      <c r="C66" s="154"/>
      <c r="D66" s="154"/>
      <c r="E66" s="154"/>
    </row>
    <row r="67" spans="1:5" ht="15.75" x14ac:dyDescent="0.25">
      <c r="A67" s="159" t="s">
        <v>897</v>
      </c>
      <c r="B67" s="160"/>
      <c r="C67" s="161"/>
      <c r="D67" s="161"/>
      <c r="E67" s="161"/>
    </row>
    <row r="68" spans="1:5" ht="15.75" x14ac:dyDescent="0.25">
      <c r="A68" s="159" t="s">
        <v>898</v>
      </c>
      <c r="B68" s="160"/>
      <c r="C68" s="161"/>
      <c r="D68" s="161"/>
      <c r="E68" s="161"/>
    </row>
    <row r="69" spans="1:5" x14ac:dyDescent="0.25">
      <c r="A69" s="45" t="s">
        <v>770</v>
      </c>
      <c r="B69" s="4" t="s">
        <v>567</v>
      </c>
      <c r="C69" s="37"/>
      <c r="D69" s="37"/>
      <c r="E69" s="37"/>
    </row>
    <row r="70" spans="1:5" x14ac:dyDescent="0.25">
      <c r="A70" s="16" t="s">
        <v>568</v>
      </c>
      <c r="B70" s="4" t="s">
        <v>569</v>
      </c>
      <c r="C70" s="37"/>
      <c r="D70" s="37"/>
      <c r="E70" s="37"/>
    </row>
    <row r="71" spans="1:5" x14ac:dyDescent="0.25">
      <c r="A71" s="45" t="s">
        <v>771</v>
      </c>
      <c r="B71" s="4" t="s">
        <v>570</v>
      </c>
      <c r="C71" s="37"/>
      <c r="D71" s="37"/>
      <c r="E71" s="37"/>
    </row>
    <row r="72" spans="1:5" x14ac:dyDescent="0.25">
      <c r="A72" s="19" t="s">
        <v>790</v>
      </c>
      <c r="B72" s="8" t="s">
        <v>571</v>
      </c>
      <c r="C72" s="37"/>
      <c r="D72" s="37"/>
      <c r="E72" s="37"/>
    </row>
    <row r="73" spans="1:5" x14ac:dyDescent="0.25">
      <c r="A73" s="16" t="s">
        <v>772</v>
      </c>
      <c r="B73" s="4" t="s">
        <v>572</v>
      </c>
      <c r="C73" s="37"/>
      <c r="D73" s="37"/>
      <c r="E73" s="37"/>
    </row>
    <row r="74" spans="1:5" x14ac:dyDescent="0.25">
      <c r="A74" s="45" t="s">
        <v>573</v>
      </c>
      <c r="B74" s="4" t="s">
        <v>574</v>
      </c>
      <c r="C74" s="37"/>
      <c r="D74" s="37"/>
      <c r="E74" s="37"/>
    </row>
    <row r="75" spans="1:5" x14ac:dyDescent="0.25">
      <c r="A75" s="16" t="s">
        <v>773</v>
      </c>
      <c r="B75" s="4" t="s">
        <v>575</v>
      </c>
      <c r="C75" s="37"/>
      <c r="D75" s="37"/>
      <c r="E75" s="37"/>
    </row>
    <row r="76" spans="1:5" x14ac:dyDescent="0.25">
      <c r="A76" s="45" t="s">
        <v>576</v>
      </c>
      <c r="B76" s="4" t="s">
        <v>577</v>
      </c>
      <c r="C76" s="37"/>
      <c r="D76" s="37"/>
      <c r="E76" s="37"/>
    </row>
    <row r="77" spans="1:5" x14ac:dyDescent="0.25">
      <c r="A77" s="17" t="s">
        <v>791</v>
      </c>
      <c r="B77" s="8" t="s">
        <v>578</v>
      </c>
      <c r="C77" s="37"/>
      <c r="D77" s="37"/>
      <c r="E77" s="37"/>
    </row>
    <row r="78" spans="1:5" x14ac:dyDescent="0.25">
      <c r="A78" s="4" t="s">
        <v>895</v>
      </c>
      <c r="B78" s="4" t="s">
        <v>579</v>
      </c>
      <c r="C78" s="37"/>
      <c r="D78" s="37"/>
      <c r="E78" s="37"/>
    </row>
    <row r="79" spans="1:5" x14ac:dyDescent="0.25">
      <c r="A79" s="4" t="s">
        <v>896</v>
      </c>
      <c r="B79" s="4" t="s">
        <v>579</v>
      </c>
      <c r="C79" s="37"/>
      <c r="D79" s="37"/>
      <c r="E79" s="37"/>
    </row>
    <row r="80" spans="1:5" x14ac:dyDescent="0.25">
      <c r="A80" s="4" t="s">
        <v>893</v>
      </c>
      <c r="B80" s="4" t="s">
        <v>580</v>
      </c>
      <c r="C80" s="37"/>
      <c r="D80" s="37"/>
      <c r="E80" s="37"/>
    </row>
    <row r="81" spans="1:5" x14ac:dyDescent="0.25">
      <c r="A81" s="4" t="s">
        <v>894</v>
      </c>
      <c r="B81" s="4" t="s">
        <v>580</v>
      </c>
      <c r="C81" s="37"/>
      <c r="D81" s="37"/>
      <c r="E81" s="37"/>
    </row>
    <row r="82" spans="1:5" x14ac:dyDescent="0.25">
      <c r="A82" s="8" t="s">
        <v>792</v>
      </c>
      <c r="B82" s="8" t="s">
        <v>581</v>
      </c>
      <c r="C82" s="37"/>
      <c r="D82" s="37"/>
      <c r="E82" s="37"/>
    </row>
    <row r="83" spans="1:5" x14ac:dyDescent="0.25">
      <c r="A83" s="45" t="s">
        <v>582</v>
      </c>
      <c r="B83" s="4" t="s">
        <v>583</v>
      </c>
      <c r="C83" s="37"/>
      <c r="D83" s="37"/>
      <c r="E83" s="37"/>
    </row>
    <row r="84" spans="1:5" x14ac:dyDescent="0.25">
      <c r="A84" s="45" t="s">
        <v>584</v>
      </c>
      <c r="B84" s="4" t="s">
        <v>585</v>
      </c>
      <c r="C84" s="37"/>
      <c r="D84" s="37"/>
      <c r="E84" s="37"/>
    </row>
    <row r="85" spans="1:5" x14ac:dyDescent="0.25">
      <c r="A85" s="45" t="s">
        <v>586</v>
      </c>
      <c r="B85" s="4" t="s">
        <v>587</v>
      </c>
      <c r="C85" s="37"/>
      <c r="D85" s="37"/>
      <c r="E85" s="37"/>
    </row>
    <row r="86" spans="1:5" x14ac:dyDescent="0.25">
      <c r="A86" s="45" t="s">
        <v>588</v>
      </c>
      <c r="B86" s="4" t="s">
        <v>589</v>
      </c>
      <c r="C86" s="37"/>
      <c r="D86" s="37"/>
      <c r="E86" s="37"/>
    </row>
    <row r="87" spans="1:5" x14ac:dyDescent="0.25">
      <c r="A87" s="16" t="s">
        <v>774</v>
      </c>
      <c r="B87" s="4" t="s">
        <v>590</v>
      </c>
      <c r="C87" s="37"/>
      <c r="D87" s="37"/>
      <c r="E87" s="37"/>
    </row>
    <row r="88" spans="1:5" x14ac:dyDescent="0.25">
      <c r="A88" s="19" t="s">
        <v>793</v>
      </c>
      <c r="B88" s="8" t="s">
        <v>592</v>
      </c>
      <c r="C88" s="37"/>
      <c r="D88" s="37"/>
      <c r="E88" s="37"/>
    </row>
    <row r="89" spans="1:5" x14ac:dyDescent="0.25">
      <c r="A89" s="16" t="s">
        <v>593</v>
      </c>
      <c r="B89" s="4" t="s">
        <v>594</v>
      </c>
      <c r="C89" s="37"/>
      <c r="D89" s="37"/>
      <c r="E89" s="37"/>
    </row>
    <row r="90" spans="1:5" x14ac:dyDescent="0.25">
      <c r="A90" s="16" t="s">
        <v>595</v>
      </c>
      <c r="B90" s="4" t="s">
        <v>596</v>
      </c>
      <c r="C90" s="37"/>
      <c r="D90" s="37"/>
      <c r="E90" s="37"/>
    </row>
    <row r="91" spans="1:5" x14ac:dyDescent="0.25">
      <c r="A91" s="45" t="s">
        <v>597</v>
      </c>
      <c r="B91" s="4" t="s">
        <v>598</v>
      </c>
      <c r="C91" s="37"/>
      <c r="D91" s="37"/>
      <c r="E91" s="37"/>
    </row>
    <row r="92" spans="1:5" x14ac:dyDescent="0.25">
      <c r="A92" s="45" t="s">
        <v>775</v>
      </c>
      <c r="B92" s="4" t="s">
        <v>599</v>
      </c>
      <c r="C92" s="37"/>
      <c r="D92" s="37"/>
      <c r="E92" s="37"/>
    </row>
    <row r="93" spans="1:5" x14ac:dyDescent="0.25">
      <c r="A93" s="17" t="s">
        <v>794</v>
      </c>
      <c r="B93" s="8" t="s">
        <v>600</v>
      </c>
      <c r="C93" s="37"/>
      <c r="D93" s="37"/>
      <c r="E93" s="37"/>
    </row>
    <row r="94" spans="1:5" x14ac:dyDescent="0.25">
      <c r="A94" s="19" t="s">
        <v>601</v>
      </c>
      <c r="B94" s="8" t="s">
        <v>602</v>
      </c>
      <c r="C94" s="37"/>
      <c r="D94" s="37"/>
      <c r="E94" s="37"/>
    </row>
    <row r="95" spans="1:5" ht="15.75" x14ac:dyDescent="0.25">
      <c r="A95" s="150" t="s">
        <v>795</v>
      </c>
      <c r="B95" s="151" t="s">
        <v>603</v>
      </c>
      <c r="C95" s="154"/>
      <c r="D95" s="154"/>
      <c r="E95" s="154"/>
    </row>
    <row r="96" spans="1:5" ht="15.75" x14ac:dyDescent="0.25">
      <c r="A96" s="163" t="s">
        <v>777</v>
      </c>
      <c r="B96" s="175"/>
      <c r="C96" s="165"/>
      <c r="D96" s="165"/>
      <c r="E96" s="165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6"/>
  <sheetViews>
    <sheetView workbookViewId="0">
      <selection sqref="A1:E9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ht="24" customHeight="1" x14ac:dyDescent="0.25">
      <c r="A1" s="572" t="s">
        <v>42</v>
      </c>
      <c r="B1" s="601"/>
      <c r="C1" s="601"/>
      <c r="D1" s="601"/>
      <c r="E1" s="601"/>
    </row>
    <row r="2" spans="1:7" ht="24" customHeight="1" x14ac:dyDescent="0.25">
      <c r="A2" s="576" t="s">
        <v>841</v>
      </c>
      <c r="B2" s="573"/>
      <c r="C2" s="573"/>
      <c r="D2" s="573"/>
      <c r="E2" s="573"/>
      <c r="G2" s="105"/>
    </row>
    <row r="3" spans="1:7" ht="18" x14ac:dyDescent="0.25">
      <c r="A3" s="58"/>
    </row>
    <row r="4" spans="1:7" x14ac:dyDescent="0.25">
      <c r="A4" s="129" t="s">
        <v>931</v>
      </c>
    </row>
    <row r="5" spans="1:7" ht="25.5" x14ac:dyDescent="0.25">
      <c r="A5" s="1" t="s">
        <v>255</v>
      </c>
      <c r="B5" s="2" t="s">
        <v>10</v>
      </c>
      <c r="C5" s="2" t="s">
        <v>970</v>
      </c>
      <c r="D5" s="2" t="s">
        <v>40</v>
      </c>
      <c r="E5" s="128" t="s">
        <v>41</v>
      </c>
    </row>
    <row r="6" spans="1:7" ht="15" customHeight="1" x14ac:dyDescent="0.25">
      <c r="A6" s="41" t="s">
        <v>446</v>
      </c>
      <c r="B6" s="5" t="s">
        <v>447</v>
      </c>
      <c r="C6" s="37"/>
      <c r="D6" s="37"/>
      <c r="E6" s="37"/>
    </row>
    <row r="7" spans="1:7" ht="15" customHeight="1" x14ac:dyDescent="0.25">
      <c r="A7" s="4" t="s">
        <v>448</v>
      </c>
      <c r="B7" s="5" t="s">
        <v>449</v>
      </c>
      <c r="C7" s="37"/>
      <c r="D7" s="37"/>
      <c r="E7" s="37"/>
    </row>
    <row r="8" spans="1:7" ht="15" customHeight="1" x14ac:dyDescent="0.25">
      <c r="A8" s="4" t="s">
        <v>450</v>
      </c>
      <c r="B8" s="5" t="s">
        <v>451</v>
      </c>
      <c r="C8" s="37"/>
      <c r="D8" s="37"/>
      <c r="E8" s="37"/>
    </row>
    <row r="9" spans="1:7" ht="15" customHeight="1" x14ac:dyDescent="0.25">
      <c r="A9" s="4" t="s">
        <v>452</v>
      </c>
      <c r="B9" s="5" t="s">
        <v>453</v>
      </c>
      <c r="C9" s="37"/>
      <c r="D9" s="37"/>
      <c r="E9" s="37"/>
    </row>
    <row r="10" spans="1:7" ht="15" customHeight="1" x14ac:dyDescent="0.25">
      <c r="A10" s="4" t="s">
        <v>454</v>
      </c>
      <c r="B10" s="5" t="s">
        <v>455</v>
      </c>
      <c r="C10" s="37"/>
      <c r="D10" s="37"/>
      <c r="E10" s="37"/>
    </row>
    <row r="11" spans="1:7" ht="15" customHeight="1" x14ac:dyDescent="0.25">
      <c r="A11" s="4" t="s">
        <v>456</v>
      </c>
      <c r="B11" s="5" t="s">
        <v>457</v>
      </c>
      <c r="C11" s="37"/>
      <c r="D11" s="37"/>
      <c r="E11" s="37"/>
    </row>
    <row r="12" spans="1:7" ht="15" customHeight="1" x14ac:dyDescent="0.25">
      <c r="A12" s="8" t="s">
        <v>779</v>
      </c>
      <c r="B12" s="9" t="s">
        <v>458</v>
      </c>
      <c r="C12" s="37"/>
      <c r="D12" s="37"/>
      <c r="E12" s="37"/>
    </row>
    <row r="13" spans="1:7" ht="15" customHeight="1" x14ac:dyDescent="0.25">
      <c r="A13" s="4" t="s">
        <v>459</v>
      </c>
      <c r="B13" s="5" t="s">
        <v>460</v>
      </c>
      <c r="C13" s="37"/>
      <c r="D13" s="37"/>
      <c r="E13" s="37"/>
    </row>
    <row r="14" spans="1:7" ht="15" customHeight="1" x14ac:dyDescent="0.25">
      <c r="A14" s="4" t="s">
        <v>461</v>
      </c>
      <c r="B14" s="5" t="s">
        <v>462</v>
      </c>
      <c r="C14" s="37"/>
      <c r="D14" s="37"/>
      <c r="E14" s="37"/>
    </row>
    <row r="15" spans="1:7" ht="15" customHeight="1" x14ac:dyDescent="0.25">
      <c r="A15" s="4" t="s">
        <v>741</v>
      </c>
      <c r="B15" s="5" t="s">
        <v>463</v>
      </c>
      <c r="C15" s="37"/>
      <c r="D15" s="37"/>
      <c r="E15" s="37"/>
    </row>
    <row r="16" spans="1:7" ht="15" customHeight="1" x14ac:dyDescent="0.25">
      <c r="A16" s="4" t="s">
        <v>742</v>
      </c>
      <c r="B16" s="5" t="s">
        <v>464</v>
      </c>
      <c r="C16" s="37"/>
      <c r="D16" s="37"/>
      <c r="E16" s="37"/>
    </row>
    <row r="17" spans="1:5" ht="15" customHeight="1" x14ac:dyDescent="0.25">
      <c r="A17" s="4" t="s">
        <v>743</v>
      </c>
      <c r="B17" s="5" t="s">
        <v>465</v>
      </c>
      <c r="C17" s="37"/>
      <c r="D17" s="37"/>
      <c r="E17" s="37"/>
    </row>
    <row r="18" spans="1:5" ht="15" customHeight="1" x14ac:dyDescent="0.25">
      <c r="A18" s="47" t="s">
        <v>780</v>
      </c>
      <c r="B18" s="60" t="s">
        <v>466</v>
      </c>
      <c r="C18" s="37"/>
      <c r="D18" s="37"/>
      <c r="E18" s="37"/>
    </row>
    <row r="19" spans="1:5" ht="15" customHeight="1" x14ac:dyDescent="0.25">
      <c r="A19" s="4" t="s">
        <v>747</v>
      </c>
      <c r="B19" s="5" t="s">
        <v>475</v>
      </c>
      <c r="C19" s="37"/>
      <c r="D19" s="37"/>
      <c r="E19" s="37"/>
    </row>
    <row r="20" spans="1:5" ht="15" customHeight="1" x14ac:dyDescent="0.25">
      <c r="A20" s="4" t="s">
        <v>748</v>
      </c>
      <c r="B20" s="5" t="s">
        <v>479</v>
      </c>
      <c r="C20" s="37"/>
      <c r="D20" s="37"/>
      <c r="E20" s="37"/>
    </row>
    <row r="21" spans="1:5" ht="15" customHeight="1" x14ac:dyDescent="0.25">
      <c r="A21" s="8" t="s">
        <v>782</v>
      </c>
      <c r="B21" s="9" t="s">
        <v>480</v>
      </c>
      <c r="C21" s="37"/>
      <c r="D21" s="37"/>
      <c r="E21" s="37"/>
    </row>
    <row r="22" spans="1:5" ht="15" customHeight="1" x14ac:dyDescent="0.25">
      <c r="A22" s="4" t="s">
        <v>749</v>
      </c>
      <c r="B22" s="5" t="s">
        <v>481</v>
      </c>
      <c r="C22" s="37"/>
      <c r="D22" s="37"/>
      <c r="E22" s="37"/>
    </row>
    <row r="23" spans="1:5" ht="15" customHeight="1" x14ac:dyDescent="0.25">
      <c r="A23" s="4" t="s">
        <v>750</v>
      </c>
      <c r="B23" s="5" t="s">
        <v>482</v>
      </c>
      <c r="C23" s="37"/>
      <c r="D23" s="37"/>
      <c r="E23" s="37"/>
    </row>
    <row r="24" spans="1:5" ht="15" customHeight="1" x14ac:dyDescent="0.25">
      <c r="A24" s="4" t="s">
        <v>751</v>
      </c>
      <c r="B24" s="5" t="s">
        <v>483</v>
      </c>
      <c r="C24" s="37"/>
      <c r="D24" s="37"/>
      <c r="E24" s="37"/>
    </row>
    <row r="25" spans="1:5" ht="15" customHeight="1" x14ac:dyDescent="0.25">
      <c r="A25" s="4" t="s">
        <v>752</v>
      </c>
      <c r="B25" s="5" t="s">
        <v>484</v>
      </c>
      <c r="C25" s="37"/>
      <c r="D25" s="37"/>
      <c r="E25" s="37"/>
    </row>
    <row r="26" spans="1:5" ht="15" customHeight="1" x14ac:dyDescent="0.25">
      <c r="A26" s="4" t="s">
        <v>753</v>
      </c>
      <c r="B26" s="5" t="s">
        <v>487</v>
      </c>
      <c r="C26" s="37"/>
      <c r="D26" s="37"/>
      <c r="E26" s="37"/>
    </row>
    <row r="27" spans="1:5" ht="15" customHeight="1" x14ac:dyDescent="0.25">
      <c r="A27" s="4" t="s">
        <v>488</v>
      </c>
      <c r="B27" s="5" t="s">
        <v>489</v>
      </c>
      <c r="C27" s="37"/>
      <c r="D27" s="37"/>
      <c r="E27" s="37"/>
    </row>
    <row r="28" spans="1:5" ht="15" customHeight="1" x14ac:dyDescent="0.25">
      <c r="A28" s="4" t="s">
        <v>754</v>
      </c>
      <c r="B28" s="5" t="s">
        <v>490</v>
      </c>
      <c r="C28" s="37"/>
      <c r="D28" s="37"/>
      <c r="E28" s="37"/>
    </row>
    <row r="29" spans="1:5" ht="15" customHeight="1" x14ac:dyDescent="0.25">
      <c r="A29" s="4" t="s">
        <v>755</v>
      </c>
      <c r="B29" s="5" t="s">
        <v>495</v>
      </c>
      <c r="C29" s="37"/>
      <c r="D29" s="37"/>
      <c r="E29" s="37"/>
    </row>
    <row r="30" spans="1:5" ht="15" customHeight="1" x14ac:dyDescent="0.25">
      <c r="A30" s="8" t="s">
        <v>783</v>
      </c>
      <c r="B30" s="9" t="s">
        <v>511</v>
      </c>
      <c r="C30" s="37"/>
      <c r="D30" s="37"/>
      <c r="E30" s="37"/>
    </row>
    <row r="31" spans="1:5" ht="15" customHeight="1" x14ac:dyDescent="0.25">
      <c r="A31" s="4" t="s">
        <v>756</v>
      </c>
      <c r="B31" s="5" t="s">
        <v>512</v>
      </c>
      <c r="C31" s="37"/>
      <c r="D31" s="37"/>
      <c r="E31" s="37"/>
    </row>
    <row r="32" spans="1:5" ht="15" customHeight="1" x14ac:dyDescent="0.25">
      <c r="A32" s="47" t="s">
        <v>784</v>
      </c>
      <c r="B32" s="60" t="s">
        <v>513</v>
      </c>
      <c r="C32" s="37"/>
      <c r="D32" s="37"/>
      <c r="E32" s="37"/>
    </row>
    <row r="33" spans="1:5" ht="15" customHeight="1" x14ac:dyDescent="0.25">
      <c r="A33" s="16" t="s">
        <v>514</v>
      </c>
      <c r="B33" s="5" t="s">
        <v>515</v>
      </c>
      <c r="C33" s="37"/>
      <c r="D33" s="37"/>
      <c r="E33" s="37"/>
    </row>
    <row r="34" spans="1:5" ht="15" customHeight="1" x14ac:dyDescent="0.25">
      <c r="A34" s="16" t="s">
        <v>757</v>
      </c>
      <c r="B34" s="5" t="s">
        <v>516</v>
      </c>
      <c r="C34" s="37"/>
      <c r="D34" s="37"/>
      <c r="E34" s="37"/>
    </row>
    <row r="35" spans="1:5" ht="15" customHeight="1" x14ac:dyDescent="0.25">
      <c r="A35" s="16" t="s">
        <v>758</v>
      </c>
      <c r="B35" s="5" t="s">
        <v>519</v>
      </c>
      <c r="C35" s="37"/>
      <c r="D35" s="37"/>
      <c r="E35" s="37"/>
    </row>
    <row r="36" spans="1:5" ht="15" customHeight="1" x14ac:dyDescent="0.25">
      <c r="A36" s="16" t="s">
        <v>759</v>
      </c>
      <c r="B36" s="5" t="s">
        <v>520</v>
      </c>
      <c r="C36" s="37"/>
      <c r="D36" s="37"/>
      <c r="E36" s="37"/>
    </row>
    <row r="37" spans="1:5" ht="15" customHeight="1" x14ac:dyDescent="0.25">
      <c r="A37" s="16" t="s">
        <v>527</v>
      </c>
      <c r="B37" s="5" t="s">
        <v>528</v>
      </c>
      <c r="C37" s="37"/>
      <c r="D37" s="37"/>
      <c r="E37" s="37"/>
    </row>
    <row r="38" spans="1:5" ht="15" customHeight="1" x14ac:dyDescent="0.25">
      <c r="A38" s="16" t="s">
        <v>529</v>
      </c>
      <c r="B38" s="5" t="s">
        <v>530</v>
      </c>
      <c r="C38" s="37"/>
      <c r="D38" s="37"/>
      <c r="E38" s="37"/>
    </row>
    <row r="39" spans="1:5" ht="15" customHeight="1" x14ac:dyDescent="0.25">
      <c r="A39" s="16" t="s">
        <v>531</v>
      </c>
      <c r="B39" s="5" t="s">
        <v>532</v>
      </c>
      <c r="C39" s="37"/>
      <c r="D39" s="37"/>
      <c r="E39" s="37"/>
    </row>
    <row r="40" spans="1:5" ht="15" customHeight="1" x14ac:dyDescent="0.25">
      <c r="A40" s="16" t="s">
        <v>760</v>
      </c>
      <c r="B40" s="5" t="s">
        <v>533</v>
      </c>
      <c r="C40" s="37"/>
      <c r="D40" s="37"/>
      <c r="E40" s="37"/>
    </row>
    <row r="41" spans="1:5" ht="15" customHeight="1" x14ac:dyDescent="0.25">
      <c r="A41" s="16" t="s">
        <v>761</v>
      </c>
      <c r="B41" s="5" t="s">
        <v>535</v>
      </c>
      <c r="C41" s="37"/>
      <c r="D41" s="37"/>
      <c r="E41" s="37"/>
    </row>
    <row r="42" spans="1:5" ht="15" customHeight="1" x14ac:dyDescent="0.25">
      <c r="A42" s="16" t="s">
        <v>762</v>
      </c>
      <c r="B42" s="5" t="s">
        <v>540</v>
      </c>
      <c r="C42" s="37"/>
      <c r="D42" s="37"/>
      <c r="E42" s="37"/>
    </row>
    <row r="43" spans="1:5" ht="15" customHeight="1" x14ac:dyDescent="0.25">
      <c r="A43" s="59" t="s">
        <v>785</v>
      </c>
      <c r="B43" s="60" t="s">
        <v>544</v>
      </c>
      <c r="C43" s="37"/>
      <c r="D43" s="37"/>
      <c r="E43" s="37"/>
    </row>
    <row r="44" spans="1:5" ht="15" customHeight="1" x14ac:dyDescent="0.25">
      <c r="A44" s="16" t="s">
        <v>556</v>
      </c>
      <c r="B44" s="5" t="s">
        <v>557</v>
      </c>
      <c r="C44" s="37"/>
      <c r="D44" s="37"/>
      <c r="E44" s="37"/>
    </row>
    <row r="45" spans="1:5" ht="15" customHeight="1" x14ac:dyDescent="0.25">
      <c r="A45" s="4" t="s">
        <v>766</v>
      </c>
      <c r="B45" s="5" t="s">
        <v>558</v>
      </c>
      <c r="C45" s="37"/>
      <c r="D45" s="37"/>
      <c r="E45" s="37"/>
    </row>
    <row r="46" spans="1:5" ht="15" customHeight="1" x14ac:dyDescent="0.25">
      <c r="A46" s="16" t="s">
        <v>767</v>
      </c>
      <c r="B46" s="5" t="s">
        <v>559</v>
      </c>
      <c r="C46" s="37"/>
      <c r="D46" s="37"/>
      <c r="E46" s="37"/>
    </row>
    <row r="47" spans="1:5" ht="15" customHeight="1" x14ac:dyDescent="0.25">
      <c r="A47" s="47" t="s">
        <v>787</v>
      </c>
      <c r="B47" s="60" t="s">
        <v>560</v>
      </c>
      <c r="C47" s="37"/>
      <c r="D47" s="37"/>
      <c r="E47" s="37"/>
    </row>
    <row r="48" spans="1:5" ht="15" customHeight="1" x14ac:dyDescent="0.25">
      <c r="A48" s="142" t="s">
        <v>846</v>
      </c>
      <c r="B48" s="145"/>
      <c r="C48" s="146"/>
      <c r="D48" s="146"/>
      <c r="E48" s="146"/>
    </row>
    <row r="49" spans="1:5" ht="15" customHeight="1" x14ac:dyDescent="0.25">
      <c r="A49" s="4" t="s">
        <v>467</v>
      </c>
      <c r="B49" s="5" t="s">
        <v>468</v>
      </c>
      <c r="C49" s="37"/>
      <c r="D49" s="37"/>
      <c r="E49" s="37"/>
    </row>
    <row r="50" spans="1:5" ht="15" customHeight="1" x14ac:dyDescent="0.25">
      <c r="A50" s="4" t="s">
        <v>469</v>
      </c>
      <c r="B50" s="5" t="s">
        <v>470</v>
      </c>
      <c r="C50" s="37"/>
      <c r="D50" s="37"/>
      <c r="E50" s="37"/>
    </row>
    <row r="51" spans="1:5" ht="15" customHeight="1" x14ac:dyDescent="0.25">
      <c r="A51" s="4" t="s">
        <v>744</v>
      </c>
      <c r="B51" s="5" t="s">
        <v>471</v>
      </c>
      <c r="C51" s="37"/>
      <c r="D51" s="37"/>
      <c r="E51" s="37"/>
    </row>
    <row r="52" spans="1:5" ht="15" customHeight="1" x14ac:dyDescent="0.25">
      <c r="A52" s="4" t="s">
        <v>745</v>
      </c>
      <c r="B52" s="5" t="s">
        <v>472</v>
      </c>
      <c r="C52" s="37"/>
      <c r="D52" s="37"/>
      <c r="E52" s="37"/>
    </row>
    <row r="53" spans="1:5" ht="15" customHeight="1" x14ac:dyDescent="0.25">
      <c r="A53" s="4" t="s">
        <v>746</v>
      </c>
      <c r="B53" s="5" t="s">
        <v>473</v>
      </c>
      <c r="C53" s="37"/>
      <c r="D53" s="37"/>
      <c r="E53" s="37"/>
    </row>
    <row r="54" spans="1:5" ht="15" customHeight="1" x14ac:dyDescent="0.25">
      <c r="A54" s="47" t="s">
        <v>781</v>
      </c>
      <c r="B54" s="60" t="s">
        <v>474</v>
      </c>
      <c r="C54" s="37"/>
      <c r="D54" s="37"/>
      <c r="E54" s="37"/>
    </row>
    <row r="55" spans="1:5" ht="15" customHeight="1" x14ac:dyDescent="0.25">
      <c r="A55" s="16" t="s">
        <v>763</v>
      </c>
      <c r="B55" s="5" t="s">
        <v>545</v>
      </c>
      <c r="C55" s="37"/>
      <c r="D55" s="37"/>
      <c r="E55" s="37"/>
    </row>
    <row r="56" spans="1:5" ht="15" customHeight="1" x14ac:dyDescent="0.25">
      <c r="A56" s="16" t="s">
        <v>764</v>
      </c>
      <c r="B56" s="5" t="s">
        <v>547</v>
      </c>
      <c r="C56" s="37"/>
      <c r="D56" s="37"/>
      <c r="E56" s="37"/>
    </row>
    <row r="57" spans="1:5" ht="15" customHeight="1" x14ac:dyDescent="0.25">
      <c r="A57" s="16" t="s">
        <v>549</v>
      </c>
      <c r="B57" s="5" t="s">
        <v>550</v>
      </c>
      <c r="C57" s="37"/>
      <c r="D57" s="37"/>
      <c r="E57" s="37"/>
    </row>
    <row r="58" spans="1:5" ht="15" customHeight="1" x14ac:dyDescent="0.25">
      <c r="A58" s="16" t="s">
        <v>765</v>
      </c>
      <c r="B58" s="5" t="s">
        <v>551</v>
      </c>
      <c r="C58" s="37"/>
      <c r="D58" s="37"/>
      <c r="E58" s="37"/>
    </row>
    <row r="59" spans="1:5" ht="15" customHeight="1" x14ac:dyDescent="0.25">
      <c r="A59" s="16" t="s">
        <v>553</v>
      </c>
      <c r="B59" s="5" t="s">
        <v>554</v>
      </c>
      <c r="C59" s="37"/>
      <c r="D59" s="37"/>
      <c r="E59" s="37"/>
    </row>
    <row r="60" spans="1:5" ht="15" customHeight="1" x14ac:dyDescent="0.25">
      <c r="A60" s="47" t="s">
        <v>786</v>
      </c>
      <c r="B60" s="60" t="s">
        <v>555</v>
      </c>
      <c r="C60" s="37"/>
      <c r="D60" s="37"/>
      <c r="E60" s="37"/>
    </row>
    <row r="61" spans="1:5" ht="15" customHeight="1" x14ac:dyDescent="0.25">
      <c r="A61" s="16" t="s">
        <v>561</v>
      </c>
      <c r="B61" s="5" t="s">
        <v>562</v>
      </c>
      <c r="C61" s="37"/>
      <c r="D61" s="37"/>
      <c r="E61" s="37"/>
    </row>
    <row r="62" spans="1:5" ht="15" customHeight="1" x14ac:dyDescent="0.25">
      <c r="A62" s="4" t="s">
        <v>768</v>
      </c>
      <c r="B62" s="5" t="s">
        <v>563</v>
      </c>
      <c r="C62" s="37"/>
      <c r="D62" s="37"/>
      <c r="E62" s="37"/>
    </row>
    <row r="63" spans="1:5" ht="15" customHeight="1" x14ac:dyDescent="0.25">
      <c r="A63" s="16" t="s">
        <v>769</v>
      </c>
      <c r="B63" s="5" t="s">
        <v>564</v>
      </c>
      <c r="C63" s="37"/>
      <c r="D63" s="37"/>
      <c r="E63" s="37"/>
    </row>
    <row r="64" spans="1:5" ht="15" customHeight="1" x14ac:dyDescent="0.25">
      <c r="A64" s="47" t="s">
        <v>789</v>
      </c>
      <c r="B64" s="60" t="s">
        <v>565</v>
      </c>
      <c r="C64" s="37"/>
      <c r="D64" s="37"/>
      <c r="E64" s="37"/>
    </row>
    <row r="65" spans="1:5" ht="15" customHeight="1" x14ac:dyDescent="0.25">
      <c r="A65" s="142" t="s">
        <v>845</v>
      </c>
      <c r="B65" s="145"/>
      <c r="C65" s="146"/>
      <c r="D65" s="146"/>
      <c r="E65" s="146"/>
    </row>
    <row r="66" spans="1:5" ht="15.75" x14ac:dyDescent="0.25">
      <c r="A66" s="153" t="s">
        <v>788</v>
      </c>
      <c r="B66" s="147" t="s">
        <v>566</v>
      </c>
      <c r="C66" s="154"/>
      <c r="D66" s="154"/>
      <c r="E66" s="154"/>
    </row>
    <row r="67" spans="1:5" ht="15.75" x14ac:dyDescent="0.25">
      <c r="A67" s="159" t="s">
        <v>897</v>
      </c>
      <c r="B67" s="160"/>
      <c r="C67" s="161"/>
      <c r="D67" s="161"/>
      <c r="E67" s="161"/>
    </row>
    <row r="68" spans="1:5" ht="15.75" x14ac:dyDescent="0.25">
      <c r="A68" s="159" t="s">
        <v>898</v>
      </c>
      <c r="B68" s="160"/>
      <c r="C68" s="161"/>
      <c r="D68" s="161"/>
      <c r="E68" s="161"/>
    </row>
    <row r="69" spans="1:5" x14ac:dyDescent="0.25">
      <c r="A69" s="45" t="s">
        <v>770</v>
      </c>
      <c r="B69" s="4" t="s">
        <v>567</v>
      </c>
      <c r="C69" s="37"/>
      <c r="D69" s="37"/>
      <c r="E69" s="37"/>
    </row>
    <row r="70" spans="1:5" x14ac:dyDescent="0.25">
      <c r="A70" s="16" t="s">
        <v>568</v>
      </c>
      <c r="B70" s="4" t="s">
        <v>569</v>
      </c>
      <c r="C70" s="37"/>
      <c r="D70" s="37"/>
      <c r="E70" s="37"/>
    </row>
    <row r="71" spans="1:5" x14ac:dyDescent="0.25">
      <c r="A71" s="45" t="s">
        <v>771</v>
      </c>
      <c r="B71" s="4" t="s">
        <v>570</v>
      </c>
      <c r="C71" s="37"/>
      <c r="D71" s="37"/>
      <c r="E71" s="37"/>
    </row>
    <row r="72" spans="1:5" x14ac:dyDescent="0.25">
      <c r="A72" s="19" t="s">
        <v>790</v>
      </c>
      <c r="B72" s="8" t="s">
        <v>571</v>
      </c>
      <c r="C72" s="37"/>
      <c r="D72" s="37"/>
      <c r="E72" s="37"/>
    </row>
    <row r="73" spans="1:5" x14ac:dyDescent="0.25">
      <c r="A73" s="16" t="s">
        <v>772</v>
      </c>
      <c r="B73" s="4" t="s">
        <v>572</v>
      </c>
      <c r="C73" s="37"/>
      <c r="D73" s="37"/>
      <c r="E73" s="37"/>
    </row>
    <row r="74" spans="1:5" x14ac:dyDescent="0.25">
      <c r="A74" s="45" t="s">
        <v>573</v>
      </c>
      <c r="B74" s="4" t="s">
        <v>574</v>
      </c>
      <c r="C74" s="37"/>
      <c r="D74" s="37"/>
      <c r="E74" s="37"/>
    </row>
    <row r="75" spans="1:5" x14ac:dyDescent="0.25">
      <c r="A75" s="16" t="s">
        <v>773</v>
      </c>
      <c r="B75" s="4" t="s">
        <v>575</v>
      </c>
      <c r="C75" s="37"/>
      <c r="D75" s="37"/>
      <c r="E75" s="37"/>
    </row>
    <row r="76" spans="1:5" x14ac:dyDescent="0.25">
      <c r="A76" s="45" t="s">
        <v>576</v>
      </c>
      <c r="B76" s="4" t="s">
        <v>577</v>
      </c>
      <c r="C76" s="37"/>
      <c r="D76" s="37"/>
      <c r="E76" s="37"/>
    </row>
    <row r="77" spans="1:5" x14ac:dyDescent="0.25">
      <c r="A77" s="17" t="s">
        <v>791</v>
      </c>
      <c r="B77" s="8" t="s">
        <v>578</v>
      </c>
      <c r="C77" s="37"/>
      <c r="D77" s="37"/>
      <c r="E77" s="37"/>
    </row>
    <row r="78" spans="1:5" x14ac:dyDescent="0.25">
      <c r="A78" s="4" t="s">
        <v>895</v>
      </c>
      <c r="B78" s="4" t="s">
        <v>579</v>
      </c>
      <c r="C78" s="37"/>
      <c r="D78" s="37"/>
      <c r="E78" s="37"/>
    </row>
    <row r="79" spans="1:5" x14ac:dyDescent="0.25">
      <c r="A79" s="4" t="s">
        <v>896</v>
      </c>
      <c r="B79" s="4" t="s">
        <v>579</v>
      </c>
      <c r="C79" s="37"/>
      <c r="D79" s="37"/>
      <c r="E79" s="37"/>
    </row>
    <row r="80" spans="1:5" x14ac:dyDescent="0.25">
      <c r="A80" s="4" t="s">
        <v>893</v>
      </c>
      <c r="B80" s="4" t="s">
        <v>580</v>
      </c>
      <c r="C80" s="37"/>
      <c r="D80" s="37"/>
      <c r="E80" s="37"/>
    </row>
    <row r="81" spans="1:5" x14ac:dyDescent="0.25">
      <c r="A81" s="4" t="s">
        <v>894</v>
      </c>
      <c r="B81" s="4" t="s">
        <v>580</v>
      </c>
      <c r="C81" s="37"/>
      <c r="D81" s="37"/>
      <c r="E81" s="37"/>
    </row>
    <row r="82" spans="1:5" x14ac:dyDescent="0.25">
      <c r="A82" s="8" t="s">
        <v>792</v>
      </c>
      <c r="B82" s="8" t="s">
        <v>581</v>
      </c>
      <c r="C82" s="37"/>
      <c r="D82" s="37"/>
      <c r="E82" s="37"/>
    </row>
    <row r="83" spans="1:5" x14ac:dyDescent="0.25">
      <c r="A83" s="45" t="s">
        <v>582</v>
      </c>
      <c r="B83" s="4" t="s">
        <v>583</v>
      </c>
      <c r="C83" s="37"/>
      <c r="D83" s="37"/>
      <c r="E83" s="37"/>
    </row>
    <row r="84" spans="1:5" x14ac:dyDescent="0.25">
      <c r="A84" s="45" t="s">
        <v>584</v>
      </c>
      <c r="B84" s="4" t="s">
        <v>585</v>
      </c>
      <c r="C84" s="37"/>
      <c r="D84" s="37"/>
      <c r="E84" s="37"/>
    </row>
    <row r="85" spans="1:5" x14ac:dyDescent="0.25">
      <c r="A85" s="45" t="s">
        <v>586</v>
      </c>
      <c r="B85" s="4" t="s">
        <v>587</v>
      </c>
      <c r="C85" s="37"/>
      <c r="D85" s="37"/>
      <c r="E85" s="37"/>
    </row>
    <row r="86" spans="1:5" x14ac:dyDescent="0.25">
      <c r="A86" s="45" t="s">
        <v>588</v>
      </c>
      <c r="B86" s="4" t="s">
        <v>589</v>
      </c>
      <c r="C86" s="37"/>
      <c r="D86" s="37"/>
      <c r="E86" s="37"/>
    </row>
    <row r="87" spans="1:5" x14ac:dyDescent="0.25">
      <c r="A87" s="16" t="s">
        <v>774</v>
      </c>
      <c r="B87" s="4" t="s">
        <v>590</v>
      </c>
      <c r="C87" s="37"/>
      <c r="D87" s="37"/>
      <c r="E87" s="37"/>
    </row>
    <row r="88" spans="1:5" x14ac:dyDescent="0.25">
      <c r="A88" s="19" t="s">
        <v>793</v>
      </c>
      <c r="B88" s="8" t="s">
        <v>592</v>
      </c>
      <c r="C88" s="37"/>
      <c r="D88" s="37"/>
      <c r="E88" s="37"/>
    </row>
    <row r="89" spans="1:5" x14ac:dyDescent="0.25">
      <c r="A89" s="16" t="s">
        <v>593</v>
      </c>
      <c r="B89" s="4" t="s">
        <v>594</v>
      </c>
      <c r="C89" s="37"/>
      <c r="D89" s="37"/>
      <c r="E89" s="37"/>
    </row>
    <row r="90" spans="1:5" x14ac:dyDescent="0.25">
      <c r="A90" s="16" t="s">
        <v>595</v>
      </c>
      <c r="B90" s="4" t="s">
        <v>596</v>
      </c>
      <c r="C90" s="37"/>
      <c r="D90" s="37"/>
      <c r="E90" s="37"/>
    </row>
    <row r="91" spans="1:5" x14ac:dyDescent="0.25">
      <c r="A91" s="45" t="s">
        <v>597</v>
      </c>
      <c r="B91" s="4" t="s">
        <v>598</v>
      </c>
      <c r="C91" s="37"/>
      <c r="D91" s="37"/>
      <c r="E91" s="37"/>
    </row>
    <row r="92" spans="1:5" x14ac:dyDescent="0.25">
      <c r="A92" s="45" t="s">
        <v>775</v>
      </c>
      <c r="B92" s="4" t="s">
        <v>599</v>
      </c>
      <c r="C92" s="37"/>
      <c r="D92" s="37"/>
      <c r="E92" s="37"/>
    </row>
    <row r="93" spans="1:5" x14ac:dyDescent="0.25">
      <c r="A93" s="17" t="s">
        <v>794</v>
      </c>
      <c r="B93" s="8" t="s">
        <v>600</v>
      </c>
      <c r="C93" s="37"/>
      <c r="D93" s="37"/>
      <c r="E93" s="37"/>
    </row>
    <row r="94" spans="1:5" x14ac:dyDescent="0.25">
      <c r="A94" s="19" t="s">
        <v>601</v>
      </c>
      <c r="B94" s="8" t="s">
        <v>602</v>
      </c>
      <c r="C94" s="37"/>
      <c r="D94" s="37"/>
      <c r="E94" s="37"/>
    </row>
    <row r="95" spans="1:5" ht="15.75" x14ac:dyDescent="0.25">
      <c r="A95" s="150" t="s">
        <v>795</v>
      </c>
      <c r="B95" s="151" t="s">
        <v>603</v>
      </c>
      <c r="C95" s="154"/>
      <c r="D95" s="154"/>
      <c r="E95" s="154"/>
    </row>
    <row r="96" spans="1:5" ht="15.75" x14ac:dyDescent="0.25">
      <c r="A96" s="163" t="s">
        <v>777</v>
      </c>
      <c r="B96" s="175"/>
      <c r="C96" s="165"/>
      <c r="D96" s="165"/>
      <c r="E96" s="165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O268"/>
  <sheetViews>
    <sheetView workbookViewId="0">
      <selection sqref="A1:O269"/>
    </sheetView>
  </sheetViews>
  <sheetFormatPr defaultRowHeight="15" x14ac:dyDescent="0.2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 x14ac:dyDescent="0.25">
      <c r="A1" s="103" t="s">
        <v>42</v>
      </c>
      <c r="C1" s="101" t="s">
        <v>43</v>
      </c>
    </row>
    <row r="2" spans="1:15" ht="18" x14ac:dyDescent="0.25">
      <c r="A2" s="58" t="s">
        <v>844</v>
      </c>
    </row>
    <row r="3" spans="1:15" ht="18" x14ac:dyDescent="0.25">
      <c r="A3" s="58"/>
    </row>
    <row r="4" spans="1:15" ht="18" x14ac:dyDescent="0.25">
      <c r="A4" s="58"/>
    </row>
    <row r="5" spans="1:15" ht="79.5" customHeight="1" x14ac:dyDescent="0.25">
      <c r="A5" s="1" t="s">
        <v>255</v>
      </c>
      <c r="B5" s="2" t="s">
        <v>256</v>
      </c>
      <c r="C5" s="100" t="s">
        <v>952</v>
      </c>
      <c r="D5" s="100" t="s">
        <v>953</v>
      </c>
      <c r="E5" s="100" t="s">
        <v>954</v>
      </c>
      <c r="F5" s="100" t="s">
        <v>955</v>
      </c>
      <c r="G5" s="100" t="s">
        <v>956</v>
      </c>
      <c r="H5" s="100" t="s">
        <v>957</v>
      </c>
      <c r="I5" s="100" t="s">
        <v>958</v>
      </c>
      <c r="J5" s="100" t="s">
        <v>959</v>
      </c>
      <c r="K5" s="100" t="s">
        <v>960</v>
      </c>
      <c r="L5" s="100" t="s">
        <v>961</v>
      </c>
      <c r="M5" s="100" t="s">
        <v>962</v>
      </c>
      <c r="N5" s="49" t="s">
        <v>963</v>
      </c>
      <c r="O5" s="49" t="s">
        <v>967</v>
      </c>
    </row>
    <row r="6" spans="1:15" x14ac:dyDescent="0.25">
      <c r="A6" s="4" t="s">
        <v>446</v>
      </c>
      <c r="B6" s="5" t="s">
        <v>447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x14ac:dyDescent="0.25">
      <c r="A7" s="4" t="s">
        <v>448</v>
      </c>
      <c r="B7" s="5" t="s">
        <v>449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x14ac:dyDescent="0.25">
      <c r="A8" s="4" t="s">
        <v>450</v>
      </c>
      <c r="B8" s="5" t="s">
        <v>451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x14ac:dyDescent="0.25">
      <c r="A9" s="4" t="s">
        <v>452</v>
      </c>
      <c r="B9" s="5" t="s">
        <v>453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5">
      <c r="A10" s="4" t="s">
        <v>454</v>
      </c>
      <c r="B10" s="5" t="s">
        <v>455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x14ac:dyDescent="0.25">
      <c r="A11" s="4" t="s">
        <v>456</v>
      </c>
      <c r="B11" s="5" t="s">
        <v>457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x14ac:dyDescent="0.25">
      <c r="A12" s="8" t="s">
        <v>779</v>
      </c>
      <c r="B12" s="9" t="s">
        <v>458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x14ac:dyDescent="0.25">
      <c r="A13" s="8" t="s">
        <v>459</v>
      </c>
      <c r="B13" s="9" t="s">
        <v>460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x14ac:dyDescent="0.25">
      <c r="A14" s="8" t="s">
        <v>461</v>
      </c>
      <c r="B14" s="9" t="s">
        <v>462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x14ac:dyDescent="0.25">
      <c r="A15" s="16" t="s">
        <v>871</v>
      </c>
      <c r="B15" s="5" t="s">
        <v>463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x14ac:dyDescent="0.25">
      <c r="A16" s="16" t="s">
        <v>880</v>
      </c>
      <c r="B16" s="5" t="s">
        <v>463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x14ac:dyDescent="0.25">
      <c r="A17" s="16" t="s">
        <v>881</v>
      </c>
      <c r="B17" s="5" t="s">
        <v>463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x14ac:dyDescent="0.25">
      <c r="A18" s="16" t="s">
        <v>879</v>
      </c>
      <c r="B18" s="5" t="s">
        <v>463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x14ac:dyDescent="0.25">
      <c r="A19" s="16" t="s">
        <v>878</v>
      </c>
      <c r="B19" s="5" t="s">
        <v>463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x14ac:dyDescent="0.25">
      <c r="A20" s="16" t="s">
        <v>877</v>
      </c>
      <c r="B20" s="5" t="s">
        <v>463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x14ac:dyDescent="0.25">
      <c r="A21" s="16" t="s">
        <v>872</v>
      </c>
      <c r="B21" s="5" t="s">
        <v>463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x14ac:dyDescent="0.25">
      <c r="A22" s="16" t="s">
        <v>873</v>
      </c>
      <c r="B22" s="5" t="s">
        <v>463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x14ac:dyDescent="0.25">
      <c r="A23" s="16" t="s">
        <v>874</v>
      </c>
      <c r="B23" s="5" t="s">
        <v>463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x14ac:dyDescent="0.25">
      <c r="A24" s="16" t="s">
        <v>875</v>
      </c>
      <c r="B24" s="5" t="s">
        <v>463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x14ac:dyDescent="0.25">
      <c r="A25" s="8" t="s">
        <v>741</v>
      </c>
      <c r="B25" s="9" t="s">
        <v>463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x14ac:dyDescent="0.25">
      <c r="A26" s="16" t="s">
        <v>871</v>
      </c>
      <c r="B26" s="5" t="s">
        <v>464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x14ac:dyDescent="0.25">
      <c r="A27" s="16" t="s">
        <v>880</v>
      </c>
      <c r="B27" s="5" t="s">
        <v>464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x14ac:dyDescent="0.25">
      <c r="A28" s="16" t="s">
        <v>881</v>
      </c>
      <c r="B28" s="5" t="s">
        <v>464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x14ac:dyDescent="0.25">
      <c r="A29" s="16" t="s">
        <v>879</v>
      </c>
      <c r="B29" s="5" t="s">
        <v>464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16" t="s">
        <v>878</v>
      </c>
      <c r="B30" s="5" t="s">
        <v>464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25">
      <c r="A31" s="16" t="s">
        <v>877</v>
      </c>
      <c r="B31" s="5" t="s">
        <v>464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25">
      <c r="A32" s="16" t="s">
        <v>872</v>
      </c>
      <c r="B32" s="5" t="s">
        <v>464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16" t="s">
        <v>873</v>
      </c>
      <c r="B33" s="5" t="s">
        <v>464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A34" s="16" t="s">
        <v>874</v>
      </c>
      <c r="B34" s="5" t="s">
        <v>464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25">
      <c r="A35" s="16" t="s">
        <v>875</v>
      </c>
      <c r="B35" s="5" t="s">
        <v>464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25">
      <c r="A36" s="8" t="s">
        <v>799</v>
      </c>
      <c r="B36" s="9" t="s">
        <v>464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x14ac:dyDescent="0.25">
      <c r="A37" s="16" t="s">
        <v>871</v>
      </c>
      <c r="B37" s="5" t="s">
        <v>465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x14ac:dyDescent="0.25">
      <c r="A38" s="16" t="s">
        <v>880</v>
      </c>
      <c r="B38" s="5" t="s">
        <v>465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x14ac:dyDescent="0.25">
      <c r="A39" s="16" t="s">
        <v>881</v>
      </c>
      <c r="B39" s="5" t="s">
        <v>465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x14ac:dyDescent="0.25">
      <c r="A40" s="16" t="s">
        <v>879</v>
      </c>
      <c r="B40" s="5" t="s">
        <v>465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x14ac:dyDescent="0.25">
      <c r="A41" s="16" t="s">
        <v>878</v>
      </c>
      <c r="B41" s="5" t="s">
        <v>465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x14ac:dyDescent="0.25">
      <c r="A42" s="16" t="s">
        <v>877</v>
      </c>
      <c r="B42" s="5" t="s">
        <v>465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x14ac:dyDescent="0.25">
      <c r="A43" s="16" t="s">
        <v>872</v>
      </c>
      <c r="B43" s="5" t="s">
        <v>465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x14ac:dyDescent="0.25">
      <c r="A44" s="16" t="s">
        <v>873</v>
      </c>
      <c r="B44" s="5" t="s">
        <v>465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x14ac:dyDescent="0.25">
      <c r="A45" s="16" t="s">
        <v>874</v>
      </c>
      <c r="B45" s="5" t="s">
        <v>465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x14ac:dyDescent="0.25">
      <c r="A46" s="16" t="s">
        <v>875</v>
      </c>
      <c r="B46" s="5" t="s">
        <v>465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5">
      <c r="A47" s="8" t="s">
        <v>798</v>
      </c>
      <c r="B47" s="9" t="s">
        <v>465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x14ac:dyDescent="0.25">
      <c r="A48" s="63" t="s">
        <v>797</v>
      </c>
      <c r="B48" s="11" t="s">
        <v>466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8" t="s">
        <v>467</v>
      </c>
      <c r="B49" s="9" t="s">
        <v>468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x14ac:dyDescent="0.25">
      <c r="A50" s="8" t="s">
        <v>469</v>
      </c>
      <c r="B50" s="9" t="s">
        <v>470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x14ac:dyDescent="0.25">
      <c r="A51" s="16" t="s">
        <v>871</v>
      </c>
      <c r="B51" s="5" t="s">
        <v>471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x14ac:dyDescent="0.25">
      <c r="A52" s="16" t="s">
        <v>880</v>
      </c>
      <c r="B52" s="5" t="s">
        <v>471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x14ac:dyDescent="0.25">
      <c r="A53" s="16" t="s">
        <v>881</v>
      </c>
      <c r="B53" s="5" t="s">
        <v>471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x14ac:dyDescent="0.25">
      <c r="A54" s="16" t="s">
        <v>879</v>
      </c>
      <c r="B54" s="5" t="s">
        <v>471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x14ac:dyDescent="0.25">
      <c r="A55" s="16" t="s">
        <v>878</v>
      </c>
      <c r="B55" s="5" t="s">
        <v>471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x14ac:dyDescent="0.25">
      <c r="A56" s="16" t="s">
        <v>877</v>
      </c>
      <c r="B56" s="5" t="s">
        <v>471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x14ac:dyDescent="0.25">
      <c r="A57" s="16" t="s">
        <v>872</v>
      </c>
      <c r="B57" s="5" t="s">
        <v>471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x14ac:dyDescent="0.25">
      <c r="A58" s="16" t="s">
        <v>873</v>
      </c>
      <c r="B58" s="5" t="s">
        <v>471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x14ac:dyDescent="0.25">
      <c r="A59" s="16" t="s">
        <v>874</v>
      </c>
      <c r="B59" s="5" t="s">
        <v>471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x14ac:dyDescent="0.25">
      <c r="A60" s="16" t="s">
        <v>875</v>
      </c>
      <c r="B60" s="5" t="s">
        <v>471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x14ac:dyDescent="0.25">
      <c r="A61" s="8" t="s">
        <v>796</v>
      </c>
      <c r="B61" s="9" t="s">
        <v>471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x14ac:dyDescent="0.25">
      <c r="A62" s="16" t="s">
        <v>876</v>
      </c>
      <c r="B62" s="5" t="s">
        <v>472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x14ac:dyDescent="0.25">
      <c r="A63" s="16" t="s">
        <v>880</v>
      </c>
      <c r="B63" s="5" t="s">
        <v>472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x14ac:dyDescent="0.25">
      <c r="A64" s="16" t="s">
        <v>881</v>
      </c>
      <c r="B64" s="5" t="s">
        <v>472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x14ac:dyDescent="0.25">
      <c r="A65" s="16" t="s">
        <v>879</v>
      </c>
      <c r="B65" s="5" t="s">
        <v>472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x14ac:dyDescent="0.25">
      <c r="A66" s="16" t="s">
        <v>878</v>
      </c>
      <c r="B66" s="5" t="s">
        <v>472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x14ac:dyDescent="0.25">
      <c r="A67" s="16" t="s">
        <v>877</v>
      </c>
      <c r="B67" s="5" t="s">
        <v>472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x14ac:dyDescent="0.25">
      <c r="A68" s="16" t="s">
        <v>872</v>
      </c>
      <c r="B68" s="5" t="s">
        <v>472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x14ac:dyDescent="0.25">
      <c r="A69" s="16" t="s">
        <v>873</v>
      </c>
      <c r="B69" s="5" t="s">
        <v>472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x14ac:dyDescent="0.25">
      <c r="A70" s="16" t="s">
        <v>874</v>
      </c>
      <c r="B70" s="5" t="s">
        <v>472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x14ac:dyDescent="0.25">
      <c r="A71" s="16" t="s">
        <v>875</v>
      </c>
      <c r="B71" s="5" t="s">
        <v>472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x14ac:dyDescent="0.25">
      <c r="A72" s="8" t="s">
        <v>800</v>
      </c>
      <c r="B72" s="9" t="s">
        <v>472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x14ac:dyDescent="0.25">
      <c r="A73" s="16" t="s">
        <v>871</v>
      </c>
      <c r="B73" s="5" t="s">
        <v>473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x14ac:dyDescent="0.25">
      <c r="A74" s="16" t="s">
        <v>880</v>
      </c>
      <c r="B74" s="5" t="s">
        <v>473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x14ac:dyDescent="0.25">
      <c r="A75" s="16" t="s">
        <v>881</v>
      </c>
      <c r="B75" s="5" t="s">
        <v>473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x14ac:dyDescent="0.25">
      <c r="A76" s="16" t="s">
        <v>879</v>
      </c>
      <c r="B76" s="5" t="s">
        <v>473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x14ac:dyDescent="0.25">
      <c r="A77" s="16" t="s">
        <v>878</v>
      </c>
      <c r="B77" s="5" t="s">
        <v>473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x14ac:dyDescent="0.25">
      <c r="A78" s="16" t="s">
        <v>877</v>
      </c>
      <c r="B78" s="5" t="s">
        <v>473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x14ac:dyDescent="0.25">
      <c r="A79" s="16" t="s">
        <v>872</v>
      </c>
      <c r="B79" s="5" t="s">
        <v>473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x14ac:dyDescent="0.25">
      <c r="A80" s="16" t="s">
        <v>873</v>
      </c>
      <c r="B80" s="5" t="s">
        <v>473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x14ac:dyDescent="0.25">
      <c r="A81" s="16" t="s">
        <v>874</v>
      </c>
      <c r="B81" s="5" t="s">
        <v>473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x14ac:dyDescent="0.25">
      <c r="A82" s="16" t="s">
        <v>875</v>
      </c>
      <c r="B82" s="5" t="s">
        <v>473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x14ac:dyDescent="0.25">
      <c r="A83" s="8" t="s">
        <v>746</v>
      </c>
      <c r="B83" s="9" t="s">
        <v>473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x14ac:dyDescent="0.25">
      <c r="A84" s="63" t="s">
        <v>781</v>
      </c>
      <c r="B84" s="11" t="s">
        <v>474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x14ac:dyDescent="0.25">
      <c r="A85" s="4" t="s">
        <v>801</v>
      </c>
      <c r="B85" s="5" t="s">
        <v>475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x14ac:dyDescent="0.25">
      <c r="A86" s="24" t="s">
        <v>476</v>
      </c>
      <c r="B86" s="7" t="s">
        <v>475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x14ac:dyDescent="0.25">
      <c r="A87" s="24" t="s">
        <v>477</v>
      </c>
      <c r="B87" s="7" t="s">
        <v>475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x14ac:dyDescent="0.25">
      <c r="A88" s="24" t="s">
        <v>478</v>
      </c>
      <c r="B88" s="7" t="s">
        <v>475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x14ac:dyDescent="0.25">
      <c r="A89" s="4" t="s">
        <v>748</v>
      </c>
      <c r="B89" s="5" t="s">
        <v>479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x14ac:dyDescent="0.25">
      <c r="A90" s="8" t="s">
        <v>782</v>
      </c>
      <c r="B90" s="9" t="s">
        <v>480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x14ac:dyDescent="0.25">
      <c r="A91" s="8" t="s">
        <v>749</v>
      </c>
      <c r="B91" s="9" t="s">
        <v>481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x14ac:dyDescent="0.25">
      <c r="A92" s="19" t="s">
        <v>802</v>
      </c>
      <c r="B92" s="17" t="s">
        <v>482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x14ac:dyDescent="0.25">
      <c r="A93" s="4" t="s">
        <v>803</v>
      </c>
      <c r="B93" s="4" t="s">
        <v>483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x14ac:dyDescent="0.25">
      <c r="A94" s="4" t="s">
        <v>804</v>
      </c>
      <c r="B94" s="4" t="s">
        <v>483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x14ac:dyDescent="0.25">
      <c r="A95" s="4" t="s">
        <v>805</v>
      </c>
      <c r="B95" s="4" t="s">
        <v>483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x14ac:dyDescent="0.25">
      <c r="A96" s="4" t="s">
        <v>806</v>
      </c>
      <c r="B96" s="4" t="s">
        <v>483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x14ac:dyDescent="0.25">
      <c r="A97" s="4" t="s">
        <v>807</v>
      </c>
      <c r="B97" s="4" t="s">
        <v>483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x14ac:dyDescent="0.25">
      <c r="A98" s="4" t="s">
        <v>808</v>
      </c>
      <c r="B98" s="4" t="s">
        <v>483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x14ac:dyDescent="0.25">
      <c r="A99" s="4" t="s">
        <v>809</v>
      </c>
      <c r="B99" s="4" t="s">
        <v>483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x14ac:dyDescent="0.25">
      <c r="A100" s="4" t="s">
        <v>810</v>
      </c>
      <c r="B100" s="4" t="s">
        <v>483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x14ac:dyDescent="0.25">
      <c r="A101" s="8" t="s">
        <v>751</v>
      </c>
      <c r="B101" s="9" t="s">
        <v>483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x14ac:dyDescent="0.25">
      <c r="A102" s="4" t="s">
        <v>752</v>
      </c>
      <c r="B102" s="5" t="s">
        <v>484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x14ac:dyDescent="0.25">
      <c r="A103" s="64" t="s">
        <v>485</v>
      </c>
      <c r="B103" s="64" t="s">
        <v>484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x14ac:dyDescent="0.25">
      <c r="A104" s="64" t="s">
        <v>486</v>
      </c>
      <c r="B104" s="64" t="s">
        <v>484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x14ac:dyDescent="0.25">
      <c r="A105" s="4" t="s">
        <v>753</v>
      </c>
      <c r="B105" s="5" t="s">
        <v>487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25">
      <c r="A106" s="4" t="s">
        <v>488</v>
      </c>
      <c r="B106" s="5" t="s">
        <v>489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x14ac:dyDescent="0.25">
      <c r="A107" s="4" t="s">
        <v>754</v>
      </c>
      <c r="B107" s="5" t="s">
        <v>490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x14ac:dyDescent="0.25">
      <c r="A108" s="64" t="s">
        <v>491</v>
      </c>
      <c r="B108" s="64" t="s">
        <v>490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x14ac:dyDescent="0.25">
      <c r="A109" s="64" t="s">
        <v>492</v>
      </c>
      <c r="B109" s="64" t="s">
        <v>490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x14ac:dyDescent="0.25">
      <c r="A110" s="64" t="s">
        <v>493</v>
      </c>
      <c r="B110" s="64" t="s">
        <v>490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x14ac:dyDescent="0.25">
      <c r="A111" s="64" t="s">
        <v>494</v>
      </c>
      <c r="B111" s="64" t="s">
        <v>490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x14ac:dyDescent="0.25">
      <c r="A112" s="4" t="s">
        <v>811</v>
      </c>
      <c r="B112" s="5" t="s">
        <v>495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x14ac:dyDescent="0.25">
      <c r="A113" s="64" t="s">
        <v>496</v>
      </c>
      <c r="B113" s="64" t="s">
        <v>495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25">
      <c r="A114" s="64" t="s">
        <v>497</v>
      </c>
      <c r="B114" s="64" t="s">
        <v>495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x14ac:dyDescent="0.25">
      <c r="A115" s="64" t="s">
        <v>498</v>
      </c>
      <c r="B115" s="64" t="s">
        <v>495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x14ac:dyDescent="0.25">
      <c r="A116" s="64" t="s">
        <v>499</v>
      </c>
      <c r="B116" s="64" t="s">
        <v>495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x14ac:dyDescent="0.25">
      <c r="A117" s="64" t="s">
        <v>500</v>
      </c>
      <c r="B117" s="64" t="s">
        <v>495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x14ac:dyDescent="0.25">
      <c r="A118" s="64" t="s">
        <v>501</v>
      </c>
      <c r="B118" s="64" t="s">
        <v>495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x14ac:dyDescent="0.25">
      <c r="A119" s="64" t="s">
        <v>502</v>
      </c>
      <c r="B119" s="64" t="s">
        <v>495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x14ac:dyDescent="0.25">
      <c r="A120" s="64" t="s">
        <v>503</v>
      </c>
      <c r="B120" s="64" t="s">
        <v>495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x14ac:dyDescent="0.25">
      <c r="A121" s="64" t="s">
        <v>504</v>
      </c>
      <c r="B121" s="64" t="s">
        <v>495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x14ac:dyDescent="0.25">
      <c r="A122" s="64" t="s">
        <v>505</v>
      </c>
      <c r="B122" s="64" t="s">
        <v>495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x14ac:dyDescent="0.25">
      <c r="A123" s="64" t="s">
        <v>506</v>
      </c>
      <c r="B123" s="64" t="s">
        <v>495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x14ac:dyDescent="0.25">
      <c r="A124" s="64" t="s">
        <v>507</v>
      </c>
      <c r="B124" s="64" t="s">
        <v>495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x14ac:dyDescent="0.25">
      <c r="A125" s="64" t="s">
        <v>508</v>
      </c>
      <c r="B125" s="64" t="s">
        <v>495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x14ac:dyDescent="0.25">
      <c r="A126" s="64" t="s">
        <v>509</v>
      </c>
      <c r="B126" s="64" t="s">
        <v>495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x14ac:dyDescent="0.25">
      <c r="A127" s="64" t="s">
        <v>510</v>
      </c>
      <c r="B127" s="64" t="s">
        <v>495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x14ac:dyDescent="0.25">
      <c r="A128" s="8" t="s">
        <v>783</v>
      </c>
      <c r="B128" s="9" t="s">
        <v>511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x14ac:dyDescent="0.25">
      <c r="A129" s="4" t="s">
        <v>813</v>
      </c>
      <c r="B129" s="4" t="s">
        <v>512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x14ac:dyDescent="0.25">
      <c r="A130" s="4" t="s">
        <v>812</v>
      </c>
      <c r="B130" s="4" t="s">
        <v>512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x14ac:dyDescent="0.25">
      <c r="A131" s="4" t="s">
        <v>814</v>
      </c>
      <c r="B131" s="4" t="s">
        <v>512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x14ac:dyDescent="0.25">
      <c r="A132" s="4" t="s">
        <v>815</v>
      </c>
      <c r="B132" s="4" t="s">
        <v>512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x14ac:dyDescent="0.25">
      <c r="A133" s="4" t="s">
        <v>816</v>
      </c>
      <c r="B133" s="4" t="s">
        <v>512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 x14ac:dyDescent="0.25">
      <c r="A134" s="4" t="s">
        <v>817</v>
      </c>
      <c r="B134" s="4" t="s">
        <v>512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x14ac:dyDescent="0.25">
      <c r="A135" s="4" t="s">
        <v>818</v>
      </c>
      <c r="B135" s="4" t="s">
        <v>512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x14ac:dyDescent="0.25">
      <c r="A136" s="4" t="s">
        <v>819</v>
      </c>
      <c r="B136" s="4" t="s">
        <v>512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x14ac:dyDescent="0.25">
      <c r="A137" s="4" t="s">
        <v>820</v>
      </c>
      <c r="B137" s="4" t="s">
        <v>512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x14ac:dyDescent="0.25">
      <c r="A138" s="4" t="s">
        <v>821</v>
      </c>
      <c r="B138" s="4" t="s">
        <v>512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 x14ac:dyDescent="0.25">
      <c r="A139" s="4" t="s">
        <v>822</v>
      </c>
      <c r="B139" s="4" t="s">
        <v>512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x14ac:dyDescent="0.25">
      <c r="A140" s="4" t="s">
        <v>823</v>
      </c>
      <c r="B140" s="4" t="s">
        <v>512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x14ac:dyDescent="0.25">
      <c r="A141" s="8" t="s">
        <v>756</v>
      </c>
      <c r="B141" s="9" t="s">
        <v>512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x14ac:dyDescent="0.25">
      <c r="A142" s="63" t="s">
        <v>784</v>
      </c>
      <c r="B142" s="11" t="s">
        <v>513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x14ac:dyDescent="0.25">
      <c r="A143" s="16" t="s">
        <v>514</v>
      </c>
      <c r="B143" s="5" t="s">
        <v>515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x14ac:dyDescent="0.25">
      <c r="A144" s="16" t="s">
        <v>757</v>
      </c>
      <c r="B144" s="5" t="s">
        <v>516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x14ac:dyDescent="0.25">
      <c r="A145" s="65" t="s">
        <v>517</v>
      </c>
      <c r="B145" s="64" t="s">
        <v>516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x14ac:dyDescent="0.25">
      <c r="A146" s="64" t="s">
        <v>518</v>
      </c>
      <c r="B146" s="64" t="s">
        <v>516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x14ac:dyDescent="0.25">
      <c r="A147" s="45" t="s">
        <v>758</v>
      </c>
      <c r="B147" s="5" t="s">
        <v>519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x14ac:dyDescent="0.25">
      <c r="A148" s="66" t="s">
        <v>314</v>
      </c>
      <c r="B148" s="66" t="s">
        <v>519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x14ac:dyDescent="0.25">
      <c r="A149" s="45" t="s">
        <v>824</v>
      </c>
      <c r="B149" s="5" t="s">
        <v>520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x14ac:dyDescent="0.25">
      <c r="A150" s="67" t="s">
        <v>521</v>
      </c>
      <c r="B150" s="64" t="s">
        <v>520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x14ac:dyDescent="0.25">
      <c r="A151" s="64" t="s">
        <v>522</v>
      </c>
      <c r="B151" s="64" t="s">
        <v>520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x14ac:dyDescent="0.25">
      <c r="A152" s="64" t="s">
        <v>523</v>
      </c>
      <c r="B152" s="64" t="s">
        <v>520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x14ac:dyDescent="0.25">
      <c r="A153" s="64" t="s">
        <v>524</v>
      </c>
      <c r="B153" s="64" t="s">
        <v>520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x14ac:dyDescent="0.25">
      <c r="A154" s="64" t="s">
        <v>525</v>
      </c>
      <c r="B154" s="64" t="s">
        <v>520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x14ac:dyDescent="0.25">
      <c r="A155" s="64" t="s">
        <v>526</v>
      </c>
      <c r="B155" s="64" t="s">
        <v>520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x14ac:dyDescent="0.25">
      <c r="A156" s="45" t="s">
        <v>527</v>
      </c>
      <c r="B156" s="5" t="s">
        <v>528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x14ac:dyDescent="0.25">
      <c r="A157" s="45" t="s">
        <v>529</v>
      </c>
      <c r="B157" s="5" t="s">
        <v>530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x14ac:dyDescent="0.25">
      <c r="A158" s="45" t="s">
        <v>531</v>
      </c>
      <c r="B158" s="5" t="s">
        <v>532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x14ac:dyDescent="0.25">
      <c r="A159" s="16" t="s">
        <v>825</v>
      </c>
      <c r="B159" s="5" t="s">
        <v>533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x14ac:dyDescent="0.25">
      <c r="A160" s="66" t="s">
        <v>314</v>
      </c>
      <c r="B160" s="66" t="s">
        <v>533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x14ac:dyDescent="0.25">
      <c r="A161" s="66" t="s">
        <v>534</v>
      </c>
      <c r="B161" s="66" t="s">
        <v>533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x14ac:dyDescent="0.25">
      <c r="A162" s="66" t="s">
        <v>826</v>
      </c>
      <c r="B162" s="66" t="s">
        <v>533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x14ac:dyDescent="0.25">
      <c r="A163" s="16" t="s">
        <v>827</v>
      </c>
      <c r="B163" s="5" t="s">
        <v>535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x14ac:dyDescent="0.25">
      <c r="A164" s="64" t="s">
        <v>536</v>
      </c>
      <c r="B164" s="66" t="s">
        <v>535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x14ac:dyDescent="0.25">
      <c r="A165" s="64" t="s">
        <v>537</v>
      </c>
      <c r="B165" s="66" t="s">
        <v>535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x14ac:dyDescent="0.25">
      <c r="A166" s="64" t="s">
        <v>538</v>
      </c>
      <c r="B166" s="66" t="s">
        <v>535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x14ac:dyDescent="0.25">
      <c r="A167" s="64" t="s">
        <v>539</v>
      </c>
      <c r="B167" s="66" t="s">
        <v>535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x14ac:dyDescent="0.25">
      <c r="A168" s="16" t="s">
        <v>828</v>
      </c>
      <c r="B168" s="5" t="s">
        <v>540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x14ac:dyDescent="0.25">
      <c r="A169" s="66" t="s">
        <v>541</v>
      </c>
      <c r="B169" s="66" t="s">
        <v>540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 x14ac:dyDescent="0.25">
      <c r="A170" s="64" t="s">
        <v>542</v>
      </c>
      <c r="B170" s="66" t="s">
        <v>540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x14ac:dyDescent="0.25">
      <c r="A171" s="64" t="s">
        <v>543</v>
      </c>
      <c r="B171" s="66" t="s">
        <v>540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x14ac:dyDescent="0.25">
      <c r="A172" s="68" t="s">
        <v>829</v>
      </c>
      <c r="B172" s="11" t="s">
        <v>544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x14ac:dyDescent="0.25">
      <c r="A173" s="19" t="s">
        <v>830</v>
      </c>
      <c r="B173" s="9" t="s">
        <v>545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x14ac:dyDescent="0.25">
      <c r="A174" s="64" t="s">
        <v>546</v>
      </c>
      <c r="B174" s="66" t="s">
        <v>545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x14ac:dyDescent="0.25">
      <c r="A175" s="19" t="s">
        <v>831</v>
      </c>
      <c r="B175" s="9" t="s">
        <v>547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x14ac:dyDescent="0.25">
      <c r="A176" s="64" t="s">
        <v>548</v>
      </c>
      <c r="B176" s="66" t="s">
        <v>547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x14ac:dyDescent="0.25">
      <c r="A177" s="19" t="s">
        <v>549</v>
      </c>
      <c r="B177" s="9" t="s">
        <v>550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x14ac:dyDescent="0.25">
      <c r="A178" s="19" t="s">
        <v>832</v>
      </c>
      <c r="B178" s="9" t="s">
        <v>551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x14ac:dyDescent="0.25">
      <c r="A179" s="64" t="s">
        <v>552</v>
      </c>
      <c r="B179" s="66" t="s">
        <v>551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x14ac:dyDescent="0.25">
      <c r="A180" s="19" t="s">
        <v>553</v>
      </c>
      <c r="B180" s="9" t="s">
        <v>554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x14ac:dyDescent="0.25">
      <c r="A181" s="63" t="s">
        <v>786</v>
      </c>
      <c r="B181" s="11" t="s">
        <v>555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x14ac:dyDescent="0.25">
      <c r="A182" s="19" t="s">
        <v>556</v>
      </c>
      <c r="B182" s="9" t="s">
        <v>557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x14ac:dyDescent="0.25">
      <c r="A183" s="16" t="s">
        <v>882</v>
      </c>
      <c r="B183" s="4" t="s">
        <v>558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x14ac:dyDescent="0.25">
      <c r="A184" s="16" t="s">
        <v>883</v>
      </c>
      <c r="B184" s="4" t="s">
        <v>558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x14ac:dyDescent="0.25">
      <c r="A185" s="16" t="s">
        <v>891</v>
      </c>
      <c r="B185" s="4" t="s">
        <v>558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x14ac:dyDescent="0.25">
      <c r="A186" s="4" t="s">
        <v>890</v>
      </c>
      <c r="B186" s="4" t="s">
        <v>558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x14ac:dyDescent="0.25">
      <c r="A187" s="4" t="s">
        <v>889</v>
      </c>
      <c r="B187" s="4" t="s">
        <v>558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x14ac:dyDescent="0.25">
      <c r="A188" s="4" t="s">
        <v>888</v>
      </c>
      <c r="B188" s="4" t="s">
        <v>558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x14ac:dyDescent="0.25">
      <c r="A189" s="16" t="s">
        <v>887</v>
      </c>
      <c r="B189" s="4" t="s">
        <v>558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x14ac:dyDescent="0.25">
      <c r="A190" s="16" t="s">
        <v>892</v>
      </c>
      <c r="B190" s="4" t="s">
        <v>558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x14ac:dyDescent="0.25">
      <c r="A191" s="16" t="s">
        <v>884</v>
      </c>
      <c r="B191" s="4" t="s">
        <v>558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x14ac:dyDescent="0.25">
      <c r="A192" s="16" t="s">
        <v>885</v>
      </c>
      <c r="B192" s="4" t="s">
        <v>558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x14ac:dyDescent="0.25">
      <c r="A193" s="8" t="s">
        <v>833</v>
      </c>
      <c r="B193" s="9" t="s">
        <v>558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x14ac:dyDescent="0.25">
      <c r="A194" s="16" t="s">
        <v>882</v>
      </c>
      <c r="B194" s="4" t="s">
        <v>559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x14ac:dyDescent="0.25">
      <c r="A195" s="16" t="s">
        <v>883</v>
      </c>
      <c r="B195" s="4" t="s">
        <v>559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x14ac:dyDescent="0.25">
      <c r="A196" s="16" t="s">
        <v>891</v>
      </c>
      <c r="B196" s="4" t="s">
        <v>559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x14ac:dyDescent="0.25">
      <c r="A197" s="4" t="s">
        <v>890</v>
      </c>
      <c r="B197" s="4" t="s">
        <v>559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x14ac:dyDescent="0.25">
      <c r="A198" s="4" t="s">
        <v>889</v>
      </c>
      <c r="B198" s="4" t="s">
        <v>559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x14ac:dyDescent="0.25">
      <c r="A199" s="4" t="s">
        <v>888</v>
      </c>
      <c r="B199" s="4" t="s">
        <v>559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x14ac:dyDescent="0.25">
      <c r="A200" s="16" t="s">
        <v>887</v>
      </c>
      <c r="B200" s="4" t="s">
        <v>559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x14ac:dyDescent="0.25">
      <c r="A201" s="16" t="s">
        <v>886</v>
      </c>
      <c r="B201" s="4" t="s">
        <v>559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x14ac:dyDescent="0.25">
      <c r="A202" s="16" t="s">
        <v>884</v>
      </c>
      <c r="B202" s="4" t="s">
        <v>559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x14ac:dyDescent="0.25">
      <c r="A203" s="16" t="s">
        <v>885</v>
      </c>
      <c r="B203" s="4" t="s">
        <v>559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x14ac:dyDescent="0.25">
      <c r="A204" s="19" t="s">
        <v>834</v>
      </c>
      <c r="B204" s="9" t="s">
        <v>559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x14ac:dyDescent="0.25">
      <c r="A205" s="63" t="s">
        <v>787</v>
      </c>
      <c r="B205" s="11" t="s">
        <v>560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x14ac:dyDescent="0.25">
      <c r="A206" s="19" t="s">
        <v>561</v>
      </c>
      <c r="B206" s="9" t="s">
        <v>562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x14ac:dyDescent="0.25">
      <c r="A207" s="16" t="s">
        <v>882</v>
      </c>
      <c r="B207" s="4" t="s">
        <v>563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x14ac:dyDescent="0.25">
      <c r="A208" s="16" t="s">
        <v>883</v>
      </c>
      <c r="B208" s="4" t="s">
        <v>563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x14ac:dyDescent="0.25">
      <c r="A209" s="16" t="s">
        <v>891</v>
      </c>
      <c r="B209" s="4" t="s">
        <v>563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x14ac:dyDescent="0.25">
      <c r="A210" s="4" t="s">
        <v>890</v>
      </c>
      <c r="B210" s="4" t="s">
        <v>563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x14ac:dyDescent="0.25">
      <c r="A211" s="4" t="s">
        <v>889</v>
      </c>
      <c r="B211" s="4" t="s">
        <v>563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x14ac:dyDescent="0.25">
      <c r="A212" s="4" t="s">
        <v>888</v>
      </c>
      <c r="B212" s="4" t="s">
        <v>563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x14ac:dyDescent="0.25">
      <c r="A213" s="16" t="s">
        <v>887</v>
      </c>
      <c r="B213" s="4" t="s">
        <v>563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x14ac:dyDescent="0.25">
      <c r="A214" s="16" t="s">
        <v>892</v>
      </c>
      <c r="B214" s="4" t="s">
        <v>563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x14ac:dyDescent="0.25">
      <c r="A215" s="16" t="s">
        <v>884</v>
      </c>
      <c r="B215" s="4" t="s">
        <v>563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x14ac:dyDescent="0.25">
      <c r="A216" s="16" t="s">
        <v>885</v>
      </c>
      <c r="B216" s="4" t="s">
        <v>563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x14ac:dyDescent="0.25">
      <c r="A217" s="8" t="s">
        <v>835</v>
      </c>
      <c r="B217" s="9" t="s">
        <v>563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x14ac:dyDescent="0.25">
      <c r="A218" s="16" t="s">
        <v>882</v>
      </c>
      <c r="B218" s="4" t="s">
        <v>564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x14ac:dyDescent="0.25">
      <c r="A219" s="16" t="s">
        <v>883</v>
      </c>
      <c r="B219" s="4" t="s">
        <v>564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x14ac:dyDescent="0.25">
      <c r="A220" s="16" t="s">
        <v>891</v>
      </c>
      <c r="B220" s="4" t="s">
        <v>564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x14ac:dyDescent="0.25">
      <c r="A221" s="4" t="s">
        <v>890</v>
      </c>
      <c r="B221" s="4" t="s">
        <v>564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x14ac:dyDescent="0.25">
      <c r="A222" s="4" t="s">
        <v>889</v>
      </c>
      <c r="B222" s="4" t="s">
        <v>564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x14ac:dyDescent="0.25">
      <c r="A223" s="4" t="s">
        <v>888</v>
      </c>
      <c r="B223" s="4" t="s">
        <v>564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x14ac:dyDescent="0.25">
      <c r="A224" s="16" t="s">
        <v>887</v>
      </c>
      <c r="B224" s="4" t="s">
        <v>564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x14ac:dyDescent="0.25">
      <c r="A225" s="16" t="s">
        <v>886</v>
      </c>
      <c r="B225" s="4" t="s">
        <v>564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x14ac:dyDescent="0.25">
      <c r="A226" s="16" t="s">
        <v>884</v>
      </c>
      <c r="B226" s="4" t="s">
        <v>564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x14ac:dyDescent="0.25">
      <c r="A227" s="16" t="s">
        <v>885</v>
      </c>
      <c r="B227" s="4" t="s">
        <v>564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x14ac:dyDescent="0.25">
      <c r="A228" s="19" t="s">
        <v>836</v>
      </c>
      <c r="B228" s="9" t="s">
        <v>564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x14ac:dyDescent="0.25">
      <c r="A229" s="63" t="s">
        <v>789</v>
      </c>
      <c r="B229" s="11" t="s">
        <v>565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x14ac:dyDescent="0.25">
      <c r="A230" s="69" t="s">
        <v>788</v>
      </c>
      <c r="B230" s="70" t="s">
        <v>566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 x14ac:dyDescent="0.25">
      <c r="A231" s="78" t="s">
        <v>897</v>
      </c>
      <c r="B231" s="7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 x14ac:dyDescent="0.25">
      <c r="A232" s="78" t="s">
        <v>898</v>
      </c>
      <c r="B232" s="7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x14ac:dyDescent="0.25">
      <c r="A233" s="28" t="s">
        <v>770</v>
      </c>
      <c r="B233" s="4" t="s">
        <v>567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x14ac:dyDescent="0.25">
      <c r="A234" s="64" t="s">
        <v>405</v>
      </c>
      <c r="B234" s="64" t="s">
        <v>567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x14ac:dyDescent="0.25">
      <c r="A235" s="15" t="s">
        <v>568</v>
      </c>
      <c r="B235" s="4" t="s">
        <v>569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x14ac:dyDescent="0.25">
      <c r="A236" s="28" t="s">
        <v>837</v>
      </c>
      <c r="B236" s="4" t="s">
        <v>570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x14ac:dyDescent="0.25">
      <c r="A237" s="64" t="s">
        <v>405</v>
      </c>
      <c r="B237" s="64" t="s">
        <v>570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x14ac:dyDescent="0.25">
      <c r="A238" s="14" t="s">
        <v>790</v>
      </c>
      <c r="B238" s="8" t="s">
        <v>571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x14ac:dyDescent="0.25">
      <c r="A239" s="15" t="s">
        <v>838</v>
      </c>
      <c r="B239" s="4" t="s">
        <v>572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x14ac:dyDescent="0.25">
      <c r="A240" s="64" t="s">
        <v>413</v>
      </c>
      <c r="B240" s="64" t="s">
        <v>572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x14ac:dyDescent="0.25">
      <c r="A241" s="28" t="s">
        <v>573</v>
      </c>
      <c r="B241" s="4" t="s">
        <v>574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x14ac:dyDescent="0.25">
      <c r="A242" s="16" t="s">
        <v>839</v>
      </c>
      <c r="B242" s="4" t="s">
        <v>575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x14ac:dyDescent="0.25">
      <c r="A243" s="64" t="s">
        <v>414</v>
      </c>
      <c r="B243" s="64" t="s">
        <v>575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x14ac:dyDescent="0.25">
      <c r="A244" s="28" t="s">
        <v>576</v>
      </c>
      <c r="B244" s="4" t="s">
        <v>577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x14ac:dyDescent="0.25">
      <c r="A245" s="29" t="s">
        <v>791</v>
      </c>
      <c r="B245" s="8" t="s">
        <v>578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x14ac:dyDescent="0.25">
      <c r="A246" s="4" t="s">
        <v>895</v>
      </c>
      <c r="B246" s="4" t="s">
        <v>579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x14ac:dyDescent="0.25">
      <c r="A247" s="4" t="s">
        <v>896</v>
      </c>
      <c r="B247" s="4" t="s">
        <v>579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x14ac:dyDescent="0.25">
      <c r="A248" s="4" t="s">
        <v>893</v>
      </c>
      <c r="B248" s="4" t="s">
        <v>580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x14ac:dyDescent="0.25">
      <c r="A249" s="4" t="s">
        <v>894</v>
      </c>
      <c r="B249" s="4" t="s">
        <v>580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x14ac:dyDescent="0.25">
      <c r="A250" s="8" t="s">
        <v>792</v>
      </c>
      <c r="B250" s="8" t="s">
        <v>581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x14ac:dyDescent="0.25">
      <c r="A251" s="29" t="s">
        <v>582</v>
      </c>
      <c r="B251" s="8" t="s">
        <v>583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x14ac:dyDescent="0.25">
      <c r="A252" s="29" t="s">
        <v>584</v>
      </c>
      <c r="B252" s="8" t="s">
        <v>585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x14ac:dyDescent="0.25">
      <c r="A253" s="29" t="s">
        <v>586</v>
      </c>
      <c r="B253" s="8" t="s">
        <v>587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x14ac:dyDescent="0.25">
      <c r="A254" s="29" t="s">
        <v>588</v>
      </c>
      <c r="B254" s="8" t="s">
        <v>589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x14ac:dyDescent="0.25">
      <c r="A255" s="14" t="s">
        <v>927</v>
      </c>
      <c r="B255" s="8" t="s">
        <v>590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x14ac:dyDescent="0.25">
      <c r="A256" s="19" t="s">
        <v>591</v>
      </c>
      <c r="B256" s="8" t="s">
        <v>590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x14ac:dyDescent="0.25">
      <c r="A257" s="71" t="s">
        <v>793</v>
      </c>
      <c r="B257" s="47" t="s">
        <v>592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x14ac:dyDescent="0.25">
      <c r="A258" s="15" t="s">
        <v>593</v>
      </c>
      <c r="B258" s="4" t="s">
        <v>594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x14ac:dyDescent="0.25">
      <c r="A259" s="16" t="s">
        <v>595</v>
      </c>
      <c r="B259" s="4" t="s">
        <v>596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x14ac:dyDescent="0.25">
      <c r="A260" s="28" t="s">
        <v>597</v>
      </c>
      <c r="B260" s="4" t="s">
        <v>598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x14ac:dyDescent="0.25">
      <c r="A261" s="28" t="s">
        <v>775</v>
      </c>
      <c r="B261" s="4" t="s">
        <v>599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x14ac:dyDescent="0.25">
      <c r="A262" s="64" t="s">
        <v>439</v>
      </c>
      <c r="B262" s="64" t="s">
        <v>599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x14ac:dyDescent="0.25">
      <c r="A263" s="64" t="s">
        <v>440</v>
      </c>
      <c r="B263" s="64" t="s">
        <v>599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x14ac:dyDescent="0.25">
      <c r="A264" s="72" t="s">
        <v>441</v>
      </c>
      <c r="B264" s="72" t="s">
        <v>599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x14ac:dyDescent="0.25">
      <c r="A265" s="73" t="s">
        <v>794</v>
      </c>
      <c r="B265" s="47" t="s">
        <v>600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x14ac:dyDescent="0.25">
      <c r="A266" s="59" t="s">
        <v>601</v>
      </c>
      <c r="B266" s="47" t="s">
        <v>602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 x14ac:dyDescent="0.25">
      <c r="A267" s="54" t="s">
        <v>795</v>
      </c>
      <c r="B267" s="48" t="s">
        <v>603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 x14ac:dyDescent="0.25">
      <c r="A268" s="52" t="s">
        <v>840</v>
      </c>
      <c r="B268" s="53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22"/>
  <sheetViews>
    <sheetView workbookViewId="0">
      <pane xSplit="2" ySplit="5" topLeftCell="C9" activePane="bottomRight" state="frozen"/>
      <selection activeCell="B4" sqref="B4"/>
      <selection pane="topRight" activeCell="B4" sqref="B4"/>
      <selection pane="bottomLeft" activeCell="B4" sqref="B4"/>
      <selection pane="bottomRight" activeCell="A23" sqref="A23"/>
    </sheetView>
  </sheetViews>
  <sheetFormatPr defaultRowHeight="15" x14ac:dyDescent="0.25"/>
  <cols>
    <col min="1" max="1" width="64.7109375" style="199" customWidth="1"/>
    <col min="2" max="2" width="9.42578125" style="199" customWidth="1"/>
    <col min="3" max="3" width="11.5703125" style="199" customWidth="1"/>
    <col min="4" max="4" width="17.28515625" style="199" customWidth="1"/>
    <col min="5" max="5" width="13.28515625" style="199" customWidth="1"/>
    <col min="6" max="16384" width="9.140625" style="199"/>
  </cols>
  <sheetData>
    <row r="1" spans="1:5" ht="21.75" customHeight="1" x14ac:dyDescent="0.3">
      <c r="A1" s="586" t="str">
        <f>'1.'!A1</f>
        <v>Ják Község  Önkormányzata 2021. évi költségvetése</v>
      </c>
      <c r="B1" s="587"/>
      <c r="C1" s="587"/>
      <c r="D1" s="587"/>
      <c r="E1" s="587"/>
    </row>
    <row r="2" spans="1:5" ht="26.25" customHeight="1" x14ac:dyDescent="0.3">
      <c r="A2" s="590" t="s">
        <v>1109</v>
      </c>
      <c r="B2" s="587"/>
      <c r="C2" s="587"/>
      <c r="D2" s="587"/>
      <c r="E2" s="587"/>
    </row>
    <row r="3" spans="1:5" x14ac:dyDescent="0.25">
      <c r="B3" s="562" t="s">
        <v>1275</v>
      </c>
      <c r="C3" s="317"/>
      <c r="D3" s="204"/>
    </row>
    <row r="4" spans="1:5" ht="15" customHeight="1" x14ac:dyDescent="0.25">
      <c r="A4" s="591" t="s">
        <v>901</v>
      </c>
      <c r="B4" s="593" t="s">
        <v>256</v>
      </c>
      <c r="C4" s="614" t="s">
        <v>929</v>
      </c>
      <c r="D4" s="615"/>
      <c r="E4" s="616"/>
    </row>
    <row r="5" spans="1:5" ht="23.25" customHeight="1" x14ac:dyDescent="0.25">
      <c r="A5" s="617"/>
      <c r="B5" s="617"/>
      <c r="C5" s="339" t="s">
        <v>970</v>
      </c>
      <c r="D5" s="339" t="s">
        <v>40</v>
      </c>
      <c r="E5" s="340" t="s">
        <v>41</v>
      </c>
    </row>
    <row r="6" spans="1:5" x14ac:dyDescent="0.25">
      <c r="A6" s="344"/>
      <c r="B6" s="344"/>
      <c r="C6" s="345"/>
      <c r="D6" s="345"/>
      <c r="E6" s="345"/>
    </row>
    <row r="7" spans="1:5" x14ac:dyDescent="0.25">
      <c r="A7" s="217" t="s">
        <v>368</v>
      </c>
      <c r="B7" s="342" t="s">
        <v>369</v>
      </c>
      <c r="C7" s="345">
        <f>'2.'!C63</f>
        <v>200000</v>
      </c>
      <c r="D7" s="345"/>
      <c r="E7" s="345"/>
    </row>
    <row r="8" spans="1:5" x14ac:dyDescent="0.25">
      <c r="A8" s="217" t="s">
        <v>685</v>
      </c>
      <c r="B8" s="342" t="s">
        <v>370</v>
      </c>
      <c r="C8" s="345">
        <f>'2.'!O64</f>
        <v>4500000</v>
      </c>
      <c r="D8" s="345"/>
      <c r="E8" s="345"/>
    </row>
    <row r="9" spans="1:5" x14ac:dyDescent="0.25">
      <c r="A9" s="208" t="s">
        <v>372</v>
      </c>
      <c r="B9" s="342" t="s">
        <v>373</v>
      </c>
      <c r="C9" s="345">
        <f>'2.'!C65</f>
        <v>2075000</v>
      </c>
      <c r="D9" s="345"/>
      <c r="E9" s="345"/>
    </row>
    <row r="10" spans="1:5" x14ac:dyDescent="0.25">
      <c r="A10" s="208" t="s">
        <v>975</v>
      </c>
      <c r="B10" s="342"/>
      <c r="C10" s="345"/>
      <c r="D10" s="345"/>
      <c r="E10" s="345"/>
    </row>
    <row r="11" spans="1:5" x14ac:dyDescent="0.25">
      <c r="A11" s="217" t="s">
        <v>374</v>
      </c>
      <c r="B11" s="342" t="s">
        <v>375</v>
      </c>
      <c r="C11" s="345">
        <f>'2.'!C66</f>
        <v>6100000</v>
      </c>
      <c r="D11" s="345">
        <f>SUM('2.'!P66)</f>
        <v>0</v>
      </c>
      <c r="E11" s="345"/>
    </row>
    <row r="12" spans="1:5" x14ac:dyDescent="0.25">
      <c r="A12" s="217" t="s">
        <v>976</v>
      </c>
      <c r="B12" s="342"/>
      <c r="C12" s="345"/>
      <c r="D12" s="345"/>
      <c r="E12" s="345"/>
    </row>
    <row r="13" spans="1:5" x14ac:dyDescent="0.25">
      <c r="A13" s="217" t="s">
        <v>376</v>
      </c>
      <c r="B13" s="342" t="s">
        <v>377</v>
      </c>
      <c r="C13" s="345"/>
      <c r="D13" s="345"/>
      <c r="E13" s="345"/>
    </row>
    <row r="14" spans="1:5" x14ac:dyDescent="0.25">
      <c r="A14" s="208" t="s">
        <v>378</v>
      </c>
      <c r="B14" s="342" t="s">
        <v>379</v>
      </c>
      <c r="C14" s="345"/>
      <c r="D14" s="345"/>
      <c r="E14" s="345"/>
    </row>
    <row r="15" spans="1:5" x14ac:dyDescent="0.25">
      <c r="A15" s="208" t="s">
        <v>380</v>
      </c>
      <c r="B15" s="342" t="s">
        <v>381</v>
      </c>
      <c r="C15" s="345">
        <f>'2.'!C69</f>
        <v>3487500</v>
      </c>
      <c r="D15" s="345">
        <f>SUM('2.'!P69)</f>
        <v>0</v>
      </c>
      <c r="E15" s="345"/>
    </row>
    <row r="16" spans="1:5" ht="15.75" x14ac:dyDescent="0.25">
      <c r="A16" s="220" t="s">
        <v>686</v>
      </c>
      <c r="B16" s="343" t="s">
        <v>382</v>
      </c>
      <c r="C16" s="346">
        <f>C11+C15+C9+C7+C8</f>
        <v>16362500</v>
      </c>
      <c r="D16" s="346">
        <f>SUM(D9:D15)</f>
        <v>0</v>
      </c>
      <c r="E16" s="346"/>
    </row>
    <row r="17" spans="1:5" x14ac:dyDescent="0.25">
      <c r="A17" s="217" t="s">
        <v>383</v>
      </c>
      <c r="B17" s="342" t="s">
        <v>384</v>
      </c>
      <c r="C17" s="345">
        <f>SUM('2.'!O71)</f>
        <v>61742796</v>
      </c>
      <c r="D17" s="345">
        <f>SUM('2.'!P71)</f>
        <v>0</v>
      </c>
      <c r="E17" s="345"/>
    </row>
    <row r="18" spans="1:5" x14ac:dyDescent="0.25">
      <c r="A18" s="217" t="s">
        <v>387</v>
      </c>
      <c r="B18" s="342" t="s">
        <v>388</v>
      </c>
      <c r="C18" s="345"/>
      <c r="D18" s="345"/>
      <c r="E18" s="345"/>
    </row>
    <row r="19" spans="1:5" x14ac:dyDescent="0.25">
      <c r="A19" s="217" t="s">
        <v>389</v>
      </c>
      <c r="B19" s="342" t="s">
        <v>390</v>
      </c>
      <c r="C19" s="345">
        <f>SUM('2.'!O74)</f>
        <v>16662555</v>
      </c>
      <c r="D19" s="345">
        <f>SUM('2.'!P74)</f>
        <v>0</v>
      </c>
      <c r="E19" s="345"/>
    </row>
    <row r="20" spans="1:5" ht="15.75" x14ac:dyDescent="0.25">
      <c r="A20" s="220" t="s">
        <v>687</v>
      </c>
      <c r="B20" s="343" t="s">
        <v>391</v>
      </c>
      <c r="C20" s="346">
        <f>SUM(C19,C17)</f>
        <v>78405351</v>
      </c>
      <c r="D20" s="346">
        <f>SUM(D19,D17)</f>
        <v>0</v>
      </c>
      <c r="E20" s="347"/>
    </row>
    <row r="21" spans="1:5" ht="15.75" x14ac:dyDescent="0.25">
      <c r="A21" s="220" t="s">
        <v>1192</v>
      </c>
      <c r="B21" s="512" t="s">
        <v>1193</v>
      </c>
      <c r="C21" s="513">
        <f>C16+C20</f>
        <v>94767851</v>
      </c>
      <c r="D21" s="513">
        <f>D16+D20</f>
        <v>0</v>
      </c>
      <c r="E21" s="513">
        <f>E16+E20</f>
        <v>0</v>
      </c>
    </row>
    <row r="22" spans="1:5" x14ac:dyDescent="0.25">
      <c r="A22" s="327"/>
      <c r="B22" s="327"/>
      <c r="C22" s="327"/>
      <c r="D22" s="327"/>
    </row>
  </sheetData>
  <mergeCells count="5">
    <mergeCell ref="A1:E1"/>
    <mergeCell ref="A2:E2"/>
    <mergeCell ref="C4:E4"/>
    <mergeCell ref="B4:B5"/>
    <mergeCell ref="A4:A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27"/>
  <sheetViews>
    <sheetView workbookViewId="0">
      <selection activeCell="C14" sqref="C14"/>
    </sheetView>
  </sheetViews>
  <sheetFormatPr defaultRowHeight="15" x14ac:dyDescent="0.25"/>
  <cols>
    <col min="1" max="1" width="6.140625" style="230" customWidth="1"/>
    <col min="2" max="5" width="29.28515625" style="230" customWidth="1"/>
    <col min="6" max="16384" width="9.140625" style="230"/>
  </cols>
  <sheetData>
    <row r="1" spans="1:5" ht="31.5" customHeight="1" x14ac:dyDescent="0.25">
      <c r="A1" s="620" t="s">
        <v>1269</v>
      </c>
      <c r="B1" s="620"/>
      <c r="C1" s="620"/>
      <c r="D1" s="620"/>
      <c r="E1" s="620"/>
    </row>
    <row r="2" spans="1:5" ht="15.75" thickBot="1" x14ac:dyDescent="0.3">
      <c r="A2" s="270"/>
      <c r="B2" s="271"/>
      <c r="C2" s="270"/>
      <c r="D2" s="562" t="s">
        <v>1276</v>
      </c>
      <c r="E2" s="274"/>
    </row>
    <row r="3" spans="1:5" ht="15.75" thickBot="1" x14ac:dyDescent="0.3">
      <c r="A3" s="618" t="s">
        <v>1051</v>
      </c>
      <c r="B3" s="275" t="s">
        <v>1007</v>
      </c>
      <c r="C3" s="276"/>
      <c r="D3" s="275" t="s">
        <v>1028</v>
      </c>
      <c r="E3" s="277"/>
    </row>
    <row r="4" spans="1:5" ht="15.75" thickBot="1" x14ac:dyDescent="0.3">
      <c r="A4" s="619"/>
      <c r="B4" s="278" t="s">
        <v>901</v>
      </c>
      <c r="C4" s="279" t="s">
        <v>1184</v>
      </c>
      <c r="D4" s="278" t="s">
        <v>901</v>
      </c>
      <c r="E4" s="279" t="s">
        <v>1184</v>
      </c>
    </row>
    <row r="5" spans="1:5" ht="15.75" thickBot="1" x14ac:dyDescent="0.3">
      <c r="A5" s="281">
        <v>1</v>
      </c>
      <c r="B5" s="278">
        <v>2</v>
      </c>
      <c r="C5" s="279" t="s">
        <v>1010</v>
      </c>
      <c r="D5" s="278" t="s">
        <v>1012</v>
      </c>
      <c r="E5" s="280" t="s">
        <v>1014</v>
      </c>
    </row>
    <row r="6" spans="1:5" ht="30" x14ac:dyDescent="0.25">
      <c r="A6" s="272" t="s">
        <v>1006</v>
      </c>
      <c r="B6" s="282" t="s">
        <v>1009</v>
      </c>
      <c r="C6" s="283">
        <f>SUM('3.'!L21)-25580160</f>
        <v>282137635</v>
      </c>
      <c r="D6" s="282" t="s">
        <v>1030</v>
      </c>
      <c r="E6" s="284">
        <f>SUM('2.'!O25)</f>
        <v>209343375</v>
      </c>
    </row>
    <row r="7" spans="1:5" ht="45" x14ac:dyDescent="0.25">
      <c r="A7" s="273" t="s">
        <v>1008</v>
      </c>
      <c r="B7" s="285" t="s">
        <v>780</v>
      </c>
      <c r="C7" s="286">
        <f>SUM('3.'!L20)</f>
        <v>25580160</v>
      </c>
      <c r="D7" s="285" t="s">
        <v>1032</v>
      </c>
      <c r="E7" s="287">
        <f>SUM('2.'!O26)</f>
        <v>33335250</v>
      </c>
    </row>
    <row r="8" spans="1:5" x14ac:dyDescent="0.25">
      <c r="A8" s="273" t="s">
        <v>1010</v>
      </c>
      <c r="B8" s="285" t="s">
        <v>1052</v>
      </c>
      <c r="C8" s="286"/>
      <c r="D8" s="285" t="s">
        <v>626</v>
      </c>
      <c r="E8" s="287">
        <f>SUM('2.'!O51)</f>
        <v>134279941</v>
      </c>
    </row>
    <row r="9" spans="1:5" x14ac:dyDescent="0.25">
      <c r="A9" s="273" t="s">
        <v>1012</v>
      </c>
      <c r="B9" s="285" t="s">
        <v>1015</v>
      </c>
      <c r="C9" s="286">
        <f>SUM('3.'!L35)</f>
        <v>52550000</v>
      </c>
      <c r="D9" s="285" t="s">
        <v>1036</v>
      </c>
      <c r="E9" s="287">
        <f>SUM('2.'!O52)</f>
        <v>9930000</v>
      </c>
    </row>
    <row r="10" spans="1:5" ht="30" x14ac:dyDescent="0.25">
      <c r="A10" s="273" t="s">
        <v>1014</v>
      </c>
      <c r="B10" s="288" t="s">
        <v>1020</v>
      </c>
      <c r="C10" s="286"/>
      <c r="D10" s="285" t="s">
        <v>1053</v>
      </c>
      <c r="E10" s="287">
        <f>SUM('2.'!O83)+'2.'!O61-28000000</f>
        <v>8000000</v>
      </c>
    </row>
    <row r="11" spans="1:5" x14ac:dyDescent="0.25">
      <c r="A11" s="273" t="s">
        <v>1016</v>
      </c>
      <c r="B11" s="285" t="s">
        <v>1054</v>
      </c>
      <c r="C11" s="289"/>
      <c r="D11" s="285" t="s">
        <v>973</v>
      </c>
      <c r="E11" s="287">
        <f>'2.'!O60</f>
        <v>25000000</v>
      </c>
    </row>
    <row r="12" spans="1:5" x14ac:dyDescent="0.25">
      <c r="A12" s="273" t="s">
        <v>1017</v>
      </c>
      <c r="B12" s="285" t="s">
        <v>762</v>
      </c>
      <c r="C12" s="286">
        <f>'3.'!L48+'3.'!L83-8559872</f>
        <v>59620771</v>
      </c>
      <c r="D12" s="290"/>
      <c r="E12" s="287"/>
    </row>
    <row r="13" spans="1:5" x14ac:dyDescent="0.25">
      <c r="A13" s="273" t="s">
        <v>1019</v>
      </c>
      <c r="B13" s="290"/>
      <c r="C13" s="286"/>
      <c r="D13" s="290"/>
      <c r="E13" s="287"/>
    </row>
    <row r="14" spans="1:5" ht="15.75" thickBot="1" x14ac:dyDescent="0.3">
      <c r="A14" s="273" t="s">
        <v>1021</v>
      </c>
      <c r="B14" s="291"/>
      <c r="C14" s="292"/>
      <c r="D14" s="290"/>
      <c r="E14" s="293"/>
    </row>
    <row r="15" spans="1:5" ht="45.75" thickBot="1" x14ac:dyDescent="0.3">
      <c r="A15" s="294" t="s">
        <v>1023</v>
      </c>
      <c r="B15" s="295" t="s">
        <v>1055</v>
      </c>
      <c r="C15" s="296">
        <f>SUM(C6:C14)</f>
        <v>419888566</v>
      </c>
      <c r="D15" s="295" t="s">
        <v>1056</v>
      </c>
      <c r="E15" s="297">
        <f>SUM(E6:E14)</f>
        <v>419888566</v>
      </c>
    </row>
    <row r="16" spans="1:5" ht="30" x14ac:dyDescent="0.25">
      <c r="A16" s="298" t="s">
        <v>1025</v>
      </c>
      <c r="B16" s="299" t="s">
        <v>1057</v>
      </c>
      <c r="C16" s="321"/>
      <c r="D16" s="285" t="s">
        <v>1058</v>
      </c>
      <c r="E16" s="300"/>
    </row>
    <row r="17" spans="1:5" ht="30" x14ac:dyDescent="0.25">
      <c r="A17" s="301" t="s">
        <v>1027</v>
      </c>
      <c r="B17" s="285" t="s">
        <v>1059</v>
      </c>
      <c r="C17" s="286"/>
      <c r="D17" s="285" t="s">
        <v>1060</v>
      </c>
      <c r="E17" s="287"/>
    </row>
    <row r="18" spans="1:5" ht="30" x14ac:dyDescent="0.25">
      <c r="A18" s="301" t="s">
        <v>1029</v>
      </c>
      <c r="B18" s="285" t="s">
        <v>1061</v>
      </c>
      <c r="C18" s="286"/>
      <c r="D18" s="285" t="s">
        <v>1062</v>
      </c>
      <c r="E18" s="287"/>
    </row>
    <row r="19" spans="1:5" ht="30" x14ac:dyDescent="0.25">
      <c r="A19" s="301" t="s">
        <v>1031</v>
      </c>
      <c r="B19" s="285" t="s">
        <v>1063</v>
      </c>
      <c r="C19" s="286"/>
      <c r="D19" s="285" t="s">
        <v>1064</v>
      </c>
      <c r="E19" s="287"/>
    </row>
    <row r="20" spans="1:5" ht="30" x14ac:dyDescent="0.25">
      <c r="A20" s="301" t="s">
        <v>1033</v>
      </c>
      <c r="B20" s="285" t="s">
        <v>1065</v>
      </c>
      <c r="C20" s="286"/>
      <c r="D20" s="299" t="s">
        <v>1066</v>
      </c>
      <c r="E20" s="287"/>
    </row>
    <row r="21" spans="1:5" ht="45" x14ac:dyDescent="0.25">
      <c r="A21" s="301" t="s">
        <v>1035</v>
      </c>
      <c r="B21" s="285" t="s">
        <v>1067</v>
      </c>
      <c r="C21" s="302">
        <f>+C22+C23</f>
        <v>0</v>
      </c>
      <c r="D21" s="285" t="s">
        <v>1068</v>
      </c>
      <c r="E21" s="287"/>
    </row>
    <row r="22" spans="1:5" ht="30" x14ac:dyDescent="0.25">
      <c r="A22" s="298" t="s">
        <v>1037</v>
      </c>
      <c r="B22" s="299" t="s">
        <v>1069</v>
      </c>
      <c r="C22" s="303"/>
      <c r="D22" s="282" t="s">
        <v>1070</v>
      </c>
      <c r="E22" s="300"/>
    </row>
    <row r="23" spans="1:5" ht="15.75" thickBot="1" x14ac:dyDescent="0.3">
      <c r="A23" s="301" t="s">
        <v>1039</v>
      </c>
      <c r="B23" s="285" t="s">
        <v>1071</v>
      </c>
      <c r="C23" s="286"/>
      <c r="D23" s="290"/>
      <c r="E23" s="287"/>
    </row>
    <row r="24" spans="1:5" ht="45.75" thickBot="1" x14ac:dyDescent="0.3">
      <c r="A24" s="294" t="s">
        <v>1041</v>
      </c>
      <c r="B24" s="295" t="s">
        <v>1072</v>
      </c>
      <c r="C24" s="296">
        <f>+C16+C21</f>
        <v>0</v>
      </c>
      <c r="D24" s="295" t="s">
        <v>1073</v>
      </c>
      <c r="E24" s="297">
        <f>SUM(E16:E23)</f>
        <v>0</v>
      </c>
    </row>
    <row r="25" spans="1:5" ht="15.75" thickBot="1" x14ac:dyDescent="0.3">
      <c r="A25" s="294" t="s">
        <v>1043</v>
      </c>
      <c r="B25" s="295" t="s">
        <v>1074</v>
      </c>
      <c r="C25" s="304">
        <f>+C15+C24</f>
        <v>419888566</v>
      </c>
      <c r="D25" s="295" t="s">
        <v>1075</v>
      </c>
      <c r="E25" s="304">
        <f>+E15+E24</f>
        <v>419888566</v>
      </c>
    </row>
    <row r="26" spans="1:5" ht="15.75" thickBot="1" x14ac:dyDescent="0.3">
      <c r="A26" s="294" t="s">
        <v>1045</v>
      </c>
      <c r="B26" s="295" t="s">
        <v>1076</v>
      </c>
      <c r="C26" s="304" t="str">
        <f>IF(C15-E15&lt;0,E15-C15,"-")</f>
        <v>-</v>
      </c>
      <c r="D26" s="295" t="s">
        <v>1077</v>
      </c>
      <c r="E26" s="304" t="str">
        <f>IF(C15-E15&gt;0,C15-E15,"-")</f>
        <v>-</v>
      </c>
    </row>
    <row r="27" spans="1:5" ht="15.75" thickBot="1" x14ac:dyDescent="0.3">
      <c r="A27" s="294" t="s">
        <v>1046</v>
      </c>
      <c r="B27" s="295" t="s">
        <v>1078</v>
      </c>
      <c r="C27" s="304" t="str">
        <f>IF(C15+C16-E25&lt;0,E25-(C15+C16),"-")</f>
        <v>-</v>
      </c>
      <c r="D27" s="295" t="s">
        <v>1079</v>
      </c>
      <c r="E27" s="304" t="str">
        <f>IF(C15+C16-E25&gt;0,C15+C16-E25,"-")</f>
        <v>-</v>
      </c>
    </row>
  </sheetData>
  <mergeCells count="2">
    <mergeCell ref="A3:A4"/>
    <mergeCell ref="A1:E1"/>
  </mergeCells>
  <pageMargins left="0.7" right="0.7" top="0.75" bottom="0.75" header="0.3" footer="0.3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29"/>
  <sheetViews>
    <sheetView topLeftCell="B1" workbookViewId="0">
      <selection activeCell="C13" sqref="C13"/>
    </sheetView>
  </sheetViews>
  <sheetFormatPr defaultRowHeight="15" x14ac:dyDescent="0.25"/>
  <cols>
    <col min="1" max="1" width="9.140625" style="230"/>
    <col min="2" max="5" width="29.28515625" style="230" customWidth="1"/>
    <col min="6" max="16384" width="9.140625" style="230"/>
  </cols>
  <sheetData>
    <row r="1" spans="1:6" ht="45" customHeight="1" x14ac:dyDescent="0.25">
      <c r="A1" s="270"/>
      <c r="B1" s="620" t="s">
        <v>1270</v>
      </c>
      <c r="C1" s="620"/>
      <c r="D1" s="620"/>
      <c r="E1" s="620"/>
    </row>
    <row r="2" spans="1:6" ht="15.75" thickBot="1" x14ac:dyDescent="0.3">
      <c r="A2" s="270"/>
      <c r="B2" s="271"/>
      <c r="C2" s="270"/>
      <c r="D2" s="562" t="s">
        <v>1277</v>
      </c>
      <c r="E2" s="274"/>
    </row>
    <row r="3" spans="1:6" ht="15.75" thickBot="1" x14ac:dyDescent="0.3">
      <c r="A3" s="621" t="s">
        <v>1051</v>
      </c>
      <c r="B3" s="275" t="s">
        <v>1007</v>
      </c>
      <c r="C3" s="276"/>
      <c r="D3" s="275" t="s">
        <v>1028</v>
      </c>
      <c r="E3" s="277"/>
    </row>
    <row r="4" spans="1:6" ht="15.75" thickBot="1" x14ac:dyDescent="0.3">
      <c r="A4" s="622"/>
      <c r="B4" s="278" t="s">
        <v>901</v>
      </c>
      <c r="C4" s="279" t="s">
        <v>1184</v>
      </c>
      <c r="D4" s="278" t="s">
        <v>901</v>
      </c>
      <c r="E4" s="279" t="s">
        <v>1184</v>
      </c>
    </row>
    <row r="5" spans="1:6" ht="15.75" thickBot="1" x14ac:dyDescent="0.3">
      <c r="A5" s="281">
        <v>1</v>
      </c>
      <c r="B5" s="278">
        <v>2</v>
      </c>
      <c r="C5" s="279">
        <v>3</v>
      </c>
      <c r="D5" s="278">
        <v>4</v>
      </c>
      <c r="E5" s="280">
        <v>5</v>
      </c>
    </row>
    <row r="6" spans="1:6" ht="45" x14ac:dyDescent="0.25">
      <c r="A6" s="272" t="s">
        <v>1006</v>
      </c>
      <c r="B6" s="282" t="s">
        <v>1080</v>
      </c>
      <c r="C6" s="283"/>
      <c r="D6" s="282" t="s">
        <v>1040</v>
      </c>
      <c r="E6" s="284">
        <f>SUM('2.'!O70)</f>
        <v>16362500</v>
      </c>
    </row>
    <row r="7" spans="1:6" ht="30" x14ac:dyDescent="0.25">
      <c r="A7" s="273" t="s">
        <v>1008</v>
      </c>
      <c r="B7" s="285" t="s">
        <v>1081</v>
      </c>
      <c r="C7" s="286"/>
      <c r="D7" s="285" t="s">
        <v>1082</v>
      </c>
      <c r="E7" s="287"/>
    </row>
    <row r="8" spans="1:6" x14ac:dyDescent="0.25">
      <c r="A8" s="273" t="s">
        <v>1010</v>
      </c>
      <c r="B8" s="285" t="s">
        <v>1018</v>
      </c>
      <c r="C8" s="286">
        <f>('3.'!L71+'3.'!L39)</f>
        <v>9660754</v>
      </c>
      <c r="D8" s="285" t="s">
        <v>1042</v>
      </c>
      <c r="E8" s="287">
        <f>SUM('2.'!O75)</f>
        <v>78405351</v>
      </c>
    </row>
    <row r="9" spans="1:6" ht="30" x14ac:dyDescent="0.25">
      <c r="A9" s="273" t="s">
        <v>1012</v>
      </c>
      <c r="B9" s="285" t="s">
        <v>1083</v>
      </c>
      <c r="C9" s="286">
        <f>SUM('3.'!L59)</f>
        <v>88107097</v>
      </c>
      <c r="D9" s="285" t="s">
        <v>1084</v>
      </c>
      <c r="E9" s="287"/>
    </row>
    <row r="10" spans="1:6" ht="30" x14ac:dyDescent="0.25">
      <c r="A10" s="273" t="s">
        <v>1014</v>
      </c>
      <c r="B10" s="285" t="s">
        <v>1085</v>
      </c>
      <c r="C10" s="286"/>
      <c r="D10" s="285" t="s">
        <v>1044</v>
      </c>
      <c r="E10" s="287">
        <f>SUM('2.'!P77)/1000</f>
        <v>0</v>
      </c>
    </row>
    <row r="11" spans="1:6" ht="30" x14ac:dyDescent="0.25">
      <c r="A11" s="273" t="s">
        <v>1016</v>
      </c>
      <c r="B11" s="285" t="s">
        <v>1086</v>
      </c>
      <c r="C11" s="289"/>
      <c r="D11" s="290"/>
      <c r="E11" s="287"/>
    </row>
    <row r="12" spans="1:6" ht="15.75" thickBot="1" x14ac:dyDescent="0.3">
      <c r="A12" s="305" t="s">
        <v>1017</v>
      </c>
      <c r="B12" s="306"/>
      <c r="C12" s="307"/>
      <c r="D12" s="299" t="s">
        <v>973</v>
      </c>
      <c r="E12" s="300"/>
    </row>
    <row r="13" spans="1:6" ht="30.75" thickBot="1" x14ac:dyDescent="0.3">
      <c r="A13" s="294" t="s">
        <v>1019</v>
      </c>
      <c r="B13" s="295" t="s">
        <v>1087</v>
      </c>
      <c r="C13" s="296">
        <f>SUM(C11:C12,C9,C8,C6)</f>
        <v>97767851</v>
      </c>
      <c r="D13" s="295" t="s">
        <v>1088</v>
      </c>
      <c r="E13" s="297">
        <f>SUM(E10:E12,E8,E6)</f>
        <v>94767851</v>
      </c>
      <c r="F13" s="357"/>
    </row>
    <row r="14" spans="1:6" ht="30" x14ac:dyDescent="0.25">
      <c r="A14" s="272" t="s">
        <v>1021</v>
      </c>
      <c r="B14" s="308" t="s">
        <v>1089</v>
      </c>
      <c r="C14" s="309"/>
      <c r="D14" s="285" t="s">
        <v>1058</v>
      </c>
      <c r="E14" s="284"/>
    </row>
    <row r="15" spans="1:6" ht="30" x14ac:dyDescent="0.25">
      <c r="A15" s="273" t="s">
        <v>1023</v>
      </c>
      <c r="B15" s="310" t="s">
        <v>1090</v>
      </c>
      <c r="C15" s="286"/>
      <c r="D15" s="285" t="s">
        <v>1091</v>
      </c>
      <c r="E15" s="287"/>
    </row>
    <row r="16" spans="1:6" ht="30" x14ac:dyDescent="0.25">
      <c r="A16" s="272" t="s">
        <v>1025</v>
      </c>
      <c r="B16" s="310" t="s">
        <v>1092</v>
      </c>
      <c r="C16" s="286"/>
      <c r="D16" s="285" t="s">
        <v>1062</v>
      </c>
      <c r="E16" s="287"/>
    </row>
    <row r="17" spans="1:5" ht="30" x14ac:dyDescent="0.25">
      <c r="A17" s="273" t="s">
        <v>1027</v>
      </c>
      <c r="B17" s="310" t="s">
        <v>1093</v>
      </c>
      <c r="C17" s="286"/>
      <c r="D17" s="285" t="s">
        <v>1064</v>
      </c>
      <c r="E17" s="287">
        <v>3000000</v>
      </c>
    </row>
    <row r="18" spans="1:5" x14ac:dyDescent="0.25">
      <c r="A18" s="272" t="s">
        <v>1029</v>
      </c>
      <c r="B18" s="310" t="s">
        <v>1094</v>
      </c>
      <c r="C18" s="286"/>
      <c r="D18" s="299" t="s">
        <v>1066</v>
      </c>
      <c r="E18" s="287"/>
    </row>
    <row r="19" spans="1:5" ht="45" x14ac:dyDescent="0.25">
      <c r="A19" s="273" t="s">
        <v>1031</v>
      </c>
      <c r="B19" s="311" t="s">
        <v>1095</v>
      </c>
      <c r="C19" s="286"/>
      <c r="D19" s="285" t="s">
        <v>1096</v>
      </c>
      <c r="E19" s="287"/>
    </row>
    <row r="20" spans="1:5" ht="45" x14ac:dyDescent="0.25">
      <c r="A20" s="272" t="s">
        <v>1033</v>
      </c>
      <c r="B20" s="312" t="s">
        <v>1097</v>
      </c>
      <c r="C20" s="302">
        <f>+C21+C22+C23+C24+C25</f>
        <v>0</v>
      </c>
      <c r="D20" s="282" t="s">
        <v>1070</v>
      </c>
      <c r="E20" s="287"/>
    </row>
    <row r="21" spans="1:5" ht="30" x14ac:dyDescent="0.25">
      <c r="A21" s="273" t="s">
        <v>1035</v>
      </c>
      <c r="B21" s="311" t="s">
        <v>1098</v>
      </c>
      <c r="C21" s="286"/>
      <c r="D21" s="282" t="s">
        <v>428</v>
      </c>
      <c r="E21" s="287"/>
    </row>
    <row r="22" spans="1:5" ht="30" x14ac:dyDescent="0.25">
      <c r="A22" s="272" t="s">
        <v>1037</v>
      </c>
      <c r="B22" s="311" t="s">
        <v>1099</v>
      </c>
      <c r="C22" s="286"/>
      <c r="D22" s="313"/>
      <c r="E22" s="287"/>
    </row>
    <row r="23" spans="1:5" ht="30" x14ac:dyDescent="0.25">
      <c r="A23" s="273" t="s">
        <v>1039</v>
      </c>
      <c r="B23" s="310" t="s">
        <v>837</v>
      </c>
      <c r="C23" s="286"/>
      <c r="D23" s="313"/>
      <c r="E23" s="287"/>
    </row>
    <row r="24" spans="1:5" x14ac:dyDescent="0.25">
      <c r="A24" s="272" t="s">
        <v>1041</v>
      </c>
      <c r="B24" s="314" t="s">
        <v>1100</v>
      </c>
      <c r="C24" s="286"/>
      <c r="D24" s="290"/>
      <c r="E24" s="287"/>
    </row>
    <row r="25" spans="1:5" ht="30.75" thickBot="1" x14ac:dyDescent="0.3">
      <c r="A25" s="273" t="s">
        <v>1043</v>
      </c>
      <c r="B25" s="315" t="s">
        <v>1101</v>
      </c>
      <c r="C25" s="286"/>
      <c r="D25" s="313"/>
      <c r="E25" s="287"/>
    </row>
    <row r="26" spans="1:5" ht="60.75" thickBot="1" x14ac:dyDescent="0.3">
      <c r="A26" s="294" t="s">
        <v>1045</v>
      </c>
      <c r="B26" s="295" t="s">
        <v>1102</v>
      </c>
      <c r="C26" s="296">
        <f>+C14+C20</f>
        <v>0</v>
      </c>
      <c r="D26" s="295" t="s">
        <v>1103</v>
      </c>
      <c r="E26" s="297">
        <f>SUM(E14:E25)</f>
        <v>3000000</v>
      </c>
    </row>
    <row r="27" spans="1:5" ht="15.75" thickBot="1" x14ac:dyDescent="0.3">
      <c r="A27" s="294" t="s">
        <v>1046</v>
      </c>
      <c r="B27" s="295" t="s">
        <v>1104</v>
      </c>
      <c r="C27" s="304">
        <f>+C13+C26</f>
        <v>97767851</v>
      </c>
      <c r="D27" s="295" t="s">
        <v>1105</v>
      </c>
      <c r="E27" s="304">
        <f>+E13+E26</f>
        <v>97767851</v>
      </c>
    </row>
    <row r="28" spans="1:5" ht="15.75" thickBot="1" x14ac:dyDescent="0.3">
      <c r="A28" s="294" t="s">
        <v>1048</v>
      </c>
      <c r="B28" s="295" t="s">
        <v>1076</v>
      </c>
      <c r="C28" s="304" t="str">
        <f>IF(C13-E13&lt;0,E13-C13,"-")</f>
        <v>-</v>
      </c>
      <c r="D28" s="295" t="s">
        <v>1077</v>
      </c>
      <c r="E28" s="304"/>
    </row>
    <row r="29" spans="1:5" ht="15.75" thickBot="1" x14ac:dyDescent="0.3">
      <c r="A29" s="294" t="s">
        <v>1106</v>
      </c>
      <c r="B29" s="295" t="s">
        <v>1078</v>
      </c>
      <c r="C29" s="304" t="str">
        <f>IF(C13+C14-E27&lt;0,E27-(C13+C14),"-")</f>
        <v>-</v>
      </c>
      <c r="D29" s="295" t="s">
        <v>1079</v>
      </c>
      <c r="E29" s="304"/>
    </row>
  </sheetData>
  <mergeCells count="2">
    <mergeCell ref="A3:A4"/>
    <mergeCell ref="B1:E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32"/>
  <sheetViews>
    <sheetView workbookViewId="0">
      <selection activeCell="F19" sqref="F19"/>
    </sheetView>
  </sheetViews>
  <sheetFormatPr defaultRowHeight="15" x14ac:dyDescent="0.25"/>
  <cols>
    <col min="2" max="2" width="11.7109375" style="525" customWidth="1"/>
    <col min="3" max="3" width="24.7109375" customWidth="1"/>
    <col min="4" max="4" width="11.85546875" customWidth="1"/>
  </cols>
  <sheetData>
    <row r="1" spans="1:7" x14ac:dyDescent="0.25">
      <c r="A1" s="520" t="s">
        <v>1194</v>
      </c>
    </row>
    <row r="2" spans="1:7" x14ac:dyDescent="0.25">
      <c r="A2" s="520" t="s">
        <v>1224</v>
      </c>
    </row>
    <row r="3" spans="1:7" x14ac:dyDescent="0.25">
      <c r="A3" s="520"/>
    </row>
    <row r="4" spans="1:7" x14ac:dyDescent="0.25">
      <c r="A4" s="623" t="s">
        <v>1249</v>
      </c>
      <c r="B4" s="623"/>
      <c r="C4" s="623"/>
      <c r="D4" s="623"/>
      <c r="E4" s="623"/>
      <c r="F4" s="526"/>
      <c r="G4" s="526"/>
    </row>
    <row r="5" spans="1:7" x14ac:dyDescent="0.25">
      <c r="B5" s="527"/>
      <c r="C5" s="528"/>
      <c r="D5" s="528"/>
    </row>
    <row r="7" spans="1:7" ht="15.75" thickBot="1" x14ac:dyDescent="0.3">
      <c r="C7" s="563" t="s">
        <v>1278</v>
      </c>
      <c r="D7" s="560"/>
    </row>
    <row r="8" spans="1:7" x14ac:dyDescent="0.25">
      <c r="B8" s="529" t="s">
        <v>1239</v>
      </c>
      <c r="C8" s="530" t="s">
        <v>901</v>
      </c>
      <c r="D8" s="531" t="s">
        <v>1225</v>
      </c>
    </row>
    <row r="9" spans="1:7" x14ac:dyDescent="0.25">
      <c r="B9" s="532" t="s">
        <v>1204</v>
      </c>
      <c r="C9" s="533" t="s">
        <v>1205</v>
      </c>
      <c r="D9" s="534">
        <v>1</v>
      </c>
    </row>
    <row r="10" spans="1:7" x14ac:dyDescent="0.25">
      <c r="B10" s="535" t="s">
        <v>1207</v>
      </c>
      <c r="C10" s="521" t="s">
        <v>1226</v>
      </c>
      <c r="D10" s="536">
        <v>2.5</v>
      </c>
    </row>
    <row r="11" spans="1:7" x14ac:dyDescent="0.25">
      <c r="B11" s="537"/>
      <c r="C11" s="524" t="s">
        <v>1208</v>
      </c>
      <c r="D11" s="538">
        <f>SUM(D9:D10)</f>
        <v>3.5</v>
      </c>
    </row>
    <row r="12" spans="1:7" x14ac:dyDescent="0.25">
      <c r="B12" s="535" t="s">
        <v>1204</v>
      </c>
      <c r="C12" s="521" t="s">
        <v>1209</v>
      </c>
      <c r="D12" s="539">
        <v>14.25</v>
      </c>
    </row>
    <row r="13" spans="1:7" x14ac:dyDescent="0.25">
      <c r="B13" s="535" t="s">
        <v>1210</v>
      </c>
      <c r="C13" s="521" t="s">
        <v>1227</v>
      </c>
      <c r="D13" s="539">
        <v>1.5</v>
      </c>
    </row>
    <row r="14" spans="1:7" x14ac:dyDescent="0.25">
      <c r="B14" s="537"/>
      <c r="C14" s="524" t="s">
        <v>1211</v>
      </c>
      <c r="D14" s="540">
        <f>SUM(D12:D13)</f>
        <v>15.75</v>
      </c>
    </row>
    <row r="15" spans="1:7" x14ac:dyDescent="0.25">
      <c r="B15" s="535" t="s">
        <v>1212</v>
      </c>
      <c r="C15" s="523" t="s">
        <v>1213</v>
      </c>
      <c r="D15" s="539">
        <v>1</v>
      </c>
    </row>
    <row r="16" spans="1:7" x14ac:dyDescent="0.25">
      <c r="B16" s="535" t="s">
        <v>1240</v>
      </c>
      <c r="C16" s="523" t="s">
        <v>1241</v>
      </c>
      <c r="D16" s="539">
        <v>1</v>
      </c>
    </row>
    <row r="17" spans="2:4" x14ac:dyDescent="0.25">
      <c r="B17" s="535" t="s">
        <v>1242</v>
      </c>
      <c r="C17" s="523" t="s">
        <v>1228</v>
      </c>
      <c r="D17" s="539">
        <v>5</v>
      </c>
    </row>
    <row r="18" spans="2:4" x14ac:dyDescent="0.25">
      <c r="B18" s="535" t="s">
        <v>1243</v>
      </c>
      <c r="C18" s="523" t="s">
        <v>1229</v>
      </c>
      <c r="D18" s="539">
        <v>2</v>
      </c>
    </row>
    <row r="19" spans="2:4" x14ac:dyDescent="0.25">
      <c r="B19" s="535" t="s">
        <v>1244</v>
      </c>
      <c r="C19" s="523" t="s">
        <v>1206</v>
      </c>
      <c r="D19" s="539">
        <v>1</v>
      </c>
    </row>
    <row r="20" spans="2:4" x14ac:dyDescent="0.25">
      <c r="B20" s="535" t="s">
        <v>1217</v>
      </c>
      <c r="C20" s="523" t="s">
        <v>1218</v>
      </c>
      <c r="D20" s="539">
        <v>1</v>
      </c>
    </row>
    <row r="21" spans="2:4" x14ac:dyDescent="0.25">
      <c r="B21" s="535" t="s">
        <v>1245</v>
      </c>
      <c r="C21" s="523" t="s">
        <v>1219</v>
      </c>
      <c r="D21" s="539">
        <v>0.5</v>
      </c>
    </row>
    <row r="22" spans="2:4" x14ac:dyDescent="0.25">
      <c r="B22" s="535" t="s">
        <v>1220</v>
      </c>
      <c r="C22" s="523" t="s">
        <v>1230</v>
      </c>
      <c r="D22" s="539">
        <v>0.5</v>
      </c>
    </row>
    <row r="23" spans="2:4" x14ac:dyDescent="0.25">
      <c r="B23" s="537"/>
      <c r="C23" s="524" t="s">
        <v>1221</v>
      </c>
      <c r="D23" s="540">
        <f>SUM(D15:D22)</f>
        <v>12</v>
      </c>
    </row>
    <row r="24" spans="2:4" x14ac:dyDescent="0.25">
      <c r="B24" s="535" t="s">
        <v>1231</v>
      </c>
      <c r="C24" s="521" t="s">
        <v>1222</v>
      </c>
      <c r="D24" s="539">
        <v>17</v>
      </c>
    </row>
    <row r="25" spans="2:4" x14ac:dyDescent="0.25">
      <c r="B25" s="537"/>
      <c r="C25" s="524" t="s">
        <v>1232</v>
      </c>
      <c r="D25" s="540">
        <f>D24</f>
        <v>17</v>
      </c>
    </row>
    <row r="26" spans="2:4" ht="15.75" thickBot="1" x14ac:dyDescent="0.3">
      <c r="B26" s="541"/>
      <c r="C26" s="542" t="s">
        <v>1223</v>
      </c>
      <c r="D26" s="543">
        <f>D11+D14+D23+D25</f>
        <v>48.25</v>
      </c>
    </row>
    <row r="32" spans="2:4" x14ac:dyDescent="0.25">
      <c r="B32" s="519"/>
    </row>
  </sheetData>
  <mergeCells count="1">
    <mergeCell ref="A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2"/>
  <sheetViews>
    <sheetView workbookViewId="0">
      <selection sqref="A1:N124"/>
    </sheetView>
  </sheetViews>
  <sheetFormatPr defaultRowHeight="15" x14ac:dyDescent="0.25"/>
  <cols>
    <col min="1" max="1" width="83.42578125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ht="21" customHeight="1" x14ac:dyDescent="0.25">
      <c r="A1" s="572" t="s">
        <v>42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575"/>
      <c r="N1" s="575"/>
    </row>
    <row r="2" spans="1:14" ht="18.75" customHeight="1" x14ac:dyDescent="0.25">
      <c r="A2" s="576" t="s">
        <v>842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4"/>
      <c r="M2" s="575"/>
      <c r="N2" s="575"/>
    </row>
    <row r="3" spans="1:14" ht="18" x14ac:dyDescent="0.25">
      <c r="A3" s="58"/>
    </row>
    <row r="4" spans="1:14" x14ac:dyDescent="0.25">
      <c r="A4" s="129" t="s">
        <v>928</v>
      </c>
    </row>
    <row r="5" spans="1:14" ht="25.5" customHeight="1" x14ac:dyDescent="0.25">
      <c r="A5" s="582" t="s">
        <v>255</v>
      </c>
      <c r="B5" s="584" t="s">
        <v>256</v>
      </c>
      <c r="C5" s="577" t="s">
        <v>847</v>
      </c>
      <c r="D5" s="578"/>
      <c r="E5" s="579"/>
      <c r="F5" s="577" t="s">
        <v>848</v>
      </c>
      <c r="G5" s="578"/>
      <c r="H5" s="579"/>
      <c r="I5" s="577" t="s">
        <v>849</v>
      </c>
      <c r="J5" s="578"/>
      <c r="K5" s="579"/>
      <c r="L5" s="580" t="s">
        <v>967</v>
      </c>
      <c r="M5" s="581"/>
      <c r="N5" s="581"/>
    </row>
    <row r="6" spans="1:14" ht="26.25" x14ac:dyDescent="0.25">
      <c r="A6" s="583"/>
      <c r="B6" s="585"/>
      <c r="C6" s="2" t="s">
        <v>970</v>
      </c>
      <c r="D6" s="2" t="s">
        <v>40</v>
      </c>
      <c r="E6" s="128" t="s">
        <v>41</v>
      </c>
      <c r="F6" s="2" t="s">
        <v>970</v>
      </c>
      <c r="G6" s="2" t="s">
        <v>40</v>
      </c>
      <c r="H6" s="128" t="s">
        <v>41</v>
      </c>
      <c r="I6" s="2" t="s">
        <v>970</v>
      </c>
      <c r="J6" s="2" t="s">
        <v>40</v>
      </c>
      <c r="K6" s="128" t="s">
        <v>41</v>
      </c>
      <c r="L6" s="2" t="s">
        <v>970</v>
      </c>
      <c r="M6" s="2" t="s">
        <v>40</v>
      </c>
      <c r="N6" s="128" t="s">
        <v>41</v>
      </c>
    </row>
    <row r="7" spans="1:14" x14ac:dyDescent="0.25">
      <c r="A7" s="38" t="s">
        <v>257</v>
      </c>
      <c r="B7" s="39" t="s">
        <v>258</v>
      </c>
      <c r="C7" s="39"/>
      <c r="D7" s="39"/>
      <c r="E7" s="49"/>
      <c r="F7" s="49"/>
      <c r="G7" s="49"/>
      <c r="H7" s="49"/>
      <c r="I7" s="49"/>
      <c r="J7" s="49"/>
      <c r="K7" s="49"/>
      <c r="L7" s="37"/>
      <c r="M7" s="37"/>
      <c r="N7" s="37"/>
    </row>
    <row r="8" spans="1:14" x14ac:dyDescent="0.25">
      <c r="A8" s="38" t="s">
        <v>259</v>
      </c>
      <c r="B8" s="40" t="s">
        <v>260</v>
      </c>
      <c r="C8" s="40"/>
      <c r="D8" s="40"/>
      <c r="E8" s="49"/>
      <c r="F8" s="49"/>
      <c r="G8" s="49"/>
      <c r="H8" s="49"/>
      <c r="I8" s="49"/>
      <c r="J8" s="49"/>
      <c r="K8" s="49"/>
      <c r="L8" s="37"/>
      <c r="M8" s="37"/>
      <c r="N8" s="37"/>
    </row>
    <row r="9" spans="1:14" x14ac:dyDescent="0.25">
      <c r="A9" s="38" t="s">
        <v>261</v>
      </c>
      <c r="B9" s="40" t="s">
        <v>262</v>
      </c>
      <c r="C9" s="40"/>
      <c r="D9" s="40"/>
      <c r="E9" s="49"/>
      <c r="F9" s="49"/>
      <c r="G9" s="49"/>
      <c r="H9" s="49"/>
      <c r="I9" s="49"/>
      <c r="J9" s="49"/>
      <c r="K9" s="49"/>
      <c r="L9" s="37"/>
      <c r="M9" s="37"/>
      <c r="N9" s="37"/>
    </row>
    <row r="10" spans="1:14" x14ac:dyDescent="0.25">
      <c r="A10" s="41" t="s">
        <v>263</v>
      </c>
      <c r="B10" s="40" t="s">
        <v>264</v>
      </c>
      <c r="C10" s="40"/>
      <c r="D10" s="40"/>
      <c r="E10" s="49"/>
      <c r="F10" s="49"/>
      <c r="G10" s="49"/>
      <c r="H10" s="49"/>
      <c r="I10" s="49"/>
      <c r="J10" s="49"/>
      <c r="K10" s="49"/>
      <c r="L10" s="37"/>
      <c r="M10" s="37"/>
      <c r="N10" s="37"/>
    </row>
    <row r="11" spans="1:14" x14ac:dyDescent="0.25">
      <c r="A11" s="41" t="s">
        <v>265</v>
      </c>
      <c r="B11" s="40" t="s">
        <v>266</v>
      </c>
      <c r="C11" s="40"/>
      <c r="D11" s="40"/>
      <c r="E11" s="49"/>
      <c r="F11" s="49"/>
      <c r="G11" s="49"/>
      <c r="H11" s="49"/>
      <c r="I11" s="49"/>
      <c r="J11" s="49"/>
      <c r="K11" s="49"/>
      <c r="L11" s="37"/>
      <c r="M11" s="37"/>
      <c r="N11" s="37"/>
    </row>
    <row r="12" spans="1:14" x14ac:dyDescent="0.25">
      <c r="A12" s="41" t="s">
        <v>267</v>
      </c>
      <c r="B12" s="40" t="s">
        <v>268</v>
      </c>
      <c r="C12" s="40"/>
      <c r="D12" s="40"/>
      <c r="E12" s="49"/>
      <c r="F12" s="49"/>
      <c r="G12" s="49"/>
      <c r="H12" s="49"/>
      <c r="I12" s="49"/>
      <c r="J12" s="49"/>
      <c r="K12" s="49"/>
      <c r="L12" s="37"/>
      <c r="M12" s="37"/>
      <c r="N12" s="37"/>
    </row>
    <row r="13" spans="1:14" x14ac:dyDescent="0.25">
      <c r="A13" s="41" t="s">
        <v>269</v>
      </c>
      <c r="B13" s="40" t="s">
        <v>270</v>
      </c>
      <c r="C13" s="40"/>
      <c r="D13" s="40"/>
      <c r="E13" s="49"/>
      <c r="F13" s="49"/>
      <c r="G13" s="49"/>
      <c r="H13" s="49"/>
      <c r="I13" s="49"/>
      <c r="J13" s="49"/>
      <c r="K13" s="49"/>
      <c r="L13" s="37"/>
      <c r="M13" s="37"/>
      <c r="N13" s="37"/>
    </row>
    <row r="14" spans="1:14" x14ac:dyDescent="0.25">
      <c r="A14" s="41" t="s">
        <v>271</v>
      </c>
      <c r="B14" s="40" t="s">
        <v>272</v>
      </c>
      <c r="C14" s="40"/>
      <c r="D14" s="40"/>
      <c r="E14" s="49"/>
      <c r="F14" s="49"/>
      <c r="G14" s="49"/>
      <c r="H14" s="49"/>
      <c r="I14" s="49"/>
      <c r="J14" s="49"/>
      <c r="K14" s="49"/>
      <c r="L14" s="37"/>
      <c r="M14" s="37"/>
      <c r="N14" s="37"/>
    </row>
    <row r="15" spans="1:14" x14ac:dyDescent="0.25">
      <c r="A15" s="4" t="s">
        <v>273</v>
      </c>
      <c r="B15" s="40" t="s">
        <v>274</v>
      </c>
      <c r="C15" s="40"/>
      <c r="D15" s="40"/>
      <c r="E15" s="49"/>
      <c r="F15" s="49"/>
      <c r="G15" s="49"/>
      <c r="H15" s="49"/>
      <c r="I15" s="49"/>
      <c r="J15" s="49"/>
      <c r="K15" s="49"/>
      <c r="L15" s="37"/>
      <c r="M15" s="37"/>
      <c r="N15" s="37"/>
    </row>
    <row r="16" spans="1:14" x14ac:dyDescent="0.25">
      <c r="A16" s="4" t="s">
        <v>275</v>
      </c>
      <c r="B16" s="40" t="s">
        <v>276</v>
      </c>
      <c r="C16" s="40"/>
      <c r="D16" s="40"/>
      <c r="E16" s="49"/>
      <c r="F16" s="49"/>
      <c r="G16" s="49"/>
      <c r="H16" s="49"/>
      <c r="I16" s="49"/>
      <c r="J16" s="49"/>
      <c r="K16" s="49"/>
      <c r="L16" s="37"/>
      <c r="M16" s="37"/>
      <c r="N16" s="37"/>
    </row>
    <row r="17" spans="1:14" x14ac:dyDescent="0.25">
      <c r="A17" s="4" t="s">
        <v>277</v>
      </c>
      <c r="B17" s="40" t="s">
        <v>278</v>
      </c>
      <c r="C17" s="40"/>
      <c r="D17" s="40"/>
      <c r="E17" s="49"/>
      <c r="F17" s="49"/>
      <c r="G17" s="49"/>
      <c r="H17" s="49"/>
      <c r="I17" s="49"/>
      <c r="J17" s="49"/>
      <c r="K17" s="49"/>
      <c r="L17" s="37"/>
      <c r="M17" s="37"/>
      <c r="N17" s="37"/>
    </row>
    <row r="18" spans="1:14" x14ac:dyDescent="0.25">
      <c r="A18" s="4" t="s">
        <v>279</v>
      </c>
      <c r="B18" s="40" t="s">
        <v>280</v>
      </c>
      <c r="C18" s="40"/>
      <c r="D18" s="40"/>
      <c r="E18" s="49"/>
      <c r="F18" s="49"/>
      <c r="G18" s="49"/>
      <c r="H18" s="49"/>
      <c r="I18" s="49"/>
      <c r="J18" s="49"/>
      <c r="K18" s="49"/>
      <c r="L18" s="37"/>
      <c r="M18" s="37"/>
      <c r="N18" s="37"/>
    </row>
    <row r="19" spans="1:14" x14ac:dyDescent="0.25">
      <c r="A19" s="4" t="s">
        <v>707</v>
      </c>
      <c r="B19" s="40" t="s">
        <v>281</v>
      </c>
      <c r="C19" s="40"/>
      <c r="D19" s="40"/>
      <c r="E19" s="49"/>
      <c r="F19" s="49"/>
      <c r="G19" s="49"/>
      <c r="H19" s="49"/>
      <c r="I19" s="49"/>
      <c r="J19" s="49"/>
      <c r="K19" s="49"/>
      <c r="L19" s="37"/>
      <c r="M19" s="37"/>
      <c r="N19" s="37"/>
    </row>
    <row r="20" spans="1:14" x14ac:dyDescent="0.25">
      <c r="A20" s="42" t="s">
        <v>605</v>
      </c>
      <c r="B20" s="43" t="s">
        <v>283</v>
      </c>
      <c r="C20" s="43"/>
      <c r="D20" s="43"/>
      <c r="E20" s="49"/>
      <c r="F20" s="49"/>
      <c r="G20" s="49"/>
      <c r="H20" s="49"/>
      <c r="I20" s="49"/>
      <c r="J20" s="49"/>
      <c r="K20" s="49"/>
      <c r="L20" s="37"/>
      <c r="M20" s="37"/>
      <c r="N20" s="37"/>
    </row>
    <row r="21" spans="1:14" x14ac:dyDescent="0.25">
      <c r="A21" s="4" t="s">
        <v>284</v>
      </c>
      <c r="B21" s="40" t="s">
        <v>285</v>
      </c>
      <c r="C21" s="40"/>
      <c r="D21" s="40"/>
      <c r="E21" s="49"/>
      <c r="F21" s="49"/>
      <c r="G21" s="49"/>
      <c r="H21" s="49"/>
      <c r="I21" s="49"/>
      <c r="J21" s="49"/>
      <c r="K21" s="49"/>
      <c r="L21" s="37"/>
      <c r="M21" s="37"/>
      <c r="N21" s="37"/>
    </row>
    <row r="22" spans="1:14" ht="33.75" customHeight="1" x14ac:dyDescent="0.25">
      <c r="A22" s="4" t="s">
        <v>286</v>
      </c>
      <c r="B22" s="40" t="s">
        <v>287</v>
      </c>
      <c r="C22" s="40"/>
      <c r="D22" s="40"/>
      <c r="E22" s="49"/>
      <c r="F22" s="49"/>
      <c r="G22" s="49"/>
      <c r="H22" s="49"/>
      <c r="I22" s="49"/>
      <c r="J22" s="49"/>
      <c r="K22" s="49"/>
      <c r="L22" s="37"/>
      <c r="M22" s="37"/>
      <c r="N22" s="37"/>
    </row>
    <row r="23" spans="1:14" x14ac:dyDescent="0.25">
      <c r="A23" s="5" t="s">
        <v>288</v>
      </c>
      <c r="B23" s="40" t="s">
        <v>289</v>
      </c>
      <c r="C23" s="40"/>
      <c r="D23" s="40"/>
      <c r="E23" s="49"/>
      <c r="F23" s="49"/>
      <c r="G23" s="49"/>
      <c r="H23" s="49"/>
      <c r="I23" s="49"/>
      <c r="J23" s="49"/>
      <c r="K23" s="49"/>
      <c r="L23" s="37"/>
      <c r="M23" s="37"/>
      <c r="N23" s="37"/>
    </row>
    <row r="24" spans="1:14" x14ac:dyDescent="0.25">
      <c r="A24" s="8" t="s">
        <v>606</v>
      </c>
      <c r="B24" s="43" t="s">
        <v>290</v>
      </c>
      <c r="C24" s="43"/>
      <c r="D24" s="43"/>
      <c r="E24" s="49"/>
      <c r="F24" s="49"/>
      <c r="G24" s="49"/>
      <c r="H24" s="49"/>
      <c r="I24" s="49"/>
      <c r="J24" s="49"/>
      <c r="K24" s="49"/>
      <c r="L24" s="37"/>
      <c r="M24" s="37"/>
      <c r="N24" s="37"/>
    </row>
    <row r="25" spans="1:14" x14ac:dyDescent="0.25">
      <c r="A25" s="61" t="s">
        <v>737</v>
      </c>
      <c r="B25" s="62" t="s">
        <v>291</v>
      </c>
      <c r="C25" s="62"/>
      <c r="D25" s="62"/>
      <c r="E25" s="49"/>
      <c r="F25" s="49"/>
      <c r="G25" s="49"/>
      <c r="H25" s="49"/>
      <c r="I25" s="49"/>
      <c r="J25" s="49"/>
      <c r="K25" s="49"/>
      <c r="L25" s="37"/>
      <c r="M25" s="37"/>
      <c r="N25" s="37"/>
    </row>
    <row r="26" spans="1:14" x14ac:dyDescent="0.25">
      <c r="A26" s="47" t="s">
        <v>708</v>
      </c>
      <c r="B26" s="62" t="s">
        <v>292</v>
      </c>
      <c r="C26" s="62"/>
      <c r="D26" s="62"/>
      <c r="E26" s="49"/>
      <c r="F26" s="49"/>
      <c r="G26" s="49"/>
      <c r="H26" s="49"/>
      <c r="I26" s="49"/>
      <c r="J26" s="49"/>
      <c r="K26" s="49"/>
      <c r="L26" s="37"/>
      <c r="M26" s="37"/>
      <c r="N26" s="37"/>
    </row>
    <row r="27" spans="1:14" x14ac:dyDescent="0.25">
      <c r="A27" s="4" t="s">
        <v>293</v>
      </c>
      <c r="B27" s="40" t="s">
        <v>294</v>
      </c>
      <c r="C27" s="40"/>
      <c r="D27" s="40"/>
      <c r="E27" s="49"/>
      <c r="F27" s="49"/>
      <c r="G27" s="49"/>
      <c r="H27" s="49"/>
      <c r="I27" s="49"/>
      <c r="J27" s="49"/>
      <c r="K27" s="49"/>
      <c r="L27" s="37"/>
      <c r="M27" s="37"/>
      <c r="N27" s="37"/>
    </row>
    <row r="28" spans="1:14" x14ac:dyDescent="0.25">
      <c r="A28" s="4" t="s">
        <v>295</v>
      </c>
      <c r="B28" s="40" t="s">
        <v>296</v>
      </c>
      <c r="C28" s="40"/>
      <c r="D28" s="40"/>
      <c r="E28" s="49"/>
      <c r="F28" s="49"/>
      <c r="G28" s="49"/>
      <c r="H28" s="49"/>
      <c r="I28" s="49"/>
      <c r="J28" s="49"/>
      <c r="K28" s="49"/>
      <c r="L28" s="37"/>
      <c r="M28" s="37"/>
      <c r="N28" s="37"/>
    </row>
    <row r="29" spans="1:14" x14ac:dyDescent="0.25">
      <c r="A29" s="4" t="s">
        <v>297</v>
      </c>
      <c r="B29" s="40" t="s">
        <v>298</v>
      </c>
      <c r="C29" s="40"/>
      <c r="D29" s="40"/>
      <c r="E29" s="49"/>
      <c r="F29" s="49"/>
      <c r="G29" s="49"/>
      <c r="H29" s="49"/>
      <c r="I29" s="49"/>
      <c r="J29" s="49"/>
      <c r="K29" s="49"/>
      <c r="L29" s="37"/>
      <c r="M29" s="37"/>
      <c r="N29" s="37"/>
    </row>
    <row r="30" spans="1:14" x14ac:dyDescent="0.25">
      <c r="A30" s="8" t="s">
        <v>616</v>
      </c>
      <c r="B30" s="43" t="s">
        <v>299</v>
      </c>
      <c r="C30" s="43"/>
      <c r="D30" s="43"/>
      <c r="E30" s="49"/>
      <c r="F30" s="49"/>
      <c r="G30" s="49"/>
      <c r="H30" s="49"/>
      <c r="I30" s="49"/>
      <c r="J30" s="49"/>
      <c r="K30" s="49"/>
      <c r="L30" s="37"/>
      <c r="M30" s="37"/>
      <c r="N30" s="37"/>
    </row>
    <row r="31" spans="1:14" x14ac:dyDescent="0.25">
      <c r="A31" s="4" t="s">
        <v>300</v>
      </c>
      <c r="B31" s="40" t="s">
        <v>301</v>
      </c>
      <c r="C31" s="40"/>
      <c r="D31" s="40"/>
      <c r="E31" s="49"/>
      <c r="F31" s="49"/>
      <c r="G31" s="49"/>
      <c r="H31" s="49"/>
      <c r="I31" s="49"/>
      <c r="J31" s="49"/>
      <c r="K31" s="49"/>
      <c r="L31" s="37"/>
      <c r="M31" s="37"/>
      <c r="N31" s="37"/>
    </row>
    <row r="32" spans="1:14" x14ac:dyDescent="0.25">
      <c r="A32" s="4" t="s">
        <v>302</v>
      </c>
      <c r="B32" s="40" t="s">
        <v>303</v>
      </c>
      <c r="C32" s="40"/>
      <c r="D32" s="40"/>
      <c r="E32" s="49"/>
      <c r="F32" s="49"/>
      <c r="G32" s="49"/>
      <c r="H32" s="49"/>
      <c r="I32" s="49"/>
      <c r="J32" s="49"/>
      <c r="K32" s="49"/>
      <c r="L32" s="37"/>
      <c r="M32" s="37"/>
      <c r="N32" s="37"/>
    </row>
    <row r="33" spans="1:14" ht="15" customHeight="1" x14ac:dyDescent="0.25">
      <c r="A33" s="8" t="s">
        <v>738</v>
      </c>
      <c r="B33" s="43" t="s">
        <v>304</v>
      </c>
      <c r="C33" s="43"/>
      <c r="D33" s="43"/>
      <c r="E33" s="49"/>
      <c r="F33" s="49"/>
      <c r="G33" s="49"/>
      <c r="H33" s="49"/>
      <c r="I33" s="49"/>
      <c r="J33" s="49"/>
      <c r="K33" s="49"/>
      <c r="L33" s="37"/>
      <c r="M33" s="37"/>
      <c r="N33" s="37"/>
    </row>
    <row r="34" spans="1:14" x14ac:dyDescent="0.25">
      <c r="A34" s="4" t="s">
        <v>305</v>
      </c>
      <c r="B34" s="40" t="s">
        <v>306</v>
      </c>
      <c r="C34" s="40"/>
      <c r="D34" s="40"/>
      <c r="E34" s="49"/>
      <c r="F34" s="49"/>
      <c r="G34" s="49"/>
      <c r="H34" s="49"/>
      <c r="I34" s="49"/>
      <c r="J34" s="49"/>
      <c r="K34" s="49"/>
      <c r="L34" s="37"/>
      <c r="M34" s="37"/>
      <c r="N34" s="37"/>
    </row>
    <row r="35" spans="1:14" x14ac:dyDescent="0.25">
      <c r="A35" s="4" t="s">
        <v>307</v>
      </c>
      <c r="B35" s="40" t="s">
        <v>308</v>
      </c>
      <c r="C35" s="40"/>
      <c r="D35" s="40"/>
      <c r="E35" s="49"/>
      <c r="F35" s="49"/>
      <c r="G35" s="49"/>
      <c r="H35" s="49"/>
      <c r="I35" s="49"/>
      <c r="J35" s="49"/>
      <c r="K35" s="49"/>
      <c r="L35" s="37"/>
      <c r="M35" s="37"/>
      <c r="N35" s="37"/>
    </row>
    <row r="36" spans="1:14" x14ac:dyDescent="0.25">
      <c r="A36" s="4" t="s">
        <v>709</v>
      </c>
      <c r="B36" s="40" t="s">
        <v>309</v>
      </c>
      <c r="C36" s="40"/>
      <c r="D36" s="40"/>
      <c r="E36" s="49"/>
      <c r="F36" s="49"/>
      <c r="G36" s="49"/>
      <c r="H36" s="49"/>
      <c r="I36" s="49"/>
      <c r="J36" s="49"/>
      <c r="K36" s="49"/>
      <c r="L36" s="37"/>
      <c r="M36" s="37"/>
      <c r="N36" s="37"/>
    </row>
    <row r="37" spans="1:14" x14ac:dyDescent="0.25">
      <c r="A37" s="4" t="s">
        <v>311</v>
      </c>
      <c r="B37" s="40" t="s">
        <v>312</v>
      </c>
      <c r="C37" s="40"/>
      <c r="D37" s="40"/>
      <c r="E37" s="49"/>
      <c r="F37" s="49"/>
      <c r="G37" s="49"/>
      <c r="H37" s="49"/>
      <c r="I37" s="49"/>
      <c r="J37" s="49"/>
      <c r="K37" s="49"/>
      <c r="L37" s="37"/>
      <c r="M37" s="37"/>
      <c r="N37" s="37"/>
    </row>
    <row r="38" spans="1:14" x14ac:dyDescent="0.25">
      <c r="A38" s="13" t="s">
        <v>710</v>
      </c>
      <c r="B38" s="40" t="s">
        <v>313</v>
      </c>
      <c r="C38" s="40"/>
      <c r="D38" s="40"/>
      <c r="E38" s="49"/>
      <c r="F38" s="49"/>
      <c r="G38" s="49"/>
      <c r="H38" s="49"/>
      <c r="I38" s="49"/>
      <c r="J38" s="49"/>
      <c r="K38" s="49"/>
      <c r="L38" s="37"/>
      <c r="M38" s="37"/>
      <c r="N38" s="37"/>
    </row>
    <row r="39" spans="1:14" x14ac:dyDescent="0.25">
      <c r="A39" s="5" t="s">
        <v>315</v>
      </c>
      <c r="B39" s="40" t="s">
        <v>316</v>
      </c>
      <c r="C39" s="40"/>
      <c r="D39" s="40"/>
      <c r="E39" s="49"/>
      <c r="F39" s="49"/>
      <c r="G39" s="49"/>
      <c r="H39" s="49"/>
      <c r="I39" s="49"/>
      <c r="J39" s="49"/>
      <c r="K39" s="49"/>
      <c r="L39" s="37"/>
      <c r="M39" s="37"/>
      <c r="N39" s="37"/>
    </row>
    <row r="40" spans="1:14" x14ac:dyDescent="0.25">
      <c r="A40" s="4" t="s">
        <v>711</v>
      </c>
      <c r="B40" s="40" t="s">
        <v>317</v>
      </c>
      <c r="C40" s="40"/>
      <c r="D40" s="40"/>
      <c r="E40" s="49"/>
      <c r="F40" s="49"/>
      <c r="G40" s="49"/>
      <c r="H40" s="49"/>
      <c r="I40" s="49"/>
      <c r="J40" s="49"/>
      <c r="K40" s="49"/>
      <c r="L40" s="37"/>
      <c r="M40" s="37"/>
      <c r="N40" s="37"/>
    </row>
    <row r="41" spans="1:14" x14ac:dyDescent="0.25">
      <c r="A41" s="8" t="s">
        <v>621</v>
      </c>
      <c r="B41" s="43" t="s">
        <v>319</v>
      </c>
      <c r="C41" s="43"/>
      <c r="D41" s="43"/>
      <c r="E41" s="49"/>
      <c r="F41" s="49"/>
      <c r="G41" s="49"/>
      <c r="H41" s="49"/>
      <c r="I41" s="49"/>
      <c r="J41" s="49"/>
      <c r="K41" s="49"/>
      <c r="L41" s="37"/>
      <c r="M41" s="37"/>
      <c r="N41" s="37"/>
    </row>
    <row r="42" spans="1:14" x14ac:dyDescent="0.25">
      <c r="A42" s="4" t="s">
        <v>320</v>
      </c>
      <c r="B42" s="40" t="s">
        <v>321</v>
      </c>
      <c r="C42" s="40"/>
      <c r="D42" s="40"/>
      <c r="E42" s="49"/>
      <c r="F42" s="49"/>
      <c r="G42" s="49"/>
      <c r="H42" s="49"/>
      <c r="I42" s="49"/>
      <c r="J42" s="49"/>
      <c r="K42" s="49"/>
      <c r="L42" s="37"/>
      <c r="M42" s="37"/>
      <c r="N42" s="37"/>
    </row>
    <row r="43" spans="1:14" x14ac:dyDescent="0.25">
      <c r="A43" s="4" t="s">
        <v>322</v>
      </c>
      <c r="B43" s="40" t="s">
        <v>323</v>
      </c>
      <c r="C43" s="40"/>
      <c r="D43" s="40"/>
      <c r="E43" s="49"/>
      <c r="F43" s="49"/>
      <c r="G43" s="49"/>
      <c r="H43" s="49"/>
      <c r="I43" s="49"/>
      <c r="J43" s="49"/>
      <c r="K43" s="49"/>
      <c r="L43" s="37"/>
      <c r="M43" s="37"/>
      <c r="N43" s="37"/>
    </row>
    <row r="44" spans="1:14" x14ac:dyDescent="0.25">
      <c r="A44" s="8" t="s">
        <v>622</v>
      </c>
      <c r="B44" s="43" t="s">
        <v>324</v>
      </c>
      <c r="C44" s="43"/>
      <c r="D44" s="43"/>
      <c r="E44" s="49"/>
      <c r="F44" s="49"/>
      <c r="G44" s="49"/>
      <c r="H44" s="49"/>
      <c r="I44" s="49"/>
      <c r="J44" s="49"/>
      <c r="K44" s="49"/>
      <c r="L44" s="37"/>
      <c r="M44" s="37"/>
      <c r="N44" s="37"/>
    </row>
    <row r="45" spans="1:14" x14ac:dyDescent="0.25">
      <c r="A45" s="4" t="s">
        <v>325</v>
      </c>
      <c r="B45" s="40" t="s">
        <v>326</v>
      </c>
      <c r="C45" s="40"/>
      <c r="D45" s="40"/>
      <c r="E45" s="49"/>
      <c r="F45" s="49"/>
      <c r="G45" s="49"/>
      <c r="H45" s="49"/>
      <c r="I45" s="49"/>
      <c r="J45" s="49"/>
      <c r="K45" s="49"/>
      <c r="L45" s="37"/>
      <c r="M45" s="37"/>
      <c r="N45" s="37"/>
    </row>
    <row r="46" spans="1:14" x14ac:dyDescent="0.25">
      <c r="A46" s="4" t="s">
        <v>327</v>
      </c>
      <c r="B46" s="40" t="s">
        <v>328</v>
      </c>
      <c r="C46" s="40"/>
      <c r="D46" s="40"/>
      <c r="E46" s="49"/>
      <c r="F46" s="49"/>
      <c r="G46" s="49"/>
      <c r="H46" s="49"/>
      <c r="I46" s="49"/>
      <c r="J46" s="49"/>
      <c r="K46" s="49"/>
      <c r="L46" s="37"/>
      <c r="M46" s="37"/>
      <c r="N46" s="37"/>
    </row>
    <row r="47" spans="1:14" x14ac:dyDescent="0.25">
      <c r="A47" s="4" t="s">
        <v>712</v>
      </c>
      <c r="B47" s="40" t="s">
        <v>329</v>
      </c>
      <c r="C47" s="40"/>
      <c r="D47" s="40"/>
      <c r="E47" s="49"/>
      <c r="F47" s="49"/>
      <c r="G47" s="49"/>
      <c r="H47" s="49"/>
      <c r="I47" s="49"/>
      <c r="J47" s="49"/>
      <c r="K47" s="49"/>
      <c r="L47" s="37"/>
      <c r="M47" s="37"/>
      <c r="N47" s="37"/>
    </row>
    <row r="48" spans="1:14" x14ac:dyDescent="0.25">
      <c r="A48" s="4" t="s">
        <v>713</v>
      </c>
      <c r="B48" s="40" t="s">
        <v>331</v>
      </c>
      <c r="C48" s="40"/>
      <c r="D48" s="40"/>
      <c r="E48" s="49"/>
      <c r="F48" s="49"/>
      <c r="G48" s="49"/>
      <c r="H48" s="49"/>
      <c r="I48" s="49"/>
      <c r="J48" s="49"/>
      <c r="K48" s="49"/>
      <c r="L48" s="37"/>
      <c r="M48" s="37"/>
      <c r="N48" s="37"/>
    </row>
    <row r="49" spans="1:14" x14ac:dyDescent="0.25">
      <c r="A49" s="4" t="s">
        <v>335</v>
      </c>
      <c r="B49" s="40" t="s">
        <v>336</v>
      </c>
      <c r="C49" s="40"/>
      <c r="D49" s="40"/>
      <c r="E49" s="49"/>
      <c r="F49" s="49"/>
      <c r="G49" s="49"/>
      <c r="H49" s="49"/>
      <c r="I49" s="49"/>
      <c r="J49" s="49"/>
      <c r="K49" s="49"/>
      <c r="L49" s="37"/>
      <c r="M49" s="37"/>
      <c r="N49" s="37"/>
    </row>
    <row r="50" spans="1:14" x14ac:dyDescent="0.25">
      <c r="A50" s="8" t="s">
        <v>625</v>
      </c>
      <c r="B50" s="43" t="s">
        <v>337</v>
      </c>
      <c r="C50" s="43"/>
      <c r="D50" s="43"/>
      <c r="E50" s="49"/>
      <c r="F50" s="49"/>
      <c r="G50" s="49"/>
      <c r="H50" s="49"/>
      <c r="I50" s="49"/>
      <c r="J50" s="49"/>
      <c r="K50" s="49"/>
      <c r="L50" s="37"/>
      <c r="M50" s="37"/>
      <c r="N50" s="37"/>
    </row>
    <row r="51" spans="1:14" x14ac:dyDescent="0.25">
      <c r="A51" s="47" t="s">
        <v>626</v>
      </c>
      <c r="B51" s="62" t="s">
        <v>338</v>
      </c>
      <c r="C51" s="62"/>
      <c r="D51" s="62"/>
      <c r="E51" s="49"/>
      <c r="F51" s="49"/>
      <c r="G51" s="49"/>
      <c r="H51" s="49"/>
      <c r="I51" s="49"/>
      <c r="J51" s="49"/>
      <c r="K51" s="49"/>
      <c r="L51" s="37"/>
      <c r="M51" s="37"/>
      <c r="N51" s="37"/>
    </row>
    <row r="52" spans="1:14" x14ac:dyDescent="0.25">
      <c r="A52" s="16" t="s">
        <v>339</v>
      </c>
      <c r="B52" s="40" t="s">
        <v>340</v>
      </c>
      <c r="C52" s="40"/>
      <c r="D52" s="40"/>
      <c r="E52" s="49"/>
      <c r="F52" s="49"/>
      <c r="G52" s="49"/>
      <c r="H52" s="49"/>
      <c r="I52" s="49"/>
      <c r="J52" s="49"/>
      <c r="K52" s="49"/>
      <c r="L52" s="37"/>
      <c r="M52" s="37"/>
      <c r="N52" s="37"/>
    </row>
    <row r="53" spans="1:14" x14ac:dyDescent="0.25">
      <c r="A53" s="16" t="s">
        <v>643</v>
      </c>
      <c r="B53" s="40" t="s">
        <v>341</v>
      </c>
      <c r="C53" s="40"/>
      <c r="D53" s="40"/>
      <c r="E53" s="49"/>
      <c r="F53" s="49"/>
      <c r="G53" s="49"/>
      <c r="H53" s="49"/>
      <c r="I53" s="49"/>
      <c r="J53" s="49"/>
      <c r="K53" s="49"/>
      <c r="L53" s="37"/>
      <c r="M53" s="37"/>
      <c r="N53" s="37"/>
    </row>
    <row r="54" spans="1:14" x14ac:dyDescent="0.25">
      <c r="A54" s="21" t="s">
        <v>714</v>
      </c>
      <c r="B54" s="40" t="s">
        <v>342</v>
      </c>
      <c r="C54" s="40"/>
      <c r="D54" s="40"/>
      <c r="E54" s="49"/>
      <c r="F54" s="49"/>
      <c r="G54" s="49"/>
      <c r="H54" s="49"/>
      <c r="I54" s="49"/>
      <c r="J54" s="49"/>
      <c r="K54" s="49"/>
      <c r="L54" s="37"/>
      <c r="M54" s="37"/>
      <c r="N54" s="37"/>
    </row>
    <row r="55" spans="1:14" x14ac:dyDescent="0.25">
      <c r="A55" s="21" t="s">
        <v>715</v>
      </c>
      <c r="B55" s="40" t="s">
        <v>343</v>
      </c>
      <c r="C55" s="40"/>
      <c r="D55" s="40"/>
      <c r="E55" s="49"/>
      <c r="F55" s="49"/>
      <c r="G55" s="49"/>
      <c r="H55" s="49"/>
      <c r="I55" s="49"/>
      <c r="J55" s="49"/>
      <c r="K55" s="49"/>
      <c r="L55" s="37"/>
      <c r="M55" s="37"/>
      <c r="N55" s="37"/>
    </row>
    <row r="56" spans="1:14" x14ac:dyDescent="0.25">
      <c r="A56" s="21" t="s">
        <v>716</v>
      </c>
      <c r="B56" s="40" t="s">
        <v>344</v>
      </c>
      <c r="C56" s="40"/>
      <c r="D56" s="40"/>
      <c r="E56" s="49"/>
      <c r="F56" s="49"/>
      <c r="G56" s="49"/>
      <c r="H56" s="49"/>
      <c r="I56" s="49"/>
      <c r="J56" s="49"/>
      <c r="K56" s="49"/>
      <c r="L56" s="37"/>
      <c r="M56" s="37"/>
      <c r="N56" s="37"/>
    </row>
    <row r="57" spans="1:14" x14ac:dyDescent="0.25">
      <c r="A57" s="16" t="s">
        <v>717</v>
      </c>
      <c r="B57" s="40" t="s">
        <v>345</v>
      </c>
      <c r="C57" s="40"/>
      <c r="D57" s="40"/>
      <c r="E57" s="49"/>
      <c r="F57" s="49"/>
      <c r="G57" s="49"/>
      <c r="H57" s="49"/>
      <c r="I57" s="49"/>
      <c r="J57" s="49"/>
      <c r="K57" s="49"/>
      <c r="L57" s="37"/>
      <c r="M57" s="37"/>
      <c r="N57" s="37"/>
    </row>
    <row r="58" spans="1:14" x14ac:dyDescent="0.25">
      <c r="A58" s="16" t="s">
        <v>718</v>
      </c>
      <c r="B58" s="40" t="s">
        <v>346</v>
      </c>
      <c r="C58" s="40"/>
      <c r="D58" s="40"/>
      <c r="E58" s="49"/>
      <c r="F58" s="49"/>
      <c r="G58" s="49"/>
      <c r="H58" s="49"/>
      <c r="I58" s="49"/>
      <c r="J58" s="49"/>
      <c r="K58" s="49"/>
      <c r="L58" s="37"/>
      <c r="M58" s="37"/>
      <c r="N58" s="37"/>
    </row>
    <row r="59" spans="1:14" x14ac:dyDescent="0.25">
      <c r="A59" s="16" t="s">
        <v>719</v>
      </c>
      <c r="B59" s="40" t="s">
        <v>347</v>
      </c>
      <c r="C59" s="40"/>
      <c r="D59" s="40"/>
      <c r="E59" s="49"/>
      <c r="F59" s="49"/>
      <c r="G59" s="49"/>
      <c r="H59" s="49"/>
      <c r="I59" s="49"/>
      <c r="J59" s="49"/>
      <c r="K59" s="49"/>
      <c r="L59" s="37"/>
      <c r="M59" s="37"/>
      <c r="N59" s="37"/>
    </row>
    <row r="60" spans="1:14" x14ac:dyDescent="0.25">
      <c r="A60" s="59" t="s">
        <v>676</v>
      </c>
      <c r="B60" s="62" t="s">
        <v>348</v>
      </c>
      <c r="C60" s="62"/>
      <c r="D60" s="62"/>
      <c r="E60" s="49"/>
      <c r="F60" s="49"/>
      <c r="G60" s="49"/>
      <c r="H60" s="49"/>
      <c r="I60" s="49"/>
      <c r="J60" s="49"/>
      <c r="K60" s="49"/>
      <c r="L60" s="37"/>
      <c r="M60" s="37"/>
      <c r="N60" s="37"/>
    </row>
    <row r="61" spans="1:14" x14ac:dyDescent="0.25">
      <c r="A61" s="15" t="s">
        <v>720</v>
      </c>
      <c r="B61" s="40" t="s">
        <v>349</v>
      </c>
      <c r="C61" s="40"/>
      <c r="D61" s="40"/>
      <c r="E61" s="49"/>
      <c r="F61" s="49"/>
      <c r="G61" s="49"/>
      <c r="H61" s="49"/>
      <c r="I61" s="49"/>
      <c r="J61" s="49"/>
      <c r="K61" s="49"/>
      <c r="L61" s="37"/>
      <c r="M61" s="37"/>
      <c r="N61" s="37"/>
    </row>
    <row r="62" spans="1:14" x14ac:dyDescent="0.25">
      <c r="A62" s="15" t="s">
        <v>351</v>
      </c>
      <c r="B62" s="40" t="s">
        <v>352</v>
      </c>
      <c r="C62" s="40"/>
      <c r="D62" s="40"/>
      <c r="E62" s="49"/>
      <c r="F62" s="49"/>
      <c r="G62" s="49"/>
      <c r="H62" s="49"/>
      <c r="I62" s="49"/>
      <c r="J62" s="49"/>
      <c r="K62" s="49"/>
      <c r="L62" s="37"/>
      <c r="M62" s="37"/>
      <c r="N62" s="37"/>
    </row>
    <row r="63" spans="1:14" ht="30" x14ac:dyDescent="0.25">
      <c r="A63" s="15" t="s">
        <v>353</v>
      </c>
      <c r="B63" s="40" t="s">
        <v>354</v>
      </c>
      <c r="C63" s="40"/>
      <c r="D63" s="40"/>
      <c r="E63" s="49"/>
      <c r="F63" s="49"/>
      <c r="G63" s="49"/>
      <c r="H63" s="49"/>
      <c r="I63" s="49"/>
      <c r="J63" s="49"/>
      <c r="K63" s="49"/>
      <c r="L63" s="37"/>
      <c r="M63" s="37"/>
      <c r="N63" s="37"/>
    </row>
    <row r="64" spans="1:14" ht="30" x14ac:dyDescent="0.25">
      <c r="A64" s="15" t="s">
        <v>678</v>
      </c>
      <c r="B64" s="40" t="s">
        <v>355</v>
      </c>
      <c r="C64" s="40"/>
      <c r="D64" s="40"/>
      <c r="E64" s="49"/>
      <c r="F64" s="49"/>
      <c r="G64" s="49"/>
      <c r="H64" s="49"/>
      <c r="I64" s="49"/>
      <c r="J64" s="49"/>
      <c r="K64" s="49"/>
      <c r="L64" s="37"/>
      <c r="M64" s="37"/>
      <c r="N64" s="37"/>
    </row>
    <row r="65" spans="1:14" ht="30" x14ac:dyDescent="0.25">
      <c r="A65" s="15" t="s">
        <v>721</v>
      </c>
      <c r="B65" s="40" t="s">
        <v>356</v>
      </c>
      <c r="C65" s="40"/>
      <c r="D65" s="40"/>
      <c r="E65" s="49"/>
      <c r="F65" s="49"/>
      <c r="G65" s="49"/>
      <c r="H65" s="49"/>
      <c r="I65" s="49"/>
      <c r="J65" s="49"/>
      <c r="K65" s="49"/>
      <c r="L65" s="37"/>
      <c r="M65" s="37"/>
      <c r="N65" s="37"/>
    </row>
    <row r="66" spans="1:14" x14ac:dyDescent="0.25">
      <c r="A66" s="15" t="s">
        <v>680</v>
      </c>
      <c r="B66" s="40" t="s">
        <v>357</v>
      </c>
      <c r="C66" s="40"/>
      <c r="D66" s="40"/>
      <c r="E66" s="49"/>
      <c r="F66" s="49"/>
      <c r="G66" s="49"/>
      <c r="H66" s="49"/>
      <c r="I66" s="49"/>
      <c r="J66" s="49"/>
      <c r="K66" s="49"/>
      <c r="L66" s="37"/>
      <c r="M66" s="37"/>
      <c r="N66" s="37"/>
    </row>
    <row r="67" spans="1:14" ht="30" x14ac:dyDescent="0.25">
      <c r="A67" s="15" t="s">
        <v>722</v>
      </c>
      <c r="B67" s="40" t="s">
        <v>358</v>
      </c>
      <c r="C67" s="40"/>
      <c r="D67" s="40"/>
      <c r="E67" s="49"/>
      <c r="F67" s="49"/>
      <c r="G67" s="49"/>
      <c r="H67" s="49"/>
      <c r="I67" s="49"/>
      <c r="J67" s="49"/>
      <c r="K67" s="49"/>
      <c r="L67" s="37"/>
      <c r="M67" s="37"/>
      <c r="N67" s="37"/>
    </row>
    <row r="68" spans="1:14" ht="30" x14ac:dyDescent="0.25">
      <c r="A68" s="15" t="s">
        <v>723</v>
      </c>
      <c r="B68" s="40" t="s">
        <v>360</v>
      </c>
      <c r="C68" s="40"/>
      <c r="D68" s="40"/>
      <c r="E68" s="49"/>
      <c r="F68" s="49"/>
      <c r="G68" s="49"/>
      <c r="H68" s="49"/>
      <c r="I68" s="49"/>
      <c r="J68" s="49"/>
      <c r="K68" s="49"/>
      <c r="L68" s="37"/>
      <c r="M68" s="37"/>
      <c r="N68" s="37"/>
    </row>
    <row r="69" spans="1:14" x14ac:dyDescent="0.25">
      <c r="A69" s="15" t="s">
        <v>361</v>
      </c>
      <c r="B69" s="40" t="s">
        <v>362</v>
      </c>
      <c r="C69" s="40"/>
      <c r="D69" s="40"/>
      <c r="E69" s="49"/>
      <c r="F69" s="49"/>
      <c r="G69" s="49"/>
      <c r="H69" s="49"/>
      <c r="I69" s="49"/>
      <c r="J69" s="49"/>
      <c r="K69" s="49"/>
      <c r="L69" s="37"/>
      <c r="M69" s="37"/>
      <c r="N69" s="37"/>
    </row>
    <row r="70" spans="1:14" x14ac:dyDescent="0.25">
      <c r="A70" s="28" t="s">
        <v>363</v>
      </c>
      <c r="B70" s="40" t="s">
        <v>364</v>
      </c>
      <c r="C70" s="40"/>
      <c r="D70" s="40"/>
      <c r="E70" s="49"/>
      <c r="F70" s="49"/>
      <c r="G70" s="49"/>
      <c r="H70" s="49"/>
      <c r="I70" s="49"/>
      <c r="J70" s="49"/>
      <c r="K70" s="49"/>
      <c r="L70" s="37"/>
      <c r="M70" s="37"/>
      <c r="N70" s="37"/>
    </row>
    <row r="71" spans="1:14" x14ac:dyDescent="0.25">
      <c r="A71" s="15" t="s">
        <v>724</v>
      </c>
      <c r="B71" s="40" t="s">
        <v>365</v>
      </c>
      <c r="C71" s="40"/>
      <c r="D71" s="40"/>
      <c r="E71" s="49"/>
      <c r="F71" s="49"/>
      <c r="G71" s="49"/>
      <c r="H71" s="49"/>
      <c r="I71" s="49"/>
      <c r="J71" s="49"/>
      <c r="K71" s="49"/>
      <c r="L71" s="37"/>
      <c r="M71" s="37"/>
      <c r="N71" s="37"/>
    </row>
    <row r="72" spans="1:14" x14ac:dyDescent="0.25">
      <c r="A72" s="28" t="s">
        <v>899</v>
      </c>
      <c r="B72" s="40" t="s">
        <v>366</v>
      </c>
      <c r="C72" s="40"/>
      <c r="D72" s="40"/>
      <c r="E72" s="49"/>
      <c r="F72" s="49"/>
      <c r="G72" s="49"/>
      <c r="H72" s="49"/>
      <c r="I72" s="49"/>
      <c r="J72" s="49"/>
      <c r="K72" s="49"/>
      <c r="L72" s="37"/>
      <c r="M72" s="37"/>
      <c r="N72" s="37"/>
    </row>
    <row r="73" spans="1:14" x14ac:dyDescent="0.25">
      <c r="A73" s="28" t="s">
        <v>900</v>
      </c>
      <c r="B73" s="40" t="s">
        <v>366</v>
      </c>
      <c r="C73" s="40"/>
      <c r="D73" s="40"/>
      <c r="E73" s="49"/>
      <c r="F73" s="49"/>
      <c r="G73" s="49"/>
      <c r="H73" s="49"/>
      <c r="I73" s="49"/>
      <c r="J73" s="49"/>
      <c r="K73" s="49"/>
      <c r="L73" s="37"/>
      <c r="M73" s="37"/>
      <c r="N73" s="37"/>
    </row>
    <row r="74" spans="1:14" x14ac:dyDescent="0.25">
      <c r="A74" s="59" t="s">
        <v>684</v>
      </c>
      <c r="B74" s="62" t="s">
        <v>367</v>
      </c>
      <c r="C74" s="62"/>
      <c r="D74" s="62"/>
      <c r="E74" s="49"/>
      <c r="F74" s="49"/>
      <c r="G74" s="49"/>
      <c r="H74" s="49"/>
      <c r="I74" s="49"/>
      <c r="J74" s="49"/>
      <c r="K74" s="49"/>
      <c r="L74" s="37"/>
      <c r="M74" s="37"/>
      <c r="N74" s="37"/>
    </row>
    <row r="75" spans="1:14" ht="15.75" x14ac:dyDescent="0.25">
      <c r="A75" s="142" t="s">
        <v>846</v>
      </c>
      <c r="B75" s="143"/>
      <c r="C75" s="143"/>
      <c r="D75" s="143"/>
      <c r="E75" s="144"/>
      <c r="F75" s="144"/>
      <c r="G75" s="144"/>
      <c r="H75" s="144"/>
      <c r="I75" s="144"/>
      <c r="J75" s="144"/>
      <c r="K75" s="144"/>
      <c r="L75" s="146"/>
      <c r="M75" s="146"/>
      <c r="N75" s="146"/>
    </row>
    <row r="76" spans="1:14" x14ac:dyDescent="0.25">
      <c r="A76" s="44" t="s">
        <v>368</v>
      </c>
      <c r="B76" s="40" t="s">
        <v>369</v>
      </c>
      <c r="C76" s="40"/>
      <c r="D76" s="40"/>
      <c r="E76" s="49"/>
      <c r="F76" s="49"/>
      <c r="G76" s="49"/>
      <c r="H76" s="49"/>
      <c r="I76" s="49"/>
      <c r="J76" s="49"/>
      <c r="K76" s="49"/>
      <c r="L76" s="37"/>
      <c r="M76" s="37"/>
      <c r="N76" s="37"/>
    </row>
    <row r="77" spans="1:14" x14ac:dyDescent="0.25">
      <c r="A77" s="44" t="s">
        <v>725</v>
      </c>
      <c r="B77" s="40" t="s">
        <v>370</v>
      </c>
      <c r="C77" s="40"/>
      <c r="D77" s="40"/>
      <c r="E77" s="49"/>
      <c r="F77" s="49"/>
      <c r="G77" s="49"/>
      <c r="H77" s="49"/>
      <c r="I77" s="49"/>
      <c r="J77" s="49"/>
      <c r="K77" s="49"/>
      <c r="L77" s="37"/>
      <c r="M77" s="37"/>
      <c r="N77" s="37"/>
    </row>
    <row r="78" spans="1:14" x14ac:dyDescent="0.25">
      <c r="A78" s="44" t="s">
        <v>372</v>
      </c>
      <c r="B78" s="40" t="s">
        <v>373</v>
      </c>
      <c r="C78" s="40"/>
      <c r="D78" s="40"/>
      <c r="E78" s="49"/>
      <c r="F78" s="49"/>
      <c r="G78" s="49"/>
      <c r="H78" s="49"/>
      <c r="I78" s="49"/>
      <c r="J78" s="49"/>
      <c r="K78" s="49"/>
      <c r="L78" s="37"/>
      <c r="M78" s="37"/>
      <c r="N78" s="37"/>
    </row>
    <row r="79" spans="1:14" x14ac:dyDescent="0.25">
      <c r="A79" s="44" t="s">
        <v>374</v>
      </c>
      <c r="B79" s="40" t="s">
        <v>375</v>
      </c>
      <c r="C79" s="40"/>
      <c r="D79" s="40"/>
      <c r="E79" s="49"/>
      <c r="F79" s="49"/>
      <c r="G79" s="49"/>
      <c r="H79" s="49"/>
      <c r="I79" s="49"/>
      <c r="J79" s="49"/>
      <c r="K79" s="49"/>
      <c r="L79" s="37"/>
      <c r="M79" s="37"/>
      <c r="N79" s="37"/>
    </row>
    <row r="80" spans="1:14" x14ac:dyDescent="0.25">
      <c r="A80" s="5" t="s">
        <v>376</v>
      </c>
      <c r="B80" s="40" t="s">
        <v>377</v>
      </c>
      <c r="C80" s="40"/>
      <c r="D80" s="40"/>
      <c r="E80" s="49"/>
      <c r="F80" s="49"/>
      <c r="G80" s="49"/>
      <c r="H80" s="49"/>
      <c r="I80" s="49"/>
      <c r="J80" s="49"/>
      <c r="K80" s="49"/>
      <c r="L80" s="37"/>
      <c r="M80" s="37"/>
      <c r="N80" s="37"/>
    </row>
    <row r="81" spans="1:14" x14ac:dyDescent="0.25">
      <c r="A81" s="5" t="s">
        <v>378</v>
      </c>
      <c r="B81" s="40" t="s">
        <v>379</v>
      </c>
      <c r="C81" s="40"/>
      <c r="D81" s="40"/>
      <c r="E81" s="49"/>
      <c r="F81" s="49"/>
      <c r="G81" s="49"/>
      <c r="H81" s="49"/>
      <c r="I81" s="49"/>
      <c r="J81" s="49"/>
      <c r="K81" s="49"/>
      <c r="L81" s="37"/>
      <c r="M81" s="37"/>
      <c r="N81" s="37"/>
    </row>
    <row r="82" spans="1:14" x14ac:dyDescent="0.25">
      <c r="A82" s="5" t="s">
        <v>380</v>
      </c>
      <c r="B82" s="40" t="s">
        <v>381</v>
      </c>
      <c r="C82" s="40"/>
      <c r="D82" s="40"/>
      <c r="E82" s="49"/>
      <c r="F82" s="49"/>
      <c r="G82" s="49"/>
      <c r="H82" s="49"/>
      <c r="I82" s="49"/>
      <c r="J82" s="49"/>
      <c r="K82" s="49"/>
      <c r="L82" s="37"/>
      <c r="M82" s="37"/>
      <c r="N82" s="37"/>
    </row>
    <row r="83" spans="1:14" x14ac:dyDescent="0.25">
      <c r="A83" s="60" t="s">
        <v>686</v>
      </c>
      <c r="B83" s="62" t="s">
        <v>382</v>
      </c>
      <c r="C83" s="62"/>
      <c r="D83" s="62"/>
      <c r="E83" s="49"/>
      <c r="F83" s="49"/>
      <c r="G83" s="49"/>
      <c r="H83" s="49"/>
      <c r="I83" s="49"/>
      <c r="J83" s="49"/>
      <c r="K83" s="49"/>
      <c r="L83" s="37"/>
      <c r="M83" s="37"/>
      <c r="N83" s="37"/>
    </row>
    <row r="84" spans="1:14" x14ac:dyDescent="0.25">
      <c r="A84" s="16" t="s">
        <v>383</v>
      </c>
      <c r="B84" s="40" t="s">
        <v>384</v>
      </c>
      <c r="C84" s="40"/>
      <c r="D84" s="40"/>
      <c r="E84" s="49"/>
      <c r="F84" s="49"/>
      <c r="G84" s="49"/>
      <c r="H84" s="49"/>
      <c r="I84" s="49"/>
      <c r="J84" s="49"/>
      <c r="K84" s="49"/>
      <c r="L84" s="37"/>
      <c r="M84" s="37"/>
      <c r="N84" s="37"/>
    </row>
    <row r="85" spans="1:14" x14ac:dyDescent="0.25">
      <c r="A85" s="16" t="s">
        <v>385</v>
      </c>
      <c r="B85" s="40" t="s">
        <v>386</v>
      </c>
      <c r="C85" s="40"/>
      <c r="D85" s="40"/>
      <c r="E85" s="49"/>
      <c r="F85" s="49"/>
      <c r="G85" s="49"/>
      <c r="H85" s="49"/>
      <c r="I85" s="49"/>
      <c r="J85" s="49"/>
      <c r="K85" s="49"/>
      <c r="L85" s="37"/>
      <c r="M85" s="37"/>
      <c r="N85" s="37"/>
    </row>
    <row r="86" spans="1:14" x14ac:dyDescent="0.25">
      <c r="A86" s="16" t="s">
        <v>387</v>
      </c>
      <c r="B86" s="40" t="s">
        <v>388</v>
      </c>
      <c r="C86" s="40"/>
      <c r="D86" s="40"/>
      <c r="E86" s="49"/>
      <c r="F86" s="49"/>
      <c r="G86" s="49"/>
      <c r="H86" s="49"/>
      <c r="I86" s="49"/>
      <c r="J86" s="49"/>
      <c r="K86" s="49"/>
      <c r="L86" s="37"/>
      <c r="M86" s="37"/>
      <c r="N86" s="37"/>
    </row>
    <row r="87" spans="1:14" x14ac:dyDescent="0.25">
      <c r="A87" s="16" t="s">
        <v>389</v>
      </c>
      <c r="B87" s="40" t="s">
        <v>390</v>
      </c>
      <c r="C87" s="40"/>
      <c r="D87" s="40"/>
      <c r="E87" s="49"/>
      <c r="F87" s="49"/>
      <c r="G87" s="49"/>
      <c r="H87" s="49"/>
      <c r="I87" s="49"/>
      <c r="J87" s="49"/>
      <c r="K87" s="49"/>
      <c r="L87" s="37"/>
      <c r="M87" s="37"/>
      <c r="N87" s="37"/>
    </row>
    <row r="88" spans="1:14" x14ac:dyDescent="0.25">
      <c r="A88" s="59" t="s">
        <v>687</v>
      </c>
      <c r="B88" s="62" t="s">
        <v>391</v>
      </c>
      <c r="C88" s="62"/>
      <c r="D88" s="62"/>
      <c r="E88" s="49"/>
      <c r="F88" s="49"/>
      <c r="G88" s="49"/>
      <c r="H88" s="49"/>
      <c r="I88" s="49"/>
      <c r="J88" s="49"/>
      <c r="K88" s="49"/>
      <c r="L88" s="37"/>
      <c r="M88" s="37"/>
      <c r="N88" s="37"/>
    </row>
    <row r="89" spans="1:14" ht="30" x14ac:dyDescent="0.25">
      <c r="A89" s="16" t="s">
        <v>392</v>
      </c>
      <c r="B89" s="40" t="s">
        <v>393</v>
      </c>
      <c r="C89" s="40"/>
      <c r="D89" s="40"/>
      <c r="E89" s="49"/>
      <c r="F89" s="49"/>
      <c r="G89" s="49"/>
      <c r="H89" s="49"/>
      <c r="I89" s="49"/>
      <c r="J89" s="49"/>
      <c r="K89" s="49"/>
      <c r="L89" s="37"/>
      <c r="M89" s="37"/>
      <c r="N89" s="37"/>
    </row>
    <row r="90" spans="1:14" ht="30" x14ac:dyDescent="0.25">
      <c r="A90" s="16" t="s">
        <v>726</v>
      </c>
      <c r="B90" s="40" t="s">
        <v>394</v>
      </c>
      <c r="C90" s="40"/>
      <c r="D90" s="40"/>
      <c r="E90" s="49"/>
      <c r="F90" s="49"/>
      <c r="G90" s="49"/>
      <c r="H90" s="49"/>
      <c r="I90" s="49"/>
      <c r="J90" s="49"/>
      <c r="K90" s="49"/>
      <c r="L90" s="37"/>
      <c r="M90" s="37"/>
      <c r="N90" s="37"/>
    </row>
    <row r="91" spans="1:14" ht="30" x14ac:dyDescent="0.25">
      <c r="A91" s="16" t="s">
        <v>727</v>
      </c>
      <c r="B91" s="40" t="s">
        <v>395</v>
      </c>
      <c r="C91" s="40"/>
      <c r="D91" s="40"/>
      <c r="E91" s="49"/>
      <c r="F91" s="49"/>
      <c r="G91" s="49"/>
      <c r="H91" s="49"/>
      <c r="I91" s="49"/>
      <c r="J91" s="49"/>
      <c r="K91" s="49"/>
      <c r="L91" s="37"/>
      <c r="M91" s="37"/>
      <c r="N91" s="37"/>
    </row>
    <row r="92" spans="1:14" x14ac:dyDescent="0.25">
      <c r="A92" s="16" t="s">
        <v>728</v>
      </c>
      <c r="B92" s="40" t="s">
        <v>396</v>
      </c>
      <c r="C92" s="40"/>
      <c r="D92" s="40"/>
      <c r="E92" s="49"/>
      <c r="F92" s="49"/>
      <c r="G92" s="49"/>
      <c r="H92" s="49"/>
      <c r="I92" s="49"/>
      <c r="J92" s="49"/>
      <c r="K92" s="49"/>
      <c r="L92" s="37"/>
      <c r="M92" s="37"/>
      <c r="N92" s="37"/>
    </row>
    <row r="93" spans="1:14" ht="30" x14ac:dyDescent="0.25">
      <c r="A93" s="16" t="s">
        <v>729</v>
      </c>
      <c r="B93" s="40" t="s">
        <v>397</v>
      </c>
      <c r="C93" s="40"/>
      <c r="D93" s="40"/>
      <c r="E93" s="49"/>
      <c r="F93" s="49"/>
      <c r="G93" s="49"/>
      <c r="H93" s="49"/>
      <c r="I93" s="49"/>
      <c r="J93" s="49"/>
      <c r="K93" s="49"/>
      <c r="L93" s="37"/>
      <c r="M93" s="37"/>
      <c r="N93" s="37"/>
    </row>
    <row r="94" spans="1:14" ht="30" x14ac:dyDescent="0.25">
      <c r="A94" s="16" t="s">
        <v>730</v>
      </c>
      <c r="B94" s="40" t="s">
        <v>398</v>
      </c>
      <c r="C94" s="40"/>
      <c r="D94" s="40"/>
      <c r="E94" s="49"/>
      <c r="F94" s="49"/>
      <c r="G94" s="49"/>
      <c r="H94" s="49"/>
      <c r="I94" s="49"/>
      <c r="J94" s="49"/>
      <c r="K94" s="49"/>
      <c r="L94" s="37"/>
      <c r="M94" s="37"/>
      <c r="N94" s="37"/>
    </row>
    <row r="95" spans="1:14" x14ac:dyDescent="0.25">
      <c r="A95" s="16" t="s">
        <v>399</v>
      </c>
      <c r="B95" s="40" t="s">
        <v>400</v>
      </c>
      <c r="C95" s="40"/>
      <c r="D95" s="40"/>
      <c r="E95" s="49"/>
      <c r="F95" s="49"/>
      <c r="G95" s="49"/>
      <c r="H95" s="49"/>
      <c r="I95" s="49"/>
      <c r="J95" s="49"/>
      <c r="K95" s="49"/>
      <c r="L95" s="37"/>
      <c r="M95" s="37"/>
      <c r="N95" s="37"/>
    </row>
    <row r="96" spans="1:14" x14ac:dyDescent="0.25">
      <c r="A96" s="16" t="s">
        <v>731</v>
      </c>
      <c r="B96" s="40" t="s">
        <v>401</v>
      </c>
      <c r="C96" s="40"/>
      <c r="D96" s="40"/>
      <c r="E96" s="49"/>
      <c r="F96" s="49"/>
      <c r="G96" s="49"/>
      <c r="H96" s="49"/>
      <c r="I96" s="49"/>
      <c r="J96" s="49"/>
      <c r="K96" s="49"/>
      <c r="L96" s="37"/>
      <c r="M96" s="37"/>
      <c r="N96" s="37"/>
    </row>
    <row r="97" spans="1:31" x14ac:dyDescent="0.25">
      <c r="A97" s="59" t="s">
        <v>688</v>
      </c>
      <c r="B97" s="62" t="s">
        <v>402</v>
      </c>
      <c r="C97" s="62"/>
      <c r="D97" s="62"/>
      <c r="E97" s="49"/>
      <c r="F97" s="49"/>
      <c r="G97" s="49"/>
      <c r="H97" s="49"/>
      <c r="I97" s="49"/>
      <c r="J97" s="49"/>
      <c r="K97" s="49"/>
      <c r="L97" s="37"/>
      <c r="M97" s="37"/>
      <c r="N97" s="37"/>
    </row>
    <row r="98" spans="1:31" ht="15.75" x14ac:dyDescent="0.25">
      <c r="A98" s="142" t="s">
        <v>845</v>
      </c>
      <c r="B98" s="143"/>
      <c r="C98" s="143"/>
      <c r="D98" s="143"/>
      <c r="E98" s="144"/>
      <c r="F98" s="144"/>
      <c r="G98" s="144"/>
      <c r="H98" s="144"/>
      <c r="I98" s="144"/>
      <c r="J98" s="144"/>
      <c r="K98" s="144"/>
      <c r="L98" s="146"/>
      <c r="M98" s="146"/>
      <c r="N98" s="146"/>
    </row>
    <row r="99" spans="1:31" ht="15.75" x14ac:dyDescent="0.25">
      <c r="A99" s="147" t="s">
        <v>739</v>
      </c>
      <c r="B99" s="148" t="s">
        <v>403</v>
      </c>
      <c r="C99" s="148"/>
      <c r="D99" s="148"/>
      <c r="E99" s="149"/>
      <c r="F99" s="149"/>
      <c r="G99" s="149"/>
      <c r="H99" s="149"/>
      <c r="I99" s="149"/>
      <c r="J99" s="149"/>
      <c r="K99" s="149"/>
      <c r="L99" s="154"/>
      <c r="M99" s="154"/>
      <c r="N99" s="154"/>
    </row>
    <row r="100" spans="1:31" x14ac:dyDescent="0.25">
      <c r="A100" s="16" t="s">
        <v>732</v>
      </c>
      <c r="B100" s="4" t="s">
        <v>404</v>
      </c>
      <c r="C100" s="4"/>
      <c r="D100" s="4"/>
      <c r="E100" s="16"/>
      <c r="F100" s="16"/>
      <c r="G100" s="16"/>
      <c r="H100" s="16"/>
      <c r="I100" s="16"/>
      <c r="J100" s="16"/>
      <c r="K100" s="16"/>
      <c r="L100" s="123"/>
      <c r="M100" s="123"/>
      <c r="N100" s="12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3"/>
      <c r="AE100" s="33"/>
    </row>
    <row r="101" spans="1:31" x14ac:dyDescent="0.25">
      <c r="A101" s="16" t="s">
        <v>407</v>
      </c>
      <c r="B101" s="4" t="s">
        <v>408</v>
      </c>
      <c r="C101" s="4"/>
      <c r="D101" s="4"/>
      <c r="E101" s="16"/>
      <c r="F101" s="16"/>
      <c r="G101" s="16"/>
      <c r="H101" s="16"/>
      <c r="I101" s="16"/>
      <c r="J101" s="16"/>
      <c r="K101" s="16"/>
      <c r="L101" s="123"/>
      <c r="M101" s="123"/>
      <c r="N101" s="123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3"/>
      <c r="AE101" s="33"/>
    </row>
    <row r="102" spans="1:31" x14ac:dyDescent="0.25">
      <c r="A102" s="16" t="s">
        <v>733</v>
      </c>
      <c r="B102" s="4" t="s">
        <v>409</v>
      </c>
      <c r="C102" s="4"/>
      <c r="D102" s="4"/>
      <c r="E102" s="16"/>
      <c r="F102" s="16"/>
      <c r="G102" s="16"/>
      <c r="H102" s="16"/>
      <c r="I102" s="16"/>
      <c r="J102" s="16"/>
      <c r="K102" s="16"/>
      <c r="L102" s="123"/>
      <c r="M102" s="123"/>
      <c r="N102" s="123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3"/>
      <c r="AE102" s="33"/>
    </row>
    <row r="103" spans="1:31" x14ac:dyDescent="0.25">
      <c r="A103" s="19" t="s">
        <v>695</v>
      </c>
      <c r="B103" s="8" t="s">
        <v>411</v>
      </c>
      <c r="C103" s="8"/>
      <c r="D103" s="8"/>
      <c r="E103" s="19"/>
      <c r="F103" s="19"/>
      <c r="G103" s="19"/>
      <c r="H103" s="19"/>
      <c r="I103" s="19"/>
      <c r="J103" s="19"/>
      <c r="K103" s="19"/>
      <c r="L103" s="124"/>
      <c r="M103" s="124"/>
      <c r="N103" s="12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3"/>
      <c r="AE103" s="33"/>
    </row>
    <row r="104" spans="1:31" x14ac:dyDescent="0.25">
      <c r="A104" s="45" t="s">
        <v>734</v>
      </c>
      <c r="B104" s="4" t="s">
        <v>412</v>
      </c>
      <c r="C104" s="4"/>
      <c r="D104" s="4"/>
      <c r="E104" s="45"/>
      <c r="F104" s="45"/>
      <c r="G104" s="45"/>
      <c r="H104" s="45"/>
      <c r="I104" s="45"/>
      <c r="J104" s="45"/>
      <c r="K104" s="45"/>
      <c r="L104" s="125"/>
      <c r="M104" s="125"/>
      <c r="N104" s="12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3"/>
      <c r="AE104" s="33"/>
    </row>
    <row r="105" spans="1:31" x14ac:dyDescent="0.25">
      <c r="A105" s="45" t="s">
        <v>701</v>
      </c>
      <c r="B105" s="4" t="s">
        <v>415</v>
      </c>
      <c r="C105" s="4"/>
      <c r="D105" s="4"/>
      <c r="E105" s="45"/>
      <c r="F105" s="45"/>
      <c r="G105" s="45"/>
      <c r="H105" s="45"/>
      <c r="I105" s="45"/>
      <c r="J105" s="45"/>
      <c r="K105" s="45"/>
      <c r="L105" s="125"/>
      <c r="M105" s="125"/>
      <c r="N105" s="12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3"/>
      <c r="AE105" s="33"/>
    </row>
    <row r="106" spans="1:31" x14ac:dyDescent="0.25">
      <c r="A106" s="16" t="s">
        <v>416</v>
      </c>
      <c r="B106" s="4" t="s">
        <v>417</v>
      </c>
      <c r="C106" s="4"/>
      <c r="D106" s="4"/>
      <c r="E106" s="16"/>
      <c r="F106" s="16"/>
      <c r="G106" s="16"/>
      <c r="H106" s="16"/>
      <c r="I106" s="16"/>
      <c r="J106" s="16"/>
      <c r="K106" s="16"/>
      <c r="L106" s="123"/>
      <c r="M106" s="123"/>
      <c r="N106" s="123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3"/>
      <c r="AE106" s="33"/>
    </row>
    <row r="107" spans="1:31" x14ac:dyDescent="0.25">
      <c r="A107" s="16" t="s">
        <v>735</v>
      </c>
      <c r="B107" s="4" t="s">
        <v>418</v>
      </c>
      <c r="C107" s="4"/>
      <c r="D107" s="4"/>
      <c r="E107" s="16"/>
      <c r="F107" s="16"/>
      <c r="G107" s="16"/>
      <c r="H107" s="16"/>
      <c r="I107" s="16"/>
      <c r="J107" s="16"/>
      <c r="K107" s="16"/>
      <c r="L107" s="123"/>
      <c r="M107" s="123"/>
      <c r="N107" s="123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3"/>
      <c r="AE107" s="33"/>
    </row>
    <row r="108" spans="1:31" x14ac:dyDescent="0.25">
      <c r="A108" s="17" t="s">
        <v>698</v>
      </c>
      <c r="B108" s="8" t="s">
        <v>419</v>
      </c>
      <c r="C108" s="8"/>
      <c r="D108" s="8"/>
      <c r="E108" s="17"/>
      <c r="F108" s="17"/>
      <c r="G108" s="17"/>
      <c r="H108" s="17"/>
      <c r="I108" s="17"/>
      <c r="J108" s="17"/>
      <c r="K108" s="17"/>
      <c r="L108" s="126"/>
      <c r="M108" s="126"/>
      <c r="N108" s="12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3"/>
      <c r="AE108" s="33"/>
    </row>
    <row r="109" spans="1:31" x14ac:dyDescent="0.25">
      <c r="A109" s="45" t="s">
        <v>420</v>
      </c>
      <c r="B109" s="4" t="s">
        <v>421</v>
      </c>
      <c r="C109" s="4"/>
      <c r="D109" s="4"/>
      <c r="E109" s="45"/>
      <c r="F109" s="45"/>
      <c r="G109" s="45"/>
      <c r="H109" s="45"/>
      <c r="I109" s="45"/>
      <c r="J109" s="45"/>
      <c r="K109" s="45"/>
      <c r="L109" s="125"/>
      <c r="M109" s="125"/>
      <c r="N109" s="12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3"/>
      <c r="AE109" s="33"/>
    </row>
    <row r="110" spans="1:31" x14ac:dyDescent="0.25">
      <c r="A110" s="45" t="s">
        <v>422</v>
      </c>
      <c r="B110" s="4" t="s">
        <v>423</v>
      </c>
      <c r="C110" s="4"/>
      <c r="D110" s="4"/>
      <c r="E110" s="45"/>
      <c r="F110" s="45"/>
      <c r="G110" s="45"/>
      <c r="H110" s="45"/>
      <c r="I110" s="45"/>
      <c r="J110" s="45"/>
      <c r="K110" s="45"/>
      <c r="L110" s="125"/>
      <c r="M110" s="125"/>
      <c r="N110" s="12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3"/>
      <c r="AE110" s="33"/>
    </row>
    <row r="111" spans="1:31" x14ac:dyDescent="0.25">
      <c r="A111" s="17" t="s">
        <v>424</v>
      </c>
      <c r="B111" s="8" t="s">
        <v>425</v>
      </c>
      <c r="C111" s="8"/>
      <c r="D111" s="8"/>
      <c r="E111" s="45"/>
      <c r="F111" s="45"/>
      <c r="G111" s="45"/>
      <c r="H111" s="45"/>
      <c r="I111" s="45"/>
      <c r="J111" s="45"/>
      <c r="K111" s="45"/>
      <c r="L111" s="125"/>
      <c r="M111" s="125"/>
      <c r="N111" s="12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3"/>
      <c r="AE111" s="33"/>
    </row>
    <row r="112" spans="1:31" x14ac:dyDescent="0.25">
      <c r="A112" s="45" t="s">
        <v>426</v>
      </c>
      <c r="B112" s="4" t="s">
        <v>427</v>
      </c>
      <c r="C112" s="4"/>
      <c r="D112" s="4"/>
      <c r="E112" s="45"/>
      <c r="F112" s="45"/>
      <c r="G112" s="45"/>
      <c r="H112" s="45"/>
      <c r="I112" s="45"/>
      <c r="J112" s="45"/>
      <c r="K112" s="45"/>
      <c r="L112" s="125"/>
      <c r="M112" s="125"/>
      <c r="N112" s="12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3"/>
      <c r="AE112" s="33"/>
    </row>
    <row r="113" spans="1:31" x14ac:dyDescent="0.25">
      <c r="A113" s="45" t="s">
        <v>428</v>
      </c>
      <c r="B113" s="4" t="s">
        <v>429</v>
      </c>
      <c r="C113" s="4"/>
      <c r="D113" s="4"/>
      <c r="E113" s="45"/>
      <c r="F113" s="45"/>
      <c r="G113" s="45"/>
      <c r="H113" s="45"/>
      <c r="I113" s="45"/>
      <c r="J113" s="45"/>
      <c r="K113" s="45"/>
      <c r="L113" s="125"/>
      <c r="M113" s="125"/>
      <c r="N113" s="12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3"/>
      <c r="AE113" s="33"/>
    </row>
    <row r="114" spans="1:31" x14ac:dyDescent="0.25">
      <c r="A114" s="45" t="s">
        <v>430</v>
      </c>
      <c r="B114" s="4" t="s">
        <v>431</v>
      </c>
      <c r="C114" s="4"/>
      <c r="D114" s="4"/>
      <c r="E114" s="45"/>
      <c r="F114" s="45"/>
      <c r="G114" s="45"/>
      <c r="H114" s="45"/>
      <c r="I114" s="45"/>
      <c r="J114" s="45"/>
      <c r="K114" s="45"/>
      <c r="L114" s="125"/>
      <c r="M114" s="125"/>
      <c r="N114" s="12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3"/>
      <c r="AE114" s="33"/>
    </row>
    <row r="115" spans="1:31" x14ac:dyDescent="0.25">
      <c r="A115" s="46" t="s">
        <v>699</v>
      </c>
      <c r="B115" s="47" t="s">
        <v>432</v>
      </c>
      <c r="C115" s="47"/>
      <c r="D115" s="47"/>
      <c r="E115" s="17"/>
      <c r="F115" s="17"/>
      <c r="G115" s="17"/>
      <c r="H115" s="17"/>
      <c r="I115" s="17"/>
      <c r="J115" s="17"/>
      <c r="K115" s="17"/>
      <c r="L115" s="126"/>
      <c r="M115" s="126"/>
      <c r="N115" s="12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3"/>
      <c r="AE115" s="33"/>
    </row>
    <row r="116" spans="1:31" x14ac:dyDescent="0.25">
      <c r="A116" s="45" t="s">
        <v>433</v>
      </c>
      <c r="B116" s="4" t="s">
        <v>434</v>
      </c>
      <c r="C116" s="4"/>
      <c r="D116" s="4"/>
      <c r="E116" s="45"/>
      <c r="F116" s="45"/>
      <c r="G116" s="45"/>
      <c r="H116" s="45"/>
      <c r="I116" s="45"/>
      <c r="J116" s="45"/>
      <c r="K116" s="45"/>
      <c r="L116" s="125"/>
      <c r="M116" s="125"/>
      <c r="N116" s="12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3"/>
      <c r="AE116" s="33"/>
    </row>
    <row r="117" spans="1:31" x14ac:dyDescent="0.25">
      <c r="A117" s="16" t="s">
        <v>435</v>
      </c>
      <c r="B117" s="4" t="s">
        <v>436</v>
      </c>
      <c r="C117" s="4"/>
      <c r="D117" s="4"/>
      <c r="E117" s="16"/>
      <c r="F117" s="16"/>
      <c r="G117" s="16"/>
      <c r="H117" s="16"/>
      <c r="I117" s="16"/>
      <c r="J117" s="16"/>
      <c r="K117" s="16"/>
      <c r="L117" s="123"/>
      <c r="M117" s="123"/>
      <c r="N117" s="123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3"/>
      <c r="AE117" s="33"/>
    </row>
    <row r="118" spans="1:31" x14ac:dyDescent="0.25">
      <c r="A118" s="45" t="s">
        <v>736</v>
      </c>
      <c r="B118" s="4" t="s">
        <v>437</v>
      </c>
      <c r="C118" s="4"/>
      <c r="D118" s="4"/>
      <c r="E118" s="45"/>
      <c r="F118" s="45"/>
      <c r="G118" s="45"/>
      <c r="H118" s="45"/>
      <c r="I118" s="45"/>
      <c r="J118" s="45"/>
      <c r="K118" s="45"/>
      <c r="L118" s="125"/>
      <c r="M118" s="125"/>
      <c r="N118" s="12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3"/>
      <c r="AE118" s="33"/>
    </row>
    <row r="119" spans="1:31" x14ac:dyDescent="0.25">
      <c r="A119" s="45" t="s">
        <v>704</v>
      </c>
      <c r="B119" s="4" t="s">
        <v>438</v>
      </c>
      <c r="C119" s="4"/>
      <c r="D119" s="4"/>
      <c r="E119" s="45"/>
      <c r="F119" s="45"/>
      <c r="G119" s="45"/>
      <c r="H119" s="45"/>
      <c r="I119" s="45"/>
      <c r="J119" s="45"/>
      <c r="K119" s="45"/>
      <c r="L119" s="125"/>
      <c r="M119" s="125"/>
      <c r="N119" s="12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3"/>
      <c r="AE119" s="33"/>
    </row>
    <row r="120" spans="1:31" x14ac:dyDescent="0.25">
      <c r="A120" s="46" t="s">
        <v>705</v>
      </c>
      <c r="B120" s="47" t="s">
        <v>442</v>
      </c>
      <c r="C120" s="47"/>
      <c r="D120" s="47"/>
      <c r="E120" s="17"/>
      <c r="F120" s="17"/>
      <c r="G120" s="17"/>
      <c r="H120" s="17"/>
      <c r="I120" s="17"/>
      <c r="J120" s="17"/>
      <c r="K120" s="17"/>
      <c r="L120" s="126"/>
      <c r="M120" s="126"/>
      <c r="N120" s="12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3"/>
      <c r="AE120" s="33"/>
    </row>
    <row r="121" spans="1:31" x14ac:dyDescent="0.25">
      <c r="A121" s="16" t="s">
        <v>443</v>
      </c>
      <c r="B121" s="4" t="s">
        <v>444</v>
      </c>
      <c r="C121" s="4"/>
      <c r="D121" s="4"/>
      <c r="E121" s="16"/>
      <c r="F121" s="16"/>
      <c r="G121" s="16"/>
      <c r="H121" s="16"/>
      <c r="I121" s="16"/>
      <c r="J121" s="16"/>
      <c r="K121" s="16"/>
      <c r="L121" s="123"/>
      <c r="M121" s="123"/>
      <c r="N121" s="123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3"/>
      <c r="AE121" s="33"/>
    </row>
    <row r="122" spans="1:31" ht="15.75" x14ac:dyDescent="0.25">
      <c r="A122" s="150" t="s">
        <v>740</v>
      </c>
      <c r="B122" s="151" t="s">
        <v>445</v>
      </c>
      <c r="C122" s="151"/>
      <c r="D122" s="151"/>
      <c r="E122" s="152"/>
      <c r="F122" s="152"/>
      <c r="G122" s="152"/>
      <c r="H122" s="152"/>
      <c r="I122" s="152"/>
      <c r="J122" s="152"/>
      <c r="K122" s="152"/>
      <c r="L122" s="176"/>
      <c r="M122" s="176"/>
      <c r="N122" s="17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3"/>
      <c r="AE122" s="33"/>
    </row>
    <row r="123" spans="1:31" ht="15.75" x14ac:dyDescent="0.25">
      <c r="A123" s="163" t="s">
        <v>776</v>
      </c>
      <c r="B123" s="175"/>
      <c r="C123" s="175"/>
      <c r="D123" s="175"/>
      <c r="E123" s="170"/>
      <c r="F123" s="170"/>
      <c r="G123" s="170"/>
      <c r="H123" s="170"/>
      <c r="I123" s="170"/>
      <c r="J123" s="170"/>
      <c r="K123" s="170"/>
      <c r="L123" s="165"/>
      <c r="M123" s="165"/>
      <c r="N123" s="165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2:31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2:31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2:31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2:31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2:31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2:31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2:31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2:31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2:31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2:31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2:31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2:31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2:31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2:31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2:31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2:31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2:31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2:31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2:31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2:31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2:31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2:31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2:31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2:31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2:31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2:31" x14ac:dyDescent="0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2:31" x14ac:dyDescent="0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2:31" x14ac:dyDescent="0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2:31" x14ac:dyDescent="0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2:31" x14ac:dyDescent="0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2:31" x14ac:dyDescent="0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2:31" x14ac:dyDescent="0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2:31" x14ac:dyDescent="0.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2:31" x14ac:dyDescent="0.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2:31" x14ac:dyDescent="0.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2:31" x14ac:dyDescent="0.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2:31" x14ac:dyDescent="0.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2:31" x14ac:dyDescent="0.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2:31" x14ac:dyDescent="0.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2:31" x14ac:dyDescent="0.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2:31" x14ac:dyDescent="0.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2:31" x14ac:dyDescent="0.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2:31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2:31" x14ac:dyDescent="0.2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mergeCells count="8">
    <mergeCell ref="A1:N1"/>
    <mergeCell ref="A2:N2"/>
    <mergeCell ref="C5:E5"/>
    <mergeCell ref="F5:H5"/>
    <mergeCell ref="I5:K5"/>
    <mergeCell ref="L5:N5"/>
    <mergeCell ref="A5:A6"/>
    <mergeCell ref="B5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2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16"/>
  <sheetViews>
    <sheetView workbookViewId="0">
      <selection activeCell="E15" sqref="E15"/>
    </sheetView>
  </sheetViews>
  <sheetFormatPr defaultRowHeight="15" x14ac:dyDescent="0.25"/>
  <cols>
    <col min="1" max="1" width="36.42578125" style="230" customWidth="1"/>
    <col min="2" max="2" width="10.140625" style="230" customWidth="1"/>
    <col min="3" max="3" width="17.140625" style="230" customWidth="1"/>
    <col min="4" max="4" width="17.7109375" style="230" customWidth="1"/>
    <col min="5" max="16384" width="9.140625" style="230"/>
  </cols>
  <sheetData>
    <row r="1" spans="1:4" ht="47.25" customHeight="1" x14ac:dyDescent="0.3">
      <c r="A1" s="624" t="str">
        <f>'1.'!A1</f>
        <v>Ják Község  Önkormányzata 2021. évi költségvetése</v>
      </c>
      <c r="B1" s="601"/>
      <c r="C1" s="601"/>
      <c r="D1" s="601"/>
    </row>
    <row r="2" spans="1:4" ht="23.25" customHeight="1" x14ac:dyDescent="0.3">
      <c r="A2" s="625" t="s">
        <v>991</v>
      </c>
      <c r="B2" s="601"/>
      <c r="C2" s="601"/>
      <c r="D2" s="601"/>
    </row>
    <row r="3" spans="1:4" ht="23.25" x14ac:dyDescent="0.35">
      <c r="A3" s="350"/>
      <c r="B3" s="351"/>
      <c r="C3" s="195"/>
    </row>
    <row r="4" spans="1:4" x14ac:dyDescent="0.25">
      <c r="C4" s="566" t="s">
        <v>1279</v>
      </c>
      <c r="D4" s="195"/>
    </row>
    <row r="5" spans="1:4" ht="15" customHeight="1" x14ac:dyDescent="0.25">
      <c r="A5" s="626" t="s">
        <v>255</v>
      </c>
      <c r="B5" s="628" t="s">
        <v>256</v>
      </c>
      <c r="C5" s="629" t="s">
        <v>929</v>
      </c>
      <c r="D5" s="630"/>
    </row>
    <row r="6" spans="1:4" x14ac:dyDescent="0.25">
      <c r="A6" s="627"/>
      <c r="B6" s="627"/>
      <c r="C6" s="352" t="s">
        <v>970</v>
      </c>
      <c r="D6" s="352" t="s">
        <v>40</v>
      </c>
    </row>
    <row r="7" spans="1:4" x14ac:dyDescent="0.25">
      <c r="A7" s="341"/>
      <c r="B7" s="341"/>
      <c r="C7" s="341"/>
      <c r="D7" s="341"/>
    </row>
    <row r="8" spans="1:4" x14ac:dyDescent="0.25">
      <c r="A8" s="341"/>
      <c r="B8" s="341"/>
      <c r="C8" s="341"/>
      <c r="D8" s="341"/>
    </row>
    <row r="9" spans="1:4" x14ac:dyDescent="0.25">
      <c r="A9" s="341"/>
      <c r="B9" s="341"/>
      <c r="C9" s="341"/>
      <c r="D9" s="341"/>
    </row>
    <row r="10" spans="1:4" x14ac:dyDescent="0.25">
      <c r="A10" s="341"/>
      <c r="B10" s="341"/>
      <c r="C10" s="341"/>
      <c r="D10" s="341"/>
    </row>
    <row r="11" spans="1:4" x14ac:dyDescent="0.25">
      <c r="A11" s="353" t="s">
        <v>1246</v>
      </c>
      <c r="B11" s="354" t="s">
        <v>985</v>
      </c>
      <c r="C11" s="348">
        <v>5000000</v>
      </c>
      <c r="D11" s="348">
        <f>SUM('2.'!P60)</f>
        <v>0</v>
      </c>
    </row>
    <row r="12" spans="1:4" x14ac:dyDescent="0.25">
      <c r="A12" s="355"/>
      <c r="B12" s="356"/>
      <c r="C12" s="341"/>
      <c r="D12" s="341"/>
    </row>
    <row r="13" spans="1:4" x14ac:dyDescent="0.25">
      <c r="A13" s="355"/>
      <c r="B13" s="356"/>
      <c r="C13" s="341"/>
      <c r="D13" s="341"/>
    </row>
    <row r="14" spans="1:4" x14ac:dyDescent="0.25">
      <c r="A14" s="355"/>
      <c r="B14" s="356"/>
      <c r="C14" s="341"/>
      <c r="D14" s="341"/>
    </row>
    <row r="15" spans="1:4" x14ac:dyDescent="0.25">
      <c r="A15" s="355"/>
      <c r="B15" s="356"/>
      <c r="C15" s="341"/>
      <c r="D15" s="341"/>
    </row>
    <row r="16" spans="1:4" x14ac:dyDescent="0.25">
      <c r="A16" s="353" t="s">
        <v>1247</v>
      </c>
      <c r="B16" s="354" t="s">
        <v>985</v>
      </c>
      <c r="C16" s="348">
        <v>20000000</v>
      </c>
      <c r="D16" s="349"/>
    </row>
  </sheetData>
  <mergeCells count="5">
    <mergeCell ref="A1:D1"/>
    <mergeCell ref="A2:D2"/>
    <mergeCell ref="A5:A6"/>
    <mergeCell ref="B5:B6"/>
    <mergeCell ref="C5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48"/>
  <sheetViews>
    <sheetView workbookViewId="0">
      <selection activeCell="F5" sqref="F5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ht="30" customHeight="1" x14ac:dyDescent="0.25">
      <c r="A1" s="572" t="s">
        <v>42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</row>
    <row r="2" spans="1:13" ht="27" customHeight="1" x14ac:dyDescent="0.25">
      <c r="A2" s="576" t="s">
        <v>149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</row>
    <row r="3" spans="1:13" ht="16.5" customHeight="1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x14ac:dyDescent="0.25">
      <c r="A4" s="3" t="s">
        <v>928</v>
      </c>
    </row>
    <row r="5" spans="1:13" ht="61.5" customHeight="1" x14ac:dyDescent="0.3">
      <c r="A5" s="1" t="s">
        <v>255</v>
      </c>
      <c r="B5" s="2" t="s">
        <v>256</v>
      </c>
      <c r="C5" s="75" t="s">
        <v>902</v>
      </c>
      <c r="D5" s="75" t="s">
        <v>139</v>
      </c>
      <c r="E5" s="75" t="s">
        <v>140</v>
      </c>
      <c r="F5" s="75" t="s">
        <v>141</v>
      </c>
      <c r="G5" s="75" t="s">
        <v>142</v>
      </c>
      <c r="H5" s="75" t="s">
        <v>905</v>
      </c>
      <c r="I5" s="75" t="s">
        <v>905</v>
      </c>
      <c r="J5" s="75" t="s">
        <v>913</v>
      </c>
      <c r="K5" s="75" t="s">
        <v>903</v>
      </c>
      <c r="L5" s="75" t="s">
        <v>904</v>
      </c>
      <c r="M5" s="75" t="s">
        <v>906</v>
      </c>
    </row>
    <row r="6" spans="1:13" ht="25.5" x14ac:dyDescent="0.25">
      <c r="A6" s="49"/>
      <c r="B6" s="49"/>
      <c r="C6" s="49"/>
      <c r="D6" s="49"/>
      <c r="E6" s="49"/>
      <c r="F6" s="49"/>
      <c r="G6" s="49"/>
      <c r="H6" s="80" t="s">
        <v>914</v>
      </c>
      <c r="I6" s="140" t="s">
        <v>143</v>
      </c>
      <c r="J6" s="79"/>
      <c r="K6" s="49"/>
      <c r="L6" s="49"/>
      <c r="M6" s="49"/>
    </row>
    <row r="7" spans="1:13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x14ac:dyDescent="0.25">
      <c r="A10" s="16" t="s">
        <v>368</v>
      </c>
      <c r="B10" s="5" t="s">
        <v>369</v>
      </c>
      <c r="C10" s="5"/>
      <c r="D10" s="5"/>
      <c r="E10" s="49"/>
      <c r="F10" s="49"/>
      <c r="G10" s="49"/>
      <c r="H10" s="49"/>
      <c r="I10" s="49"/>
      <c r="J10" s="49"/>
      <c r="K10" s="49"/>
      <c r="L10" s="49"/>
      <c r="M10" s="49"/>
    </row>
    <row r="11" spans="1:13" x14ac:dyDescent="0.25">
      <c r="A11" s="16"/>
      <c r="B11" s="5"/>
      <c r="C11" s="5"/>
      <c r="D11" s="5"/>
      <c r="E11" s="49"/>
      <c r="F11" s="49"/>
      <c r="G11" s="49"/>
      <c r="H11" s="49"/>
      <c r="I11" s="49"/>
      <c r="J11" s="49"/>
      <c r="K11" s="49"/>
      <c r="L11" s="49"/>
      <c r="M11" s="49"/>
    </row>
    <row r="12" spans="1:13" x14ac:dyDescent="0.25">
      <c r="A12" s="16"/>
      <c r="B12" s="5"/>
      <c r="C12" s="5"/>
      <c r="D12" s="5"/>
      <c r="E12" s="49"/>
      <c r="F12" s="49"/>
      <c r="G12" s="49"/>
      <c r="H12" s="49"/>
      <c r="I12" s="49"/>
      <c r="J12" s="49"/>
      <c r="K12" s="49"/>
      <c r="L12" s="49"/>
      <c r="M12" s="49"/>
    </row>
    <row r="13" spans="1:13" x14ac:dyDescent="0.25">
      <c r="A13" s="16"/>
      <c r="B13" s="5"/>
      <c r="C13" s="5"/>
      <c r="D13" s="5"/>
      <c r="E13" s="49"/>
      <c r="F13" s="49"/>
      <c r="G13" s="49"/>
      <c r="H13" s="49"/>
      <c r="I13" s="49"/>
      <c r="J13" s="49"/>
      <c r="K13" s="49"/>
      <c r="L13" s="49"/>
      <c r="M13" s="49"/>
    </row>
    <row r="14" spans="1:13" x14ac:dyDescent="0.25">
      <c r="A14" s="16"/>
      <c r="B14" s="5"/>
      <c r="C14" s="5"/>
      <c r="D14" s="5"/>
      <c r="E14" s="49"/>
      <c r="F14" s="49"/>
      <c r="G14" s="49"/>
      <c r="H14" s="49"/>
      <c r="I14" s="49"/>
      <c r="J14" s="49"/>
      <c r="K14" s="49"/>
      <c r="L14" s="49"/>
      <c r="M14" s="49"/>
    </row>
    <row r="15" spans="1:13" x14ac:dyDescent="0.25">
      <c r="A15" s="16" t="s">
        <v>685</v>
      </c>
      <c r="B15" s="5" t="s">
        <v>370</v>
      </c>
      <c r="C15" s="5"/>
      <c r="D15" s="5"/>
      <c r="E15" s="49"/>
      <c r="F15" s="49"/>
      <c r="G15" s="49"/>
      <c r="H15" s="49"/>
      <c r="I15" s="49"/>
      <c r="J15" s="49"/>
      <c r="K15" s="49"/>
      <c r="L15" s="49"/>
      <c r="M15" s="49"/>
    </row>
    <row r="16" spans="1:13" x14ac:dyDescent="0.25">
      <c r="A16" s="16"/>
      <c r="B16" s="5"/>
      <c r="C16" s="5"/>
      <c r="D16" s="5"/>
      <c r="E16" s="49"/>
      <c r="F16" s="49"/>
      <c r="G16" s="49"/>
      <c r="H16" s="49"/>
      <c r="I16" s="49"/>
      <c r="J16" s="49"/>
      <c r="K16" s="49"/>
      <c r="L16" s="49"/>
      <c r="M16" s="49"/>
    </row>
    <row r="17" spans="1:13" x14ac:dyDescent="0.25">
      <c r="A17" s="16"/>
      <c r="B17" s="5"/>
      <c r="C17" s="5"/>
      <c r="D17" s="5"/>
      <c r="E17" s="49"/>
      <c r="F17" s="49"/>
      <c r="G17" s="49"/>
      <c r="H17" s="49"/>
      <c r="I17" s="49"/>
      <c r="J17" s="49"/>
      <c r="K17" s="49"/>
      <c r="L17" s="49"/>
      <c r="M17" s="49"/>
    </row>
    <row r="18" spans="1:13" x14ac:dyDescent="0.25">
      <c r="A18" s="16"/>
      <c r="B18" s="5"/>
      <c r="C18" s="5"/>
      <c r="D18" s="5"/>
      <c r="E18" s="49"/>
      <c r="F18" s="49"/>
      <c r="G18" s="49"/>
      <c r="H18" s="49"/>
      <c r="I18" s="49"/>
      <c r="J18" s="49"/>
      <c r="K18" s="49"/>
      <c r="L18" s="49"/>
      <c r="M18" s="49"/>
    </row>
    <row r="19" spans="1:13" x14ac:dyDescent="0.25">
      <c r="A19" s="16"/>
      <c r="B19" s="5"/>
      <c r="C19" s="5"/>
      <c r="D19" s="5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25">
      <c r="A20" s="4" t="s">
        <v>372</v>
      </c>
      <c r="B20" s="5" t="s">
        <v>373</v>
      </c>
      <c r="C20" s="5"/>
      <c r="D20" s="5"/>
      <c r="E20" s="49"/>
      <c r="F20" s="49"/>
      <c r="G20" s="49"/>
      <c r="H20" s="49"/>
      <c r="I20" s="49"/>
      <c r="J20" s="49"/>
      <c r="K20" s="49"/>
      <c r="L20" s="49"/>
      <c r="M20" s="49"/>
    </row>
    <row r="21" spans="1:13" x14ac:dyDescent="0.25">
      <c r="A21" s="4"/>
      <c r="B21" s="5"/>
      <c r="C21" s="5"/>
      <c r="D21" s="5"/>
      <c r="E21" s="49"/>
      <c r="F21" s="49"/>
      <c r="G21" s="49"/>
      <c r="H21" s="49"/>
      <c r="I21" s="49"/>
      <c r="J21" s="49"/>
      <c r="K21" s="49"/>
      <c r="L21" s="49"/>
      <c r="M21" s="49"/>
    </row>
    <row r="22" spans="1:13" x14ac:dyDescent="0.25">
      <c r="A22" s="4"/>
      <c r="B22" s="5"/>
      <c r="C22" s="5"/>
      <c r="D22" s="5"/>
      <c r="E22" s="49"/>
      <c r="F22" s="49"/>
      <c r="G22" s="49"/>
      <c r="H22" s="49"/>
      <c r="I22" s="49"/>
      <c r="J22" s="49"/>
      <c r="K22" s="49"/>
      <c r="L22" s="49"/>
      <c r="M22" s="49"/>
    </row>
    <row r="23" spans="1:13" x14ac:dyDescent="0.25">
      <c r="A23" s="16" t="s">
        <v>374</v>
      </c>
      <c r="B23" s="5" t="s">
        <v>375</v>
      </c>
      <c r="C23" s="5"/>
      <c r="D23" s="5"/>
      <c r="E23" s="49"/>
      <c r="F23" s="49"/>
      <c r="G23" s="49"/>
      <c r="H23" s="49"/>
      <c r="I23" s="49"/>
      <c r="J23" s="49"/>
      <c r="K23" s="49"/>
      <c r="L23" s="49"/>
      <c r="M23" s="49"/>
    </row>
    <row r="24" spans="1:13" x14ac:dyDescent="0.25">
      <c r="A24" s="16"/>
      <c r="B24" s="5"/>
      <c r="C24" s="5"/>
      <c r="D24" s="5"/>
      <c r="E24" s="49"/>
      <c r="F24" s="49"/>
      <c r="G24" s="49"/>
      <c r="H24" s="49"/>
      <c r="I24" s="49"/>
      <c r="J24" s="49"/>
      <c r="K24" s="49"/>
      <c r="L24" s="49"/>
      <c r="M24" s="49"/>
    </row>
    <row r="25" spans="1:13" x14ac:dyDescent="0.25">
      <c r="A25" s="16"/>
      <c r="B25" s="5"/>
      <c r="C25" s="5"/>
      <c r="D25" s="5"/>
      <c r="E25" s="49"/>
      <c r="F25" s="49"/>
      <c r="G25" s="49"/>
      <c r="H25" s="49"/>
      <c r="I25" s="49"/>
      <c r="J25" s="49"/>
      <c r="K25" s="49"/>
      <c r="L25" s="49"/>
      <c r="M25" s="49"/>
    </row>
    <row r="26" spans="1:13" x14ac:dyDescent="0.25">
      <c r="A26" s="16" t="s">
        <v>376</v>
      </c>
      <c r="B26" s="5" t="s">
        <v>377</v>
      </c>
      <c r="C26" s="5"/>
      <c r="D26" s="5"/>
      <c r="E26" s="49"/>
      <c r="F26" s="49"/>
      <c r="G26" s="49"/>
      <c r="H26" s="49"/>
      <c r="I26" s="49"/>
      <c r="J26" s="49"/>
      <c r="K26" s="49"/>
      <c r="L26" s="49"/>
      <c r="M26" s="49"/>
    </row>
    <row r="27" spans="1:13" x14ac:dyDescent="0.25">
      <c r="A27" s="16"/>
      <c r="B27" s="5"/>
      <c r="C27" s="5"/>
      <c r="D27" s="5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25">
      <c r="A28" s="16"/>
      <c r="B28" s="5"/>
      <c r="C28" s="5"/>
      <c r="D28" s="5"/>
      <c r="E28" s="49"/>
      <c r="F28" s="49"/>
      <c r="G28" s="49"/>
      <c r="H28" s="49"/>
      <c r="I28" s="49"/>
      <c r="J28" s="49"/>
      <c r="K28" s="49"/>
      <c r="L28" s="49"/>
      <c r="M28" s="49"/>
    </row>
    <row r="29" spans="1:13" x14ac:dyDescent="0.25">
      <c r="A29" s="4" t="s">
        <v>378</v>
      </c>
      <c r="B29" s="5" t="s">
        <v>379</v>
      </c>
      <c r="C29" s="5"/>
      <c r="D29" s="5"/>
      <c r="E29" s="49"/>
      <c r="F29" s="49"/>
      <c r="G29" s="49"/>
      <c r="H29" s="49"/>
      <c r="I29" s="49"/>
      <c r="J29" s="49"/>
      <c r="K29" s="49"/>
      <c r="L29" s="49"/>
      <c r="M29" s="49"/>
    </row>
    <row r="30" spans="1:13" x14ac:dyDescent="0.25">
      <c r="A30" s="4" t="s">
        <v>380</v>
      </c>
      <c r="B30" s="5" t="s">
        <v>381</v>
      </c>
      <c r="C30" s="5"/>
      <c r="D30" s="5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.75" x14ac:dyDescent="0.25">
      <c r="A31" s="138" t="s">
        <v>686</v>
      </c>
      <c r="B31" s="130" t="s">
        <v>382</v>
      </c>
      <c r="C31" s="130"/>
      <c r="D31" s="130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ht="15.75" x14ac:dyDescent="0.25">
      <c r="A32" s="31"/>
      <c r="B32" s="9"/>
      <c r="C32" s="9"/>
      <c r="D32" s="9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 x14ac:dyDescent="0.25">
      <c r="A33" s="31"/>
      <c r="B33" s="9"/>
      <c r="C33" s="9"/>
      <c r="D33" s="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.75" x14ac:dyDescent="0.25">
      <c r="A34" s="31"/>
      <c r="B34" s="9"/>
      <c r="C34" s="9"/>
      <c r="D34" s="9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.75" x14ac:dyDescent="0.25">
      <c r="A35" s="31"/>
      <c r="B35" s="9"/>
      <c r="C35" s="9"/>
      <c r="D35" s="9"/>
      <c r="E35" s="49"/>
      <c r="F35" s="49"/>
      <c r="G35" s="49"/>
      <c r="H35" s="49"/>
      <c r="I35" s="49"/>
      <c r="J35" s="49"/>
      <c r="K35" s="49"/>
      <c r="L35" s="49"/>
      <c r="M35" s="49"/>
    </row>
    <row r="36" spans="1:13" x14ac:dyDescent="0.25">
      <c r="A36" s="16" t="s">
        <v>383</v>
      </c>
      <c r="B36" s="5" t="s">
        <v>384</v>
      </c>
      <c r="C36" s="5"/>
      <c r="D36" s="5"/>
      <c r="E36" s="49"/>
      <c r="F36" s="49"/>
      <c r="G36" s="49"/>
      <c r="H36" s="49"/>
      <c r="I36" s="49"/>
      <c r="J36" s="49"/>
      <c r="K36" s="49"/>
      <c r="L36" s="49"/>
      <c r="M36" s="49"/>
    </row>
    <row r="37" spans="1:13" x14ac:dyDescent="0.25">
      <c r="A37" s="16"/>
      <c r="B37" s="5"/>
      <c r="C37" s="5"/>
      <c r="D37" s="5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25">
      <c r="A38" s="16"/>
      <c r="B38" s="5"/>
      <c r="C38" s="5"/>
      <c r="D38" s="5"/>
      <c r="E38" s="49"/>
      <c r="F38" s="49"/>
      <c r="G38" s="49"/>
      <c r="H38" s="49"/>
      <c r="I38" s="49"/>
      <c r="J38" s="49"/>
      <c r="K38" s="49"/>
      <c r="L38" s="49"/>
      <c r="M38" s="49"/>
    </row>
    <row r="39" spans="1:13" x14ac:dyDescent="0.25">
      <c r="A39" s="16"/>
      <c r="B39" s="5"/>
      <c r="C39" s="5"/>
      <c r="D39" s="5"/>
      <c r="E39" s="49"/>
      <c r="F39" s="49"/>
      <c r="G39" s="49"/>
      <c r="H39" s="49"/>
      <c r="I39" s="49"/>
      <c r="J39" s="49"/>
      <c r="K39" s="49"/>
      <c r="L39" s="49"/>
      <c r="M39" s="49"/>
    </row>
    <row r="40" spans="1:13" x14ac:dyDescent="0.25">
      <c r="A40" s="16"/>
      <c r="B40" s="5"/>
      <c r="C40" s="5"/>
      <c r="D40" s="5"/>
      <c r="E40" s="49"/>
      <c r="F40" s="49"/>
      <c r="G40" s="49"/>
      <c r="H40" s="49"/>
      <c r="I40" s="49"/>
      <c r="J40" s="49"/>
      <c r="K40" s="49"/>
      <c r="L40" s="49"/>
      <c r="M40" s="49"/>
    </row>
    <row r="41" spans="1:13" x14ac:dyDescent="0.25">
      <c r="A41" s="16" t="s">
        <v>385</v>
      </c>
      <c r="B41" s="5" t="s">
        <v>386</v>
      </c>
      <c r="C41" s="5"/>
      <c r="D41" s="5"/>
      <c r="E41" s="49"/>
      <c r="F41" s="49"/>
      <c r="G41" s="49"/>
      <c r="H41" s="49"/>
      <c r="I41" s="49"/>
      <c r="J41" s="49"/>
      <c r="K41" s="49"/>
      <c r="L41" s="49"/>
      <c r="M41" s="49"/>
    </row>
    <row r="42" spans="1:13" x14ac:dyDescent="0.25">
      <c r="A42" s="16"/>
      <c r="B42" s="5"/>
      <c r="C42" s="5"/>
      <c r="D42" s="5"/>
      <c r="E42" s="49"/>
      <c r="F42" s="49"/>
      <c r="G42" s="49"/>
      <c r="H42" s="49"/>
      <c r="I42" s="49"/>
      <c r="J42" s="49"/>
      <c r="K42" s="49"/>
      <c r="L42" s="49"/>
      <c r="M42" s="49"/>
    </row>
    <row r="43" spans="1:13" x14ac:dyDescent="0.25">
      <c r="A43" s="16"/>
      <c r="B43" s="5"/>
      <c r="C43" s="5"/>
      <c r="D43" s="5"/>
      <c r="E43" s="49"/>
      <c r="F43" s="49"/>
      <c r="G43" s="49"/>
      <c r="H43" s="49"/>
      <c r="I43" s="49"/>
      <c r="J43" s="49"/>
      <c r="K43" s="49"/>
      <c r="L43" s="49"/>
      <c r="M43" s="49"/>
    </row>
    <row r="44" spans="1:13" x14ac:dyDescent="0.25">
      <c r="A44" s="16"/>
      <c r="B44" s="5"/>
      <c r="C44" s="5"/>
      <c r="D44" s="5"/>
      <c r="E44" s="49"/>
      <c r="F44" s="49"/>
      <c r="G44" s="49"/>
      <c r="H44" s="49"/>
      <c r="I44" s="49"/>
      <c r="J44" s="49"/>
      <c r="K44" s="49"/>
      <c r="L44" s="49"/>
      <c r="M44" s="49"/>
    </row>
    <row r="45" spans="1:13" x14ac:dyDescent="0.25">
      <c r="A45" s="16"/>
      <c r="B45" s="5"/>
      <c r="C45" s="5"/>
      <c r="D45" s="5"/>
      <c r="E45" s="49"/>
      <c r="F45" s="49"/>
      <c r="G45" s="49"/>
      <c r="H45" s="49"/>
      <c r="I45" s="49"/>
      <c r="J45" s="49"/>
      <c r="K45" s="49"/>
      <c r="L45" s="49"/>
      <c r="M45" s="49"/>
    </row>
    <row r="46" spans="1:13" x14ac:dyDescent="0.25">
      <c r="A46" s="16" t="s">
        <v>387</v>
      </c>
      <c r="B46" s="5" t="s">
        <v>388</v>
      </c>
      <c r="C46" s="5"/>
      <c r="D46" s="5"/>
      <c r="E46" s="49"/>
      <c r="F46" s="49"/>
      <c r="G46" s="49"/>
      <c r="H46" s="49"/>
      <c r="I46" s="49"/>
      <c r="J46" s="49"/>
      <c r="K46" s="49"/>
      <c r="L46" s="49"/>
      <c r="M46" s="49"/>
    </row>
    <row r="47" spans="1:13" x14ac:dyDescent="0.25">
      <c r="A47" s="16" t="s">
        <v>389</v>
      </c>
      <c r="B47" s="5" t="s">
        <v>390</v>
      </c>
      <c r="C47" s="5"/>
      <c r="D47" s="5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 x14ac:dyDescent="0.25">
      <c r="A48" s="138" t="s">
        <v>687</v>
      </c>
      <c r="B48" s="130" t="s">
        <v>391</v>
      </c>
      <c r="C48" s="130"/>
      <c r="D48" s="130"/>
      <c r="E48" s="139"/>
      <c r="F48" s="139"/>
      <c r="G48" s="139"/>
      <c r="H48" s="139"/>
      <c r="I48" s="139"/>
      <c r="J48" s="139"/>
      <c r="K48" s="139"/>
      <c r="L48" s="139"/>
      <c r="M48" s="139"/>
    </row>
  </sheetData>
  <mergeCells count="2"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3"/>
  <sheetViews>
    <sheetView workbookViewId="0">
      <selection activeCell="A2" sqref="A2:H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572" t="s">
        <v>42</v>
      </c>
      <c r="B1" s="601"/>
      <c r="C1" s="601"/>
      <c r="D1" s="601"/>
      <c r="E1" s="601"/>
      <c r="F1" s="601"/>
      <c r="G1" s="601"/>
      <c r="H1" s="601"/>
    </row>
    <row r="2" spans="1:9" ht="82.5" customHeight="1" x14ac:dyDescent="0.25">
      <c r="A2" s="631" t="s">
        <v>150</v>
      </c>
      <c r="B2" s="576"/>
      <c r="C2" s="576"/>
      <c r="D2" s="576"/>
      <c r="E2" s="576"/>
      <c r="F2" s="576"/>
      <c r="G2" s="576"/>
      <c r="H2" s="576"/>
    </row>
    <row r="3" spans="1:9" ht="20.25" customHeight="1" x14ac:dyDescent="0.25">
      <c r="A3" s="83"/>
      <c r="B3" s="84"/>
      <c r="C3" s="84"/>
      <c r="D3" s="84"/>
      <c r="E3" s="84"/>
      <c r="F3" s="84"/>
      <c r="G3" s="84"/>
      <c r="H3" s="84"/>
    </row>
    <row r="4" spans="1:9" x14ac:dyDescent="0.25">
      <c r="A4" s="3" t="s">
        <v>928</v>
      </c>
    </row>
    <row r="5" spans="1:9" ht="86.25" customHeight="1" x14ac:dyDescent="0.3">
      <c r="A5" s="1" t="s">
        <v>255</v>
      </c>
      <c r="B5" s="2" t="s">
        <v>256</v>
      </c>
      <c r="C5" s="75" t="s">
        <v>903</v>
      </c>
      <c r="D5" s="75" t="s">
        <v>904</v>
      </c>
      <c r="E5" s="75" t="s">
        <v>907</v>
      </c>
      <c r="F5" s="75" t="s">
        <v>908</v>
      </c>
      <c r="G5" s="75" t="s">
        <v>909</v>
      </c>
      <c r="H5" s="75" t="s">
        <v>910</v>
      </c>
      <c r="I5" s="75" t="s">
        <v>36</v>
      </c>
    </row>
    <row r="6" spans="1:9" x14ac:dyDescent="0.25">
      <c r="A6" s="28" t="s">
        <v>770</v>
      </c>
      <c r="B6" s="4" t="s">
        <v>567</v>
      </c>
      <c r="C6" s="49"/>
      <c r="D6" s="49"/>
      <c r="E6" s="79"/>
      <c r="F6" s="49"/>
      <c r="G6" s="49"/>
      <c r="H6" s="49"/>
      <c r="I6" s="49"/>
    </row>
    <row r="7" spans="1:9" x14ac:dyDescent="0.25">
      <c r="A7" s="64" t="s">
        <v>405</v>
      </c>
      <c r="B7" s="64" t="s">
        <v>567</v>
      </c>
      <c r="C7" s="49"/>
      <c r="D7" s="49"/>
      <c r="E7" s="49"/>
      <c r="F7" s="49"/>
      <c r="G7" s="49"/>
      <c r="H7" s="49"/>
      <c r="I7" s="49"/>
    </row>
    <row r="8" spans="1:9" ht="30" x14ac:dyDescent="0.25">
      <c r="A8" s="15" t="s">
        <v>568</v>
      </c>
      <c r="B8" s="4" t="s">
        <v>569</v>
      </c>
      <c r="C8" s="49"/>
      <c r="D8" s="49"/>
      <c r="E8" s="49"/>
      <c r="F8" s="49"/>
      <c r="G8" s="49"/>
      <c r="H8" s="49"/>
      <c r="I8" s="49"/>
    </row>
    <row r="9" spans="1:9" x14ac:dyDescent="0.25">
      <c r="A9" s="28" t="s">
        <v>837</v>
      </c>
      <c r="B9" s="4" t="s">
        <v>570</v>
      </c>
      <c r="C9" s="49"/>
      <c r="D9" s="49"/>
      <c r="E9" s="49"/>
      <c r="F9" s="49"/>
      <c r="G9" s="49"/>
      <c r="H9" s="49"/>
      <c r="I9" s="49"/>
    </row>
    <row r="10" spans="1:9" x14ac:dyDescent="0.25">
      <c r="A10" s="64" t="s">
        <v>405</v>
      </c>
      <c r="B10" s="64" t="s">
        <v>570</v>
      </c>
      <c r="C10" s="49"/>
      <c r="D10" s="49"/>
      <c r="E10" s="49"/>
      <c r="F10" s="49"/>
      <c r="G10" s="49"/>
      <c r="H10" s="49"/>
      <c r="I10" s="49"/>
    </row>
    <row r="11" spans="1:9" x14ac:dyDescent="0.25">
      <c r="A11" s="14" t="s">
        <v>790</v>
      </c>
      <c r="B11" s="8" t="s">
        <v>571</v>
      </c>
      <c r="C11" s="49"/>
      <c r="D11" s="49"/>
      <c r="E11" s="49"/>
      <c r="F11" s="49"/>
      <c r="G11" s="49"/>
      <c r="H11" s="49"/>
      <c r="I11" s="49"/>
    </row>
    <row r="12" spans="1:9" x14ac:dyDescent="0.25">
      <c r="A12" s="15" t="s">
        <v>838</v>
      </c>
      <c r="B12" s="4" t="s">
        <v>572</v>
      </c>
      <c r="C12" s="49"/>
      <c r="D12" s="49"/>
      <c r="E12" s="49"/>
      <c r="F12" s="49"/>
      <c r="G12" s="49"/>
      <c r="H12" s="49"/>
      <c r="I12" s="49"/>
    </row>
    <row r="13" spans="1:9" x14ac:dyDescent="0.25">
      <c r="A13" s="64" t="s">
        <v>413</v>
      </c>
      <c r="B13" s="64" t="s">
        <v>572</v>
      </c>
      <c r="C13" s="49"/>
      <c r="D13" s="49"/>
      <c r="E13" s="49"/>
      <c r="F13" s="49"/>
      <c r="G13" s="49"/>
      <c r="H13" s="49"/>
      <c r="I13" s="49"/>
    </row>
    <row r="14" spans="1:9" x14ac:dyDescent="0.25">
      <c r="A14" s="28" t="s">
        <v>573</v>
      </c>
      <c r="B14" s="4" t="s">
        <v>574</v>
      </c>
      <c r="C14" s="49"/>
      <c r="D14" s="49"/>
      <c r="E14" s="49"/>
      <c r="F14" s="49"/>
      <c r="G14" s="49"/>
      <c r="H14" s="49"/>
      <c r="I14" s="49"/>
    </row>
    <row r="15" spans="1:9" x14ac:dyDescent="0.25">
      <c r="A15" s="16" t="s">
        <v>839</v>
      </c>
      <c r="B15" s="4" t="s">
        <v>575</v>
      </c>
      <c r="C15" s="37"/>
      <c r="D15" s="37"/>
      <c r="E15" s="37"/>
      <c r="F15" s="37"/>
      <c r="G15" s="37"/>
      <c r="H15" s="37"/>
      <c r="I15" s="37"/>
    </row>
    <row r="16" spans="1:9" x14ac:dyDescent="0.25">
      <c r="A16" s="64" t="s">
        <v>414</v>
      </c>
      <c r="B16" s="64" t="s">
        <v>575</v>
      </c>
      <c r="C16" s="37"/>
      <c r="D16" s="37"/>
      <c r="E16" s="37"/>
      <c r="F16" s="37"/>
      <c r="G16" s="37"/>
      <c r="H16" s="37"/>
      <c r="I16" s="37"/>
    </row>
    <row r="17" spans="1:9" x14ac:dyDescent="0.25">
      <c r="A17" s="28" t="s">
        <v>576</v>
      </c>
      <c r="B17" s="4" t="s">
        <v>577</v>
      </c>
      <c r="C17" s="37"/>
      <c r="D17" s="37"/>
      <c r="E17" s="37"/>
      <c r="F17" s="37"/>
      <c r="G17" s="37"/>
      <c r="H17" s="37"/>
      <c r="I17" s="37"/>
    </row>
    <row r="18" spans="1:9" x14ac:dyDescent="0.25">
      <c r="A18" s="29" t="s">
        <v>791</v>
      </c>
      <c r="B18" s="8" t="s">
        <v>578</v>
      </c>
      <c r="C18" s="37"/>
      <c r="D18" s="37"/>
      <c r="E18" s="37"/>
      <c r="F18" s="37"/>
      <c r="G18" s="37"/>
      <c r="H18" s="37"/>
      <c r="I18" s="37"/>
    </row>
    <row r="19" spans="1:9" x14ac:dyDescent="0.25">
      <c r="A19" s="15" t="s">
        <v>593</v>
      </c>
      <c r="B19" s="4" t="s">
        <v>594</v>
      </c>
      <c r="C19" s="37"/>
      <c r="D19" s="37"/>
      <c r="E19" s="37"/>
      <c r="F19" s="37"/>
      <c r="G19" s="37"/>
      <c r="H19" s="37"/>
      <c r="I19" s="37"/>
    </row>
    <row r="20" spans="1:9" x14ac:dyDescent="0.25">
      <c r="A20" s="16" t="s">
        <v>595</v>
      </c>
      <c r="B20" s="4" t="s">
        <v>596</v>
      </c>
      <c r="C20" s="37"/>
      <c r="D20" s="37"/>
      <c r="E20" s="37"/>
      <c r="F20" s="37"/>
      <c r="G20" s="37"/>
      <c r="H20" s="37"/>
      <c r="I20" s="37"/>
    </row>
    <row r="21" spans="1:9" x14ac:dyDescent="0.25">
      <c r="A21" s="28" t="s">
        <v>597</v>
      </c>
      <c r="B21" s="4" t="s">
        <v>598</v>
      </c>
      <c r="C21" s="37"/>
      <c r="D21" s="37"/>
      <c r="E21" s="37"/>
      <c r="F21" s="37"/>
      <c r="G21" s="37"/>
      <c r="H21" s="37"/>
      <c r="I21" s="37"/>
    </row>
    <row r="22" spans="1:9" x14ac:dyDescent="0.25">
      <c r="A22" s="28" t="s">
        <v>775</v>
      </c>
      <c r="B22" s="4" t="s">
        <v>599</v>
      </c>
      <c r="C22" s="37"/>
      <c r="D22" s="37"/>
      <c r="E22" s="37"/>
      <c r="F22" s="37"/>
      <c r="G22" s="37"/>
      <c r="H22" s="37"/>
      <c r="I22" s="37"/>
    </row>
    <row r="23" spans="1:9" x14ac:dyDescent="0.25">
      <c r="A23" s="64" t="s">
        <v>439</v>
      </c>
      <c r="B23" s="64" t="s">
        <v>599</v>
      </c>
      <c r="C23" s="37"/>
      <c r="D23" s="37"/>
      <c r="E23" s="37"/>
      <c r="F23" s="37"/>
      <c r="G23" s="37"/>
      <c r="H23" s="37"/>
      <c r="I23" s="37"/>
    </row>
    <row r="24" spans="1:9" x14ac:dyDescent="0.25">
      <c r="A24" s="64" t="s">
        <v>440</v>
      </c>
      <c r="B24" s="64" t="s">
        <v>599</v>
      </c>
      <c r="C24" s="37"/>
      <c r="D24" s="37"/>
      <c r="E24" s="37"/>
      <c r="F24" s="37"/>
      <c r="G24" s="37"/>
      <c r="H24" s="37"/>
      <c r="I24" s="37"/>
    </row>
    <row r="25" spans="1:9" x14ac:dyDescent="0.25">
      <c r="A25" s="72" t="s">
        <v>441</v>
      </c>
      <c r="B25" s="72" t="s">
        <v>599</v>
      </c>
      <c r="C25" s="37"/>
      <c r="D25" s="37"/>
      <c r="E25" s="37"/>
      <c r="F25" s="37"/>
      <c r="G25" s="37"/>
      <c r="H25" s="37"/>
      <c r="I25" s="37"/>
    </row>
    <row r="26" spans="1:9" x14ac:dyDescent="0.25">
      <c r="A26" s="73" t="s">
        <v>794</v>
      </c>
      <c r="B26" s="47" t="s">
        <v>600</v>
      </c>
      <c r="C26" s="37"/>
      <c r="D26" s="37"/>
      <c r="E26" s="37"/>
      <c r="F26" s="37"/>
      <c r="G26" s="37"/>
      <c r="H26" s="37"/>
      <c r="I26" s="37"/>
    </row>
    <row r="27" spans="1:9" x14ac:dyDescent="0.25">
      <c r="A27" s="119"/>
      <c r="B27" s="120"/>
    </row>
    <row r="28" spans="1:9" ht="24.75" customHeight="1" x14ac:dyDescent="0.25">
      <c r="A28" s="1" t="s">
        <v>255</v>
      </c>
      <c r="B28" s="2" t="s">
        <v>256</v>
      </c>
      <c r="C28" s="37"/>
      <c r="D28" s="37"/>
      <c r="E28" s="37"/>
    </row>
    <row r="29" spans="1:9" ht="31.5" x14ac:dyDescent="0.25">
      <c r="A29" s="121" t="s">
        <v>35</v>
      </c>
      <c r="B29" s="47"/>
      <c r="C29" s="37"/>
      <c r="D29" s="37"/>
      <c r="E29" s="37"/>
    </row>
    <row r="30" spans="1:9" ht="15.75" x14ac:dyDescent="0.25">
      <c r="A30" s="122" t="s">
        <v>29</v>
      </c>
      <c r="B30" s="47"/>
      <c r="C30" s="37"/>
      <c r="D30" s="37"/>
      <c r="E30" s="37"/>
    </row>
    <row r="31" spans="1:9" ht="31.5" x14ac:dyDescent="0.25">
      <c r="A31" s="122" t="s">
        <v>30</v>
      </c>
      <c r="B31" s="47"/>
      <c r="C31" s="37"/>
      <c r="D31" s="37"/>
      <c r="E31" s="37"/>
    </row>
    <row r="32" spans="1:9" ht="15.75" x14ac:dyDescent="0.25">
      <c r="A32" s="122" t="s">
        <v>31</v>
      </c>
      <c r="B32" s="47"/>
      <c r="C32" s="37"/>
      <c r="D32" s="37"/>
      <c r="E32" s="37"/>
    </row>
    <row r="33" spans="1:7" ht="31.5" x14ac:dyDescent="0.25">
      <c r="A33" s="122" t="s">
        <v>32</v>
      </c>
      <c r="B33" s="47"/>
      <c r="C33" s="37"/>
      <c r="D33" s="37"/>
      <c r="E33" s="37"/>
    </row>
    <row r="34" spans="1:7" ht="15.75" x14ac:dyDescent="0.25">
      <c r="A34" s="122" t="s">
        <v>33</v>
      </c>
      <c r="B34" s="47"/>
      <c r="C34" s="37"/>
      <c r="D34" s="37"/>
      <c r="E34" s="37"/>
    </row>
    <row r="35" spans="1:7" ht="15.75" x14ac:dyDescent="0.25">
      <c r="A35" s="122" t="s">
        <v>34</v>
      </c>
      <c r="B35" s="47"/>
      <c r="C35" s="37"/>
      <c r="D35" s="37"/>
      <c r="E35" s="37"/>
    </row>
    <row r="36" spans="1:7" x14ac:dyDescent="0.25">
      <c r="A36" s="73" t="s">
        <v>969</v>
      </c>
      <c r="B36" s="47"/>
      <c r="C36" s="37"/>
      <c r="D36" s="37"/>
      <c r="E36" s="37"/>
    </row>
    <row r="37" spans="1:7" x14ac:dyDescent="0.25">
      <c r="A37" s="119"/>
      <c r="B37" s="120"/>
    </row>
    <row r="38" spans="1:7" x14ac:dyDescent="0.25">
      <c r="A38" s="119"/>
      <c r="B38" s="120"/>
    </row>
    <row r="39" spans="1:7" x14ac:dyDescent="0.25">
      <c r="A39" s="119"/>
      <c r="B39" s="120"/>
    </row>
    <row r="40" spans="1:7" x14ac:dyDescent="0.25">
      <c r="A40" s="119"/>
      <c r="B40" s="120"/>
    </row>
    <row r="41" spans="1:7" x14ac:dyDescent="0.25">
      <c r="A41" s="119"/>
      <c r="B41" s="120"/>
    </row>
    <row r="42" spans="1:7" x14ac:dyDescent="0.25">
      <c r="A42" s="119"/>
      <c r="B42" s="120"/>
    </row>
    <row r="43" spans="1:7" x14ac:dyDescent="0.25">
      <c r="A43" s="119"/>
      <c r="B43" s="120"/>
    </row>
    <row r="44" spans="1:7" x14ac:dyDescent="0.25">
      <c r="A44" s="119"/>
      <c r="B44" s="120"/>
    </row>
    <row r="45" spans="1:7" x14ac:dyDescent="0.25">
      <c r="A45" s="119"/>
      <c r="B45" s="120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81" t="s">
        <v>911</v>
      </c>
      <c r="B48" s="3"/>
      <c r="C48" s="3"/>
      <c r="D48" s="3"/>
      <c r="E48" s="3"/>
      <c r="F48" s="3"/>
      <c r="G48" s="3"/>
    </row>
    <row r="49" spans="1:8" ht="15.75" x14ac:dyDescent="0.25">
      <c r="A49" s="82" t="s">
        <v>915</v>
      </c>
      <c r="B49" s="3"/>
      <c r="C49" s="3"/>
      <c r="D49" s="3"/>
      <c r="E49" s="3"/>
      <c r="F49" s="3"/>
      <c r="G49" s="3"/>
    </row>
    <row r="50" spans="1:8" ht="15.75" x14ac:dyDescent="0.25">
      <c r="A50" s="82" t="s">
        <v>916</v>
      </c>
      <c r="B50" s="3"/>
      <c r="C50" s="3"/>
      <c r="D50" s="3"/>
      <c r="E50" s="3"/>
      <c r="F50" s="3"/>
      <c r="G50" s="3"/>
    </row>
    <row r="51" spans="1:8" ht="15.75" x14ac:dyDescent="0.25">
      <c r="A51" s="82" t="s">
        <v>917</v>
      </c>
      <c r="B51" s="3"/>
      <c r="C51" s="3"/>
      <c r="D51" s="3"/>
      <c r="E51" s="3"/>
      <c r="F51" s="3"/>
      <c r="G51" s="3"/>
    </row>
    <row r="52" spans="1:8" ht="15.75" x14ac:dyDescent="0.25">
      <c r="A52" s="82" t="s">
        <v>918</v>
      </c>
      <c r="B52" s="3"/>
      <c r="C52" s="3"/>
      <c r="D52" s="3"/>
      <c r="E52" s="3"/>
      <c r="F52" s="3"/>
      <c r="G52" s="3"/>
    </row>
    <row r="53" spans="1:8" ht="15.75" x14ac:dyDescent="0.25">
      <c r="A53" s="82" t="s">
        <v>919</v>
      </c>
      <c r="B53" s="3"/>
      <c r="C53" s="3"/>
      <c r="D53" s="3"/>
      <c r="E53" s="3"/>
      <c r="F53" s="3"/>
      <c r="G53" s="3"/>
    </row>
    <row r="54" spans="1:8" x14ac:dyDescent="0.25">
      <c r="A54" s="81" t="s">
        <v>912</v>
      </c>
      <c r="B54" s="3"/>
      <c r="C54" s="3"/>
      <c r="D54" s="3"/>
      <c r="E54" s="3"/>
      <c r="F54" s="3"/>
      <c r="G54" s="3"/>
    </row>
    <row r="55" spans="1:8" x14ac:dyDescent="0.25">
      <c r="A55" s="3"/>
      <c r="B55" s="3"/>
      <c r="C55" s="3"/>
      <c r="D55" s="3"/>
      <c r="E55" s="3"/>
      <c r="F55" s="3"/>
      <c r="G55" s="3"/>
    </row>
    <row r="56" spans="1:8" ht="45.75" customHeight="1" x14ac:dyDescent="0.25">
      <c r="A56" s="632" t="s">
        <v>920</v>
      </c>
      <c r="B56" s="633"/>
      <c r="C56" s="633"/>
      <c r="D56" s="633"/>
      <c r="E56" s="633"/>
      <c r="F56" s="633"/>
      <c r="G56" s="633"/>
      <c r="H56" s="633"/>
    </row>
    <row r="59" spans="1:8" ht="15.75" x14ac:dyDescent="0.25">
      <c r="A59" s="74" t="s">
        <v>922</v>
      </c>
    </row>
    <row r="60" spans="1:8" ht="15.75" x14ac:dyDescent="0.25">
      <c r="A60" s="82" t="s">
        <v>923</v>
      </c>
    </row>
    <row r="61" spans="1:8" ht="15.75" x14ac:dyDescent="0.25">
      <c r="A61" s="82" t="s">
        <v>924</v>
      </c>
    </row>
    <row r="62" spans="1:8" ht="15.75" x14ac:dyDescent="0.25">
      <c r="A62" s="82" t="s">
        <v>925</v>
      </c>
    </row>
    <row r="63" spans="1:8" x14ac:dyDescent="0.25">
      <c r="A63" s="81" t="s">
        <v>921</v>
      </c>
    </row>
    <row r="64" spans="1:8" ht="15.75" x14ac:dyDescent="0.25">
      <c r="A64" s="82" t="s">
        <v>926</v>
      </c>
    </row>
    <row r="66" spans="1:1" ht="15.75" x14ac:dyDescent="0.25">
      <c r="A66" s="117" t="s">
        <v>27</v>
      </c>
    </row>
    <row r="67" spans="1:1" ht="15.75" x14ac:dyDescent="0.25">
      <c r="A67" s="117" t="s">
        <v>28</v>
      </c>
    </row>
    <row r="68" spans="1:1" ht="15.75" x14ac:dyDescent="0.25">
      <c r="A68" s="118" t="s">
        <v>29</v>
      </c>
    </row>
    <row r="69" spans="1:1" ht="15.75" x14ac:dyDescent="0.25">
      <c r="A69" s="118" t="s">
        <v>30</v>
      </c>
    </row>
    <row r="70" spans="1:1" ht="15.75" x14ac:dyDescent="0.25">
      <c r="A70" s="118" t="s">
        <v>31</v>
      </c>
    </row>
    <row r="71" spans="1:1" ht="15.75" x14ac:dyDescent="0.25">
      <c r="A71" s="118" t="s">
        <v>32</v>
      </c>
    </row>
    <row r="72" spans="1:1" ht="15.75" x14ac:dyDescent="0.25">
      <c r="A72" s="118" t="s">
        <v>33</v>
      </c>
    </row>
    <row r="73" spans="1:1" ht="15.75" x14ac:dyDescent="0.25">
      <c r="A73" s="118" t="s">
        <v>34</v>
      </c>
    </row>
  </sheetData>
  <mergeCells count="3">
    <mergeCell ref="A2:H2"/>
    <mergeCell ref="A56:H56"/>
    <mergeCell ref="A1:H1"/>
  </mergeCells>
  <phoneticPr fontId="0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42"/>
  <sheetViews>
    <sheetView workbookViewId="0">
      <selection sqref="A1:D43"/>
    </sheetView>
  </sheetViews>
  <sheetFormatPr defaultRowHeight="15" x14ac:dyDescent="0.25"/>
  <cols>
    <col min="1" max="1" width="83.28515625" customWidth="1"/>
    <col min="2" max="2" width="15.7109375" customWidth="1"/>
    <col min="3" max="3" width="13.140625" customWidth="1"/>
    <col min="4" max="4" width="14.5703125" customWidth="1"/>
  </cols>
  <sheetData>
    <row r="1" spans="1:7" ht="27" customHeight="1" x14ac:dyDescent="0.25">
      <c r="A1" s="572" t="s">
        <v>42</v>
      </c>
      <c r="B1" s="601"/>
      <c r="C1" s="575"/>
      <c r="D1" s="575"/>
    </row>
    <row r="2" spans="1:7" ht="71.25" customHeight="1" x14ac:dyDescent="0.25">
      <c r="A2" s="576" t="s">
        <v>0</v>
      </c>
      <c r="B2" s="576"/>
      <c r="C2" s="634"/>
      <c r="D2" s="634"/>
      <c r="E2" s="88"/>
      <c r="F2" s="88"/>
      <c r="G2" s="88"/>
    </row>
    <row r="3" spans="1:7" ht="24" customHeight="1" x14ac:dyDescent="0.25">
      <c r="A3" s="85"/>
      <c r="B3" s="85"/>
      <c r="C3" s="88"/>
      <c r="D3" s="88"/>
      <c r="E3" s="88"/>
      <c r="F3" s="88"/>
      <c r="G3" s="88"/>
    </row>
    <row r="4" spans="1:7" ht="22.5" customHeight="1" x14ac:dyDescent="0.25">
      <c r="A4" s="3" t="s">
        <v>928</v>
      </c>
    </row>
    <row r="5" spans="1:7" ht="30" x14ac:dyDescent="0.25">
      <c r="A5" s="137" t="s">
        <v>932</v>
      </c>
      <c r="B5" s="95" t="s">
        <v>970</v>
      </c>
      <c r="C5" s="95" t="s">
        <v>40</v>
      </c>
      <c r="D5" s="180" t="s">
        <v>41</v>
      </c>
    </row>
    <row r="6" spans="1:7" x14ac:dyDescent="0.25">
      <c r="A6" s="49" t="s">
        <v>237</v>
      </c>
      <c r="B6" s="49"/>
      <c r="C6" s="37"/>
      <c r="D6" s="37"/>
    </row>
    <row r="7" spans="1:7" x14ac:dyDescent="0.25">
      <c r="A7" s="89" t="s">
        <v>238</v>
      </c>
      <c r="B7" s="49"/>
      <c r="C7" s="37"/>
      <c r="D7" s="37"/>
    </row>
    <row r="8" spans="1:7" x14ac:dyDescent="0.25">
      <c r="A8" s="49" t="s">
        <v>239</v>
      </c>
      <c r="B8" s="49"/>
      <c r="C8" s="37"/>
      <c r="D8" s="37"/>
    </row>
    <row r="9" spans="1:7" x14ac:dyDescent="0.25">
      <c r="A9" s="49" t="s">
        <v>240</v>
      </c>
      <c r="B9" s="49"/>
      <c r="C9" s="37"/>
      <c r="D9" s="37"/>
    </row>
    <row r="10" spans="1:7" x14ac:dyDescent="0.25">
      <c r="A10" s="49" t="s">
        <v>241</v>
      </c>
      <c r="B10" s="49"/>
      <c r="C10" s="37"/>
      <c r="D10" s="37"/>
    </row>
    <row r="11" spans="1:7" x14ac:dyDescent="0.25">
      <c r="A11" s="49" t="s">
        <v>242</v>
      </c>
      <c r="B11" s="49"/>
      <c r="C11" s="37"/>
      <c r="D11" s="37"/>
    </row>
    <row r="12" spans="1:7" x14ac:dyDescent="0.25">
      <c r="A12" s="49" t="s">
        <v>243</v>
      </c>
      <c r="B12" s="49"/>
      <c r="C12" s="37"/>
      <c r="D12" s="37"/>
    </row>
    <row r="13" spans="1:7" x14ac:dyDescent="0.25">
      <c r="A13" s="49" t="s">
        <v>244</v>
      </c>
      <c r="B13" s="49"/>
      <c r="C13" s="37"/>
      <c r="D13" s="37"/>
    </row>
    <row r="14" spans="1:7" x14ac:dyDescent="0.25">
      <c r="A14" s="181" t="s">
        <v>940</v>
      </c>
      <c r="B14" s="149"/>
      <c r="C14" s="154"/>
      <c r="D14" s="154"/>
    </row>
    <row r="15" spans="1:7" ht="30" x14ac:dyDescent="0.25">
      <c r="A15" s="90" t="s">
        <v>933</v>
      </c>
      <c r="B15" s="49"/>
      <c r="C15" s="37"/>
      <c r="D15" s="37"/>
    </row>
    <row r="16" spans="1:7" ht="30" x14ac:dyDescent="0.25">
      <c r="A16" s="90" t="s">
        <v>934</v>
      </c>
      <c r="B16" s="49"/>
      <c r="C16" s="37"/>
      <c r="D16" s="37"/>
    </row>
    <row r="17" spans="1:4" x14ac:dyDescent="0.25">
      <c r="A17" s="91" t="s">
        <v>935</v>
      </c>
      <c r="B17" s="49"/>
      <c r="C17" s="37"/>
      <c r="D17" s="37"/>
    </row>
    <row r="18" spans="1:4" x14ac:dyDescent="0.25">
      <c r="A18" s="91" t="s">
        <v>936</v>
      </c>
      <c r="B18" s="49"/>
      <c r="C18" s="37"/>
      <c r="D18" s="37"/>
    </row>
    <row r="19" spans="1:4" x14ac:dyDescent="0.25">
      <c r="A19" s="49" t="s">
        <v>938</v>
      </c>
      <c r="B19" s="49"/>
      <c r="C19" s="37"/>
      <c r="D19" s="37"/>
    </row>
    <row r="20" spans="1:4" x14ac:dyDescent="0.25">
      <c r="A20" s="59" t="s">
        <v>937</v>
      </c>
      <c r="B20" s="49"/>
      <c r="C20" s="37"/>
      <c r="D20" s="37"/>
    </row>
    <row r="21" spans="1:4" ht="31.5" x14ac:dyDescent="0.25">
      <c r="A21" s="92" t="s">
        <v>939</v>
      </c>
      <c r="B21" s="30"/>
      <c r="C21" s="37"/>
      <c r="D21" s="37"/>
    </row>
    <row r="22" spans="1:4" ht="15.75" x14ac:dyDescent="0.25">
      <c r="A22" s="171" t="s">
        <v>840</v>
      </c>
      <c r="B22" s="172"/>
      <c r="C22" s="154"/>
      <c r="D22" s="154"/>
    </row>
    <row r="25" spans="1:4" ht="30" x14ac:dyDescent="0.25">
      <c r="A25" s="51" t="s">
        <v>932</v>
      </c>
      <c r="B25" s="95" t="s">
        <v>970</v>
      </c>
      <c r="C25" s="95" t="s">
        <v>40</v>
      </c>
      <c r="D25" s="180" t="s">
        <v>41</v>
      </c>
    </row>
    <row r="26" spans="1:4" x14ac:dyDescent="0.25">
      <c r="A26" s="49" t="s">
        <v>237</v>
      </c>
      <c r="B26" s="49"/>
      <c r="C26" s="37"/>
      <c r="D26" s="37"/>
    </row>
    <row r="27" spans="1:4" x14ac:dyDescent="0.25">
      <c r="A27" s="89" t="s">
        <v>238</v>
      </c>
      <c r="B27" s="49"/>
      <c r="C27" s="37"/>
      <c r="D27" s="37"/>
    </row>
    <row r="28" spans="1:4" x14ac:dyDescent="0.25">
      <c r="A28" s="49" t="s">
        <v>239</v>
      </c>
      <c r="B28" s="49"/>
      <c r="C28" s="37"/>
      <c r="D28" s="37"/>
    </row>
    <row r="29" spans="1:4" x14ac:dyDescent="0.25">
      <c r="A29" s="49" t="s">
        <v>240</v>
      </c>
      <c r="B29" s="49"/>
      <c r="C29" s="37"/>
      <c r="D29" s="37"/>
    </row>
    <row r="30" spans="1:4" x14ac:dyDescent="0.25">
      <c r="A30" s="49" t="s">
        <v>241</v>
      </c>
      <c r="B30" s="49"/>
      <c r="C30" s="37"/>
      <c r="D30" s="37"/>
    </row>
    <row r="31" spans="1:4" x14ac:dyDescent="0.25">
      <c r="A31" s="49" t="s">
        <v>242</v>
      </c>
      <c r="B31" s="49"/>
      <c r="C31" s="37"/>
      <c r="D31" s="37"/>
    </row>
    <row r="32" spans="1:4" x14ac:dyDescent="0.25">
      <c r="A32" s="49" t="s">
        <v>243</v>
      </c>
      <c r="B32" s="49"/>
      <c r="C32" s="37"/>
      <c r="D32" s="37"/>
    </row>
    <row r="33" spans="1:4" x14ac:dyDescent="0.25">
      <c r="A33" s="49" t="s">
        <v>244</v>
      </c>
      <c r="B33" s="49"/>
      <c r="C33" s="37"/>
      <c r="D33" s="37"/>
    </row>
    <row r="34" spans="1:4" x14ac:dyDescent="0.25">
      <c r="A34" s="181" t="s">
        <v>940</v>
      </c>
      <c r="B34" s="149"/>
      <c r="C34" s="154"/>
      <c r="D34" s="154"/>
    </row>
    <row r="35" spans="1:4" ht="30" x14ac:dyDescent="0.25">
      <c r="A35" s="90" t="s">
        <v>933</v>
      </c>
      <c r="B35" s="49"/>
      <c r="C35" s="37"/>
      <c r="D35" s="37"/>
    </row>
    <row r="36" spans="1:4" ht="30" x14ac:dyDescent="0.25">
      <c r="A36" s="90" t="s">
        <v>934</v>
      </c>
      <c r="B36" s="49"/>
      <c r="C36" s="37"/>
      <c r="D36" s="37"/>
    </row>
    <row r="37" spans="1:4" x14ac:dyDescent="0.25">
      <c r="A37" s="91" t="s">
        <v>935</v>
      </c>
      <c r="B37" s="49"/>
      <c r="C37" s="37"/>
      <c r="D37" s="37"/>
    </row>
    <row r="38" spans="1:4" x14ac:dyDescent="0.25">
      <c r="A38" s="91" t="s">
        <v>936</v>
      </c>
      <c r="B38" s="49"/>
      <c r="C38" s="37"/>
      <c r="D38" s="37"/>
    </row>
    <row r="39" spans="1:4" x14ac:dyDescent="0.25">
      <c r="A39" s="49" t="s">
        <v>938</v>
      </c>
      <c r="B39" s="49"/>
      <c r="C39" s="37"/>
      <c r="D39" s="37"/>
    </row>
    <row r="40" spans="1:4" x14ac:dyDescent="0.25">
      <c r="A40" s="59" t="s">
        <v>937</v>
      </c>
      <c r="B40" s="49"/>
      <c r="C40" s="37"/>
      <c r="D40" s="37"/>
    </row>
    <row r="41" spans="1:4" ht="31.5" x14ac:dyDescent="0.25">
      <c r="A41" s="92" t="s">
        <v>939</v>
      </c>
      <c r="B41" s="30"/>
      <c r="C41" s="37"/>
      <c r="D41" s="37"/>
    </row>
    <row r="42" spans="1:4" ht="15.75" x14ac:dyDescent="0.25">
      <c r="A42" s="171" t="s">
        <v>840</v>
      </c>
      <c r="B42" s="172"/>
      <c r="C42" s="154"/>
      <c r="D42" s="154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69"/>
  <sheetViews>
    <sheetView workbookViewId="0">
      <selection sqref="A1:H70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ht="22.5" customHeight="1" x14ac:dyDescent="0.25">
      <c r="A1" s="572" t="s">
        <v>42</v>
      </c>
      <c r="B1" s="573"/>
      <c r="C1" s="573"/>
      <c r="D1" s="573"/>
      <c r="E1" s="575"/>
      <c r="F1" s="575"/>
      <c r="G1" s="575"/>
      <c r="H1" s="575"/>
    </row>
    <row r="2" spans="1:8" ht="48.75" customHeight="1" x14ac:dyDescent="0.25">
      <c r="A2" s="576" t="s">
        <v>9</v>
      </c>
      <c r="B2" s="573"/>
      <c r="C2" s="573"/>
      <c r="D2" s="574"/>
      <c r="E2" s="575"/>
      <c r="F2" s="575"/>
      <c r="G2" s="575"/>
      <c r="H2" s="575"/>
    </row>
    <row r="3" spans="1:8" ht="21" customHeight="1" x14ac:dyDescent="0.25">
      <c r="A3" s="85"/>
      <c r="B3" s="86"/>
      <c r="C3" s="86"/>
    </row>
    <row r="4" spans="1:8" x14ac:dyDescent="0.25">
      <c r="A4" s="3" t="s">
        <v>928</v>
      </c>
    </row>
    <row r="5" spans="1:8" ht="51.75" x14ac:dyDescent="0.25">
      <c r="A5" s="50" t="s">
        <v>901</v>
      </c>
      <c r="B5" s="2" t="s">
        <v>256</v>
      </c>
      <c r="C5" s="128" t="s">
        <v>1</v>
      </c>
      <c r="D5" s="128" t="s">
        <v>2</v>
      </c>
      <c r="E5" s="128" t="s">
        <v>151</v>
      </c>
      <c r="F5" s="128" t="s">
        <v>152</v>
      </c>
      <c r="G5" s="128" t="s">
        <v>153</v>
      </c>
      <c r="H5" s="128" t="s">
        <v>154</v>
      </c>
    </row>
    <row r="6" spans="1:8" x14ac:dyDescent="0.25">
      <c r="A6" s="15" t="s">
        <v>697</v>
      </c>
      <c r="B6" s="4" t="s">
        <v>404</v>
      </c>
      <c r="C6" s="37"/>
      <c r="D6" s="37"/>
      <c r="E6" s="37"/>
      <c r="F6" s="37"/>
      <c r="G6" s="37"/>
      <c r="H6" s="37"/>
    </row>
    <row r="7" spans="1:8" x14ac:dyDescent="0.25">
      <c r="A7" s="24" t="s">
        <v>405</v>
      </c>
      <c r="B7" s="24" t="s">
        <v>404</v>
      </c>
      <c r="C7" s="37"/>
      <c r="D7" s="37"/>
      <c r="E7" s="37"/>
      <c r="F7" s="37"/>
      <c r="G7" s="37"/>
      <c r="H7" s="37"/>
    </row>
    <row r="8" spans="1:8" x14ac:dyDescent="0.25">
      <c r="A8" s="24" t="s">
        <v>406</v>
      </c>
      <c r="B8" s="24" t="s">
        <v>404</v>
      </c>
      <c r="C8" s="37"/>
      <c r="D8" s="37"/>
      <c r="E8" s="37"/>
      <c r="F8" s="37"/>
      <c r="G8" s="37"/>
      <c r="H8" s="37"/>
    </row>
    <row r="9" spans="1:8" ht="30" x14ac:dyDescent="0.25">
      <c r="A9" s="15" t="s">
        <v>407</v>
      </c>
      <c r="B9" s="4" t="s">
        <v>408</v>
      </c>
      <c r="C9" s="37"/>
      <c r="D9" s="37"/>
      <c r="E9" s="37"/>
      <c r="F9" s="37"/>
      <c r="G9" s="37"/>
      <c r="H9" s="37"/>
    </row>
    <row r="10" spans="1:8" x14ac:dyDescent="0.25">
      <c r="A10" s="15" t="s">
        <v>696</v>
      </c>
      <c r="B10" s="4" t="s">
        <v>409</v>
      </c>
      <c r="C10" s="37"/>
      <c r="D10" s="37"/>
      <c r="E10" s="37"/>
      <c r="F10" s="37"/>
      <c r="G10" s="37"/>
      <c r="H10" s="37"/>
    </row>
    <row r="11" spans="1:8" x14ac:dyDescent="0.25">
      <c r="A11" s="24" t="s">
        <v>405</v>
      </c>
      <c r="B11" s="24" t="s">
        <v>409</v>
      </c>
      <c r="C11" s="37"/>
      <c r="D11" s="37"/>
      <c r="E11" s="37"/>
      <c r="F11" s="37"/>
      <c r="G11" s="37"/>
      <c r="H11" s="37"/>
    </row>
    <row r="12" spans="1:8" x14ac:dyDescent="0.25">
      <c r="A12" s="24" t="s">
        <v>406</v>
      </c>
      <c r="B12" s="24" t="s">
        <v>410</v>
      </c>
      <c r="C12" s="37"/>
      <c r="D12" s="37"/>
      <c r="E12" s="37"/>
      <c r="F12" s="37"/>
      <c r="G12" s="37"/>
      <c r="H12" s="37"/>
    </row>
    <row r="13" spans="1:8" x14ac:dyDescent="0.25">
      <c r="A13" s="14" t="s">
        <v>695</v>
      </c>
      <c r="B13" s="8" t="s">
        <v>411</v>
      </c>
      <c r="C13" s="37"/>
      <c r="D13" s="37"/>
      <c r="E13" s="37"/>
      <c r="F13" s="37"/>
      <c r="G13" s="37"/>
      <c r="H13" s="37"/>
    </row>
    <row r="14" spans="1:8" x14ac:dyDescent="0.25">
      <c r="A14" s="28" t="s">
        <v>700</v>
      </c>
      <c r="B14" s="4" t="s">
        <v>412</v>
      </c>
      <c r="C14" s="37"/>
      <c r="D14" s="37"/>
      <c r="E14" s="37"/>
      <c r="F14" s="37"/>
      <c r="G14" s="37"/>
      <c r="H14" s="37"/>
    </row>
    <row r="15" spans="1:8" x14ac:dyDescent="0.25">
      <c r="A15" s="24" t="s">
        <v>413</v>
      </c>
      <c r="B15" s="24" t="s">
        <v>412</v>
      </c>
      <c r="C15" s="37"/>
      <c r="D15" s="37"/>
      <c r="E15" s="37"/>
      <c r="F15" s="37"/>
      <c r="G15" s="37"/>
      <c r="H15" s="37"/>
    </row>
    <row r="16" spans="1:8" x14ac:dyDescent="0.25">
      <c r="A16" s="24" t="s">
        <v>414</v>
      </c>
      <c r="B16" s="24" t="s">
        <v>412</v>
      </c>
      <c r="C16" s="37"/>
      <c r="D16" s="37"/>
      <c r="E16" s="37"/>
      <c r="F16" s="37"/>
      <c r="G16" s="37"/>
      <c r="H16" s="37"/>
    </row>
    <row r="17" spans="1:8" x14ac:dyDescent="0.25">
      <c r="A17" s="28" t="s">
        <v>701</v>
      </c>
      <c r="B17" s="4" t="s">
        <v>415</v>
      </c>
      <c r="C17" s="37"/>
      <c r="D17" s="37"/>
      <c r="E17" s="37"/>
      <c r="F17" s="37"/>
      <c r="G17" s="37"/>
      <c r="H17" s="37"/>
    </row>
    <row r="18" spans="1:8" x14ac:dyDescent="0.25">
      <c r="A18" s="24" t="s">
        <v>406</v>
      </c>
      <c r="B18" s="24" t="s">
        <v>415</v>
      </c>
      <c r="C18" s="37"/>
      <c r="D18" s="37"/>
      <c r="E18" s="37"/>
      <c r="F18" s="37"/>
      <c r="G18" s="37"/>
      <c r="H18" s="37"/>
    </row>
    <row r="19" spans="1:8" x14ac:dyDescent="0.25">
      <c r="A19" s="16" t="s">
        <v>416</v>
      </c>
      <c r="B19" s="4" t="s">
        <v>417</v>
      </c>
      <c r="C19" s="37"/>
      <c r="D19" s="37"/>
      <c r="E19" s="37"/>
      <c r="F19" s="37"/>
      <c r="G19" s="37"/>
      <c r="H19" s="37"/>
    </row>
    <row r="20" spans="1:8" x14ac:dyDescent="0.25">
      <c r="A20" s="16" t="s">
        <v>702</v>
      </c>
      <c r="B20" s="4" t="s">
        <v>418</v>
      </c>
      <c r="C20" s="37"/>
      <c r="D20" s="37"/>
      <c r="E20" s="37"/>
      <c r="F20" s="37"/>
      <c r="G20" s="37"/>
      <c r="H20" s="37"/>
    </row>
    <row r="21" spans="1:8" x14ac:dyDescent="0.25">
      <c r="A21" s="24" t="s">
        <v>414</v>
      </c>
      <c r="B21" s="24" t="s">
        <v>418</v>
      </c>
      <c r="C21" s="37"/>
      <c r="D21" s="37"/>
      <c r="E21" s="37"/>
      <c r="F21" s="37"/>
      <c r="G21" s="37"/>
      <c r="H21" s="37"/>
    </row>
    <row r="22" spans="1:8" x14ac:dyDescent="0.25">
      <c r="A22" s="24" t="s">
        <v>406</v>
      </c>
      <c r="B22" s="24" t="s">
        <v>418</v>
      </c>
      <c r="C22" s="37"/>
      <c r="D22" s="37"/>
      <c r="E22" s="37"/>
      <c r="F22" s="37"/>
      <c r="G22" s="37"/>
      <c r="H22" s="37"/>
    </row>
    <row r="23" spans="1:8" x14ac:dyDescent="0.25">
      <c r="A23" s="29" t="s">
        <v>698</v>
      </c>
      <c r="B23" s="8" t="s">
        <v>419</v>
      </c>
      <c r="C23" s="37"/>
      <c r="D23" s="37"/>
      <c r="E23" s="37"/>
      <c r="F23" s="37"/>
      <c r="G23" s="37"/>
      <c r="H23" s="37"/>
    </row>
    <row r="24" spans="1:8" x14ac:dyDescent="0.25">
      <c r="A24" s="28" t="s">
        <v>420</v>
      </c>
      <c r="B24" s="4" t="s">
        <v>421</v>
      </c>
      <c r="C24" s="37"/>
      <c r="D24" s="37"/>
      <c r="E24" s="37"/>
      <c r="F24" s="37"/>
      <c r="G24" s="37"/>
      <c r="H24" s="37"/>
    </row>
    <row r="25" spans="1:8" x14ac:dyDescent="0.25">
      <c r="A25" s="28" t="s">
        <v>422</v>
      </c>
      <c r="B25" s="4" t="s">
        <v>423</v>
      </c>
      <c r="C25" s="37"/>
      <c r="D25" s="37"/>
      <c r="E25" s="37"/>
      <c r="F25" s="37"/>
      <c r="G25" s="37"/>
      <c r="H25" s="37"/>
    </row>
    <row r="26" spans="1:8" x14ac:dyDescent="0.25">
      <c r="A26" s="28" t="s">
        <v>426</v>
      </c>
      <c r="B26" s="4" t="s">
        <v>427</v>
      </c>
      <c r="C26" s="37"/>
      <c r="D26" s="37"/>
      <c r="E26" s="37"/>
      <c r="F26" s="37"/>
      <c r="G26" s="37"/>
      <c r="H26" s="37"/>
    </row>
    <row r="27" spans="1:8" x14ac:dyDescent="0.25">
      <c r="A27" s="28" t="s">
        <v>428</v>
      </c>
      <c r="B27" s="4" t="s">
        <v>429</v>
      </c>
      <c r="C27" s="37"/>
      <c r="D27" s="37"/>
      <c r="E27" s="37"/>
      <c r="F27" s="37"/>
      <c r="G27" s="37"/>
      <c r="H27" s="37"/>
    </row>
    <row r="28" spans="1:8" x14ac:dyDescent="0.25">
      <c r="A28" s="28" t="s">
        <v>430</v>
      </c>
      <c r="B28" s="4" t="s">
        <v>431</v>
      </c>
      <c r="C28" s="37"/>
      <c r="D28" s="37"/>
      <c r="E28" s="37"/>
      <c r="F28" s="37"/>
      <c r="G28" s="37"/>
      <c r="H28" s="37"/>
    </row>
    <row r="29" spans="1:8" x14ac:dyDescent="0.25">
      <c r="A29" s="182" t="s">
        <v>699</v>
      </c>
      <c r="B29" s="183" t="s">
        <v>432</v>
      </c>
      <c r="C29" s="131"/>
      <c r="D29" s="131"/>
      <c r="E29" s="131"/>
      <c r="F29" s="131"/>
      <c r="G29" s="131"/>
      <c r="H29" s="131"/>
    </row>
    <row r="30" spans="1:8" x14ac:dyDescent="0.25">
      <c r="A30" s="28" t="s">
        <v>433</v>
      </c>
      <c r="B30" s="4" t="s">
        <v>434</v>
      </c>
      <c r="C30" s="37"/>
      <c r="D30" s="37"/>
      <c r="E30" s="37"/>
      <c r="F30" s="37"/>
      <c r="G30" s="37"/>
      <c r="H30" s="37"/>
    </row>
    <row r="31" spans="1:8" x14ac:dyDescent="0.25">
      <c r="A31" s="15" t="s">
        <v>435</v>
      </c>
      <c r="B31" s="4" t="s">
        <v>436</v>
      </c>
      <c r="C31" s="37"/>
      <c r="D31" s="37"/>
      <c r="E31" s="37"/>
      <c r="F31" s="37"/>
      <c r="G31" s="37"/>
      <c r="H31" s="37"/>
    </row>
    <row r="32" spans="1:8" x14ac:dyDescent="0.25">
      <c r="A32" s="28" t="s">
        <v>703</v>
      </c>
      <c r="B32" s="4" t="s">
        <v>437</v>
      </c>
      <c r="C32" s="37"/>
      <c r="D32" s="37"/>
      <c r="E32" s="37"/>
      <c r="F32" s="37"/>
      <c r="G32" s="37"/>
      <c r="H32" s="37"/>
    </row>
    <row r="33" spans="1:8" x14ac:dyDescent="0.25">
      <c r="A33" s="24" t="s">
        <v>406</v>
      </c>
      <c r="B33" s="24" t="s">
        <v>437</v>
      </c>
      <c r="C33" s="37"/>
      <c r="D33" s="37"/>
      <c r="E33" s="37"/>
      <c r="F33" s="37"/>
      <c r="G33" s="37"/>
      <c r="H33" s="37"/>
    </row>
    <row r="34" spans="1:8" x14ac:dyDescent="0.25">
      <c r="A34" s="28" t="s">
        <v>704</v>
      </c>
      <c r="B34" s="4" t="s">
        <v>438</v>
      </c>
      <c r="C34" s="37"/>
      <c r="D34" s="37"/>
      <c r="E34" s="37"/>
      <c r="F34" s="37"/>
      <c r="G34" s="37"/>
      <c r="H34" s="37"/>
    </row>
    <row r="35" spans="1:8" x14ac:dyDescent="0.25">
      <c r="A35" s="24" t="s">
        <v>439</v>
      </c>
      <c r="B35" s="24" t="s">
        <v>438</v>
      </c>
      <c r="C35" s="37"/>
      <c r="D35" s="37"/>
      <c r="E35" s="37"/>
      <c r="F35" s="37"/>
      <c r="G35" s="37"/>
      <c r="H35" s="37"/>
    </row>
    <row r="36" spans="1:8" x14ac:dyDescent="0.25">
      <c r="A36" s="24" t="s">
        <v>440</v>
      </c>
      <c r="B36" s="24" t="s">
        <v>438</v>
      </c>
      <c r="C36" s="37"/>
      <c r="D36" s="37"/>
      <c r="E36" s="37"/>
      <c r="F36" s="37"/>
      <c r="G36" s="37"/>
      <c r="H36" s="37"/>
    </row>
    <row r="37" spans="1:8" x14ac:dyDescent="0.25">
      <c r="A37" s="24" t="s">
        <v>441</v>
      </c>
      <c r="B37" s="24" t="s">
        <v>438</v>
      </c>
      <c r="C37" s="37"/>
      <c r="D37" s="37"/>
      <c r="E37" s="37"/>
      <c r="F37" s="37"/>
      <c r="G37" s="37"/>
      <c r="H37" s="37"/>
    </row>
    <row r="38" spans="1:8" x14ac:dyDescent="0.25">
      <c r="A38" s="24" t="s">
        <v>406</v>
      </c>
      <c r="B38" s="24" t="s">
        <v>438</v>
      </c>
      <c r="C38" s="37"/>
      <c r="D38" s="37"/>
      <c r="E38" s="37"/>
      <c r="F38" s="37"/>
      <c r="G38" s="37"/>
      <c r="H38" s="37"/>
    </row>
    <row r="39" spans="1:8" x14ac:dyDescent="0.25">
      <c r="A39" s="182" t="s">
        <v>705</v>
      </c>
      <c r="B39" s="183" t="s">
        <v>442</v>
      </c>
      <c r="C39" s="131"/>
      <c r="D39" s="131"/>
      <c r="E39" s="131"/>
      <c r="F39" s="131"/>
      <c r="G39" s="131"/>
      <c r="H39" s="131"/>
    </row>
    <row r="42" spans="1:8" ht="51.75" x14ac:dyDescent="0.25">
      <c r="A42" s="50" t="s">
        <v>901</v>
      </c>
      <c r="B42" s="2" t="s">
        <v>256</v>
      </c>
      <c r="C42" s="128" t="s">
        <v>1</v>
      </c>
      <c r="D42" s="128" t="s">
        <v>2</v>
      </c>
      <c r="E42" s="128" t="s">
        <v>151</v>
      </c>
      <c r="F42" s="128" t="s">
        <v>152</v>
      </c>
      <c r="G42" s="128" t="s">
        <v>153</v>
      </c>
      <c r="H42" s="128" t="s">
        <v>154</v>
      </c>
    </row>
    <row r="43" spans="1:8" x14ac:dyDescent="0.25">
      <c r="A43" s="28" t="s">
        <v>770</v>
      </c>
      <c r="B43" s="4" t="s">
        <v>567</v>
      </c>
      <c r="C43" s="37"/>
      <c r="D43" s="37"/>
      <c r="E43" s="37"/>
      <c r="F43" s="37"/>
      <c r="G43" s="37"/>
      <c r="H43" s="37"/>
    </row>
    <row r="44" spans="1:8" x14ac:dyDescent="0.25">
      <c r="A44" s="64" t="s">
        <v>405</v>
      </c>
      <c r="B44" s="64" t="s">
        <v>567</v>
      </c>
      <c r="C44" s="37"/>
      <c r="D44" s="37"/>
      <c r="E44" s="37"/>
      <c r="F44" s="37"/>
      <c r="G44" s="37"/>
      <c r="H44" s="37"/>
    </row>
    <row r="45" spans="1:8" ht="30" x14ac:dyDescent="0.25">
      <c r="A45" s="15" t="s">
        <v>568</v>
      </c>
      <c r="B45" s="4" t="s">
        <v>569</v>
      </c>
      <c r="C45" s="37"/>
      <c r="D45" s="37"/>
      <c r="E45" s="37"/>
      <c r="F45" s="37"/>
      <c r="G45" s="37"/>
      <c r="H45" s="37"/>
    </row>
    <row r="46" spans="1:8" x14ac:dyDescent="0.25">
      <c r="A46" s="28" t="s">
        <v>837</v>
      </c>
      <c r="B46" s="4" t="s">
        <v>570</v>
      </c>
      <c r="C46" s="37"/>
      <c r="D46" s="37"/>
      <c r="E46" s="37"/>
      <c r="F46" s="37"/>
      <c r="G46" s="37"/>
      <c r="H46" s="37"/>
    </row>
    <row r="47" spans="1:8" x14ac:dyDescent="0.25">
      <c r="A47" s="64" t="s">
        <v>405</v>
      </c>
      <c r="B47" s="64" t="s">
        <v>570</v>
      </c>
      <c r="C47" s="37"/>
      <c r="D47" s="37"/>
      <c r="E47" s="37"/>
      <c r="F47" s="37"/>
      <c r="G47" s="37"/>
      <c r="H47" s="37"/>
    </row>
    <row r="48" spans="1:8" x14ac:dyDescent="0.25">
      <c r="A48" s="14" t="s">
        <v>790</v>
      </c>
      <c r="B48" s="8" t="s">
        <v>571</v>
      </c>
      <c r="C48" s="37"/>
      <c r="D48" s="37"/>
      <c r="E48" s="37"/>
      <c r="F48" s="37"/>
      <c r="G48" s="37"/>
      <c r="H48" s="37"/>
    </row>
    <row r="49" spans="1:8" x14ac:dyDescent="0.25">
      <c r="A49" s="15" t="s">
        <v>838</v>
      </c>
      <c r="B49" s="4" t="s">
        <v>572</v>
      </c>
      <c r="C49" s="37"/>
      <c r="D49" s="37"/>
      <c r="E49" s="37"/>
      <c r="F49" s="37"/>
      <c r="G49" s="37"/>
      <c r="H49" s="37"/>
    </row>
    <row r="50" spans="1:8" x14ac:dyDescent="0.25">
      <c r="A50" s="64" t="s">
        <v>413</v>
      </c>
      <c r="B50" s="64" t="s">
        <v>572</v>
      </c>
      <c r="C50" s="37"/>
      <c r="D50" s="37"/>
      <c r="E50" s="37"/>
      <c r="F50" s="37"/>
      <c r="G50" s="37"/>
      <c r="H50" s="37"/>
    </row>
    <row r="51" spans="1:8" x14ac:dyDescent="0.25">
      <c r="A51" s="28" t="s">
        <v>573</v>
      </c>
      <c r="B51" s="4" t="s">
        <v>574</v>
      </c>
      <c r="C51" s="37"/>
      <c r="D51" s="37"/>
      <c r="E51" s="37"/>
      <c r="F51" s="37"/>
      <c r="G51" s="37"/>
      <c r="H51" s="37"/>
    </row>
    <row r="52" spans="1:8" x14ac:dyDescent="0.25">
      <c r="A52" s="16" t="s">
        <v>839</v>
      </c>
      <c r="B52" s="4" t="s">
        <v>575</v>
      </c>
      <c r="C52" s="37"/>
      <c r="D52" s="37"/>
      <c r="E52" s="37"/>
      <c r="F52" s="37"/>
      <c r="G52" s="37"/>
      <c r="H52" s="37"/>
    </row>
    <row r="53" spans="1:8" x14ac:dyDescent="0.25">
      <c r="A53" s="64" t="s">
        <v>414</v>
      </c>
      <c r="B53" s="64" t="s">
        <v>575</v>
      </c>
      <c r="C53" s="37"/>
      <c r="D53" s="37"/>
      <c r="E53" s="37"/>
      <c r="F53" s="37"/>
      <c r="G53" s="37"/>
      <c r="H53" s="37"/>
    </row>
    <row r="54" spans="1:8" x14ac:dyDescent="0.25">
      <c r="A54" s="28" t="s">
        <v>576</v>
      </c>
      <c r="B54" s="4" t="s">
        <v>577</v>
      </c>
      <c r="C54" s="37"/>
      <c r="D54" s="37"/>
      <c r="E54" s="37"/>
      <c r="F54" s="37"/>
      <c r="G54" s="37"/>
      <c r="H54" s="37"/>
    </row>
    <row r="55" spans="1:8" x14ac:dyDescent="0.25">
      <c r="A55" s="29" t="s">
        <v>791</v>
      </c>
      <c r="B55" s="8" t="s">
        <v>578</v>
      </c>
      <c r="C55" s="37"/>
      <c r="D55" s="37"/>
      <c r="E55" s="37"/>
      <c r="F55" s="37"/>
      <c r="G55" s="37"/>
      <c r="H55" s="37"/>
    </row>
    <row r="56" spans="1:8" x14ac:dyDescent="0.25">
      <c r="A56" s="29" t="s">
        <v>582</v>
      </c>
      <c r="B56" s="8" t="s">
        <v>583</v>
      </c>
      <c r="C56" s="37"/>
      <c r="D56" s="37"/>
      <c r="E56" s="37"/>
      <c r="F56" s="37"/>
      <c r="G56" s="37"/>
      <c r="H56" s="37"/>
    </row>
    <row r="57" spans="1:8" x14ac:dyDescent="0.25">
      <c r="A57" s="29" t="s">
        <v>584</v>
      </c>
      <c r="B57" s="8" t="s">
        <v>585</v>
      </c>
      <c r="C57" s="37"/>
      <c r="D57" s="37"/>
      <c r="E57" s="37"/>
      <c r="F57" s="37"/>
      <c r="G57" s="37"/>
      <c r="H57" s="37"/>
    </row>
    <row r="58" spans="1:8" x14ac:dyDescent="0.25">
      <c r="A58" s="29" t="s">
        <v>588</v>
      </c>
      <c r="B58" s="8" t="s">
        <v>589</v>
      </c>
      <c r="C58" s="37"/>
      <c r="D58" s="37"/>
      <c r="E58" s="37"/>
      <c r="F58" s="37"/>
      <c r="G58" s="37"/>
      <c r="H58" s="37"/>
    </row>
    <row r="59" spans="1:8" x14ac:dyDescent="0.25">
      <c r="A59" s="14" t="s">
        <v>927</v>
      </c>
      <c r="B59" s="8" t="s">
        <v>590</v>
      </c>
      <c r="C59" s="37"/>
      <c r="D59" s="37"/>
      <c r="E59" s="37"/>
      <c r="F59" s="37"/>
      <c r="G59" s="37"/>
      <c r="H59" s="37"/>
    </row>
    <row r="60" spans="1:8" x14ac:dyDescent="0.25">
      <c r="A60" s="19" t="s">
        <v>591</v>
      </c>
      <c r="B60" s="8" t="s">
        <v>590</v>
      </c>
      <c r="C60" s="37"/>
      <c r="D60" s="37"/>
      <c r="E60" s="37"/>
      <c r="F60" s="37"/>
      <c r="G60" s="37"/>
      <c r="H60" s="37"/>
    </row>
    <row r="61" spans="1:8" x14ac:dyDescent="0.25">
      <c r="A61" s="184" t="s">
        <v>793</v>
      </c>
      <c r="B61" s="185" t="s">
        <v>592</v>
      </c>
      <c r="C61" s="165"/>
      <c r="D61" s="165"/>
      <c r="E61" s="165"/>
      <c r="F61" s="165"/>
      <c r="G61" s="165"/>
      <c r="H61" s="165"/>
    </row>
    <row r="62" spans="1:8" x14ac:dyDescent="0.25">
      <c r="A62" s="15" t="s">
        <v>593</v>
      </c>
      <c r="B62" s="4" t="s">
        <v>594</v>
      </c>
      <c r="C62" s="37"/>
      <c r="D62" s="37"/>
      <c r="E62" s="37"/>
      <c r="F62" s="37"/>
      <c r="G62" s="37"/>
      <c r="H62" s="37"/>
    </row>
    <row r="63" spans="1:8" x14ac:dyDescent="0.25">
      <c r="A63" s="16" t="s">
        <v>595</v>
      </c>
      <c r="B63" s="4" t="s">
        <v>596</v>
      </c>
      <c r="C63" s="37"/>
      <c r="D63" s="37"/>
      <c r="E63" s="37"/>
      <c r="F63" s="37"/>
      <c r="G63" s="37"/>
      <c r="H63" s="37"/>
    </row>
    <row r="64" spans="1:8" x14ac:dyDescent="0.25">
      <c r="A64" s="28" t="s">
        <v>597</v>
      </c>
      <c r="B64" s="4" t="s">
        <v>598</v>
      </c>
      <c r="C64" s="37"/>
      <c r="D64" s="37"/>
      <c r="E64" s="37"/>
      <c r="F64" s="37"/>
      <c r="G64" s="37"/>
      <c r="H64" s="37"/>
    </row>
    <row r="65" spans="1:8" x14ac:dyDescent="0.25">
      <c r="A65" s="28" t="s">
        <v>775</v>
      </c>
      <c r="B65" s="4" t="s">
        <v>599</v>
      </c>
      <c r="C65" s="37"/>
      <c r="D65" s="37"/>
      <c r="E65" s="37"/>
      <c r="F65" s="37"/>
      <c r="G65" s="37"/>
      <c r="H65" s="37"/>
    </row>
    <row r="66" spans="1:8" x14ac:dyDescent="0.25">
      <c r="A66" s="64" t="s">
        <v>439</v>
      </c>
      <c r="B66" s="64" t="s">
        <v>599</v>
      </c>
      <c r="C66" s="37"/>
      <c r="D66" s="37"/>
      <c r="E66" s="37"/>
      <c r="F66" s="37"/>
      <c r="G66" s="37"/>
      <c r="H66" s="37"/>
    </row>
    <row r="67" spans="1:8" x14ac:dyDescent="0.25">
      <c r="A67" s="64" t="s">
        <v>440</v>
      </c>
      <c r="B67" s="64" t="s">
        <v>599</v>
      </c>
      <c r="C67" s="37"/>
      <c r="D67" s="37"/>
      <c r="E67" s="37"/>
      <c r="F67" s="37"/>
      <c r="G67" s="37"/>
      <c r="H67" s="37"/>
    </row>
    <row r="68" spans="1:8" x14ac:dyDescent="0.25">
      <c r="A68" s="72" t="s">
        <v>441</v>
      </c>
      <c r="B68" s="72" t="s">
        <v>599</v>
      </c>
      <c r="C68" s="37"/>
      <c r="D68" s="37"/>
      <c r="E68" s="37"/>
      <c r="F68" s="37"/>
      <c r="G68" s="37"/>
      <c r="H68" s="37"/>
    </row>
    <row r="69" spans="1:8" x14ac:dyDescent="0.25">
      <c r="A69" s="186" t="s">
        <v>794</v>
      </c>
      <c r="B69" s="185" t="s">
        <v>600</v>
      </c>
      <c r="C69" s="165"/>
      <c r="D69" s="165"/>
      <c r="E69" s="165"/>
      <c r="F69" s="165"/>
      <c r="G69" s="165"/>
      <c r="H69" s="165"/>
    </row>
  </sheetData>
  <mergeCells count="2">
    <mergeCell ref="A1:H1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30"/>
  <sheetViews>
    <sheetView workbookViewId="0">
      <selection activeCell="A28" sqref="A28:A29"/>
    </sheetView>
  </sheetViews>
  <sheetFormatPr defaultRowHeight="15" x14ac:dyDescent="0.2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 ht="23.25" customHeight="1" x14ac:dyDescent="0.25">
      <c r="A1" s="572" t="s">
        <v>42</v>
      </c>
      <c r="B1" s="573"/>
      <c r="C1" s="573"/>
      <c r="D1" s="573"/>
      <c r="E1" s="573"/>
    </row>
    <row r="2" spans="1:5" ht="25.5" customHeight="1" x14ac:dyDescent="0.25">
      <c r="A2" s="635" t="s">
        <v>968</v>
      </c>
      <c r="B2" s="573"/>
      <c r="C2" s="573"/>
      <c r="D2" s="573"/>
      <c r="E2" s="573"/>
    </row>
    <row r="3" spans="1:5" ht="21.75" customHeight="1" x14ac:dyDescent="0.25">
      <c r="A3" s="104"/>
      <c r="B3" s="86"/>
      <c r="C3" s="86"/>
      <c r="D3" s="86"/>
      <c r="E3" s="86"/>
    </row>
    <row r="4" spans="1:5" ht="20.25" customHeight="1" x14ac:dyDescent="0.25">
      <c r="A4" s="3" t="s">
        <v>928</v>
      </c>
    </row>
    <row r="5" spans="1:5" x14ac:dyDescent="0.25">
      <c r="A5" s="636" t="s">
        <v>901</v>
      </c>
      <c r="B5" s="584" t="s">
        <v>256</v>
      </c>
      <c r="C5" s="638" t="s">
        <v>966</v>
      </c>
      <c r="D5" s="639"/>
      <c r="E5" s="640"/>
    </row>
    <row r="6" spans="1:5" ht="30.75" customHeight="1" x14ac:dyDescent="0.25">
      <c r="A6" s="637"/>
      <c r="B6" s="585"/>
      <c r="C6" s="102" t="s">
        <v>970</v>
      </c>
      <c r="D6" s="128" t="s">
        <v>40</v>
      </c>
      <c r="E6" s="102" t="s">
        <v>41</v>
      </c>
    </row>
    <row r="7" spans="1:5" ht="30" x14ac:dyDescent="0.25">
      <c r="A7" s="90" t="s">
        <v>964</v>
      </c>
      <c r="B7" s="4" t="s">
        <v>425</v>
      </c>
      <c r="C7" s="37"/>
      <c r="D7" s="37"/>
      <c r="E7" s="37"/>
    </row>
    <row r="8" spans="1:5" ht="30" x14ac:dyDescent="0.25">
      <c r="A8" s="90" t="s">
        <v>965</v>
      </c>
      <c r="B8" s="4" t="s">
        <v>425</v>
      </c>
      <c r="C8" s="37"/>
      <c r="D8" s="37"/>
      <c r="E8" s="37"/>
    </row>
    <row r="9" spans="1:5" ht="18.75" customHeight="1" x14ac:dyDescent="0.25">
      <c r="A9" s="50" t="s">
        <v>969</v>
      </c>
      <c r="B9" s="50"/>
      <c r="C9" s="37"/>
      <c r="D9" s="37"/>
      <c r="E9" s="37"/>
    </row>
    <row r="12" spans="1:5" x14ac:dyDescent="0.25">
      <c r="A12" s="636" t="s">
        <v>901</v>
      </c>
      <c r="B12" s="584" t="s">
        <v>256</v>
      </c>
      <c r="C12" s="638" t="s">
        <v>966</v>
      </c>
      <c r="D12" s="639"/>
      <c r="E12" s="640"/>
    </row>
    <row r="13" spans="1:5" ht="26.25" x14ac:dyDescent="0.25">
      <c r="A13" s="637"/>
      <c r="B13" s="585"/>
      <c r="C13" s="102" t="s">
        <v>970</v>
      </c>
      <c r="D13" s="128" t="s">
        <v>40</v>
      </c>
      <c r="E13" s="102" t="s">
        <v>41</v>
      </c>
    </row>
    <row r="14" spans="1:5" ht="30" x14ac:dyDescent="0.25">
      <c r="A14" s="90" t="s">
        <v>964</v>
      </c>
      <c r="B14" s="4" t="s">
        <v>425</v>
      </c>
      <c r="C14" s="37"/>
      <c r="D14" s="37"/>
      <c r="E14" s="37"/>
    </row>
    <row r="15" spans="1:5" ht="30" x14ac:dyDescent="0.25">
      <c r="A15" s="90" t="s">
        <v>965</v>
      </c>
      <c r="B15" s="4" t="s">
        <v>425</v>
      </c>
      <c r="C15" s="37"/>
      <c r="D15" s="37"/>
      <c r="E15" s="37"/>
    </row>
    <row r="16" spans="1:5" ht="21" customHeight="1" x14ac:dyDescent="0.25">
      <c r="A16" s="50" t="s">
        <v>969</v>
      </c>
      <c r="B16" s="50"/>
      <c r="C16" s="37"/>
      <c r="D16" s="37"/>
      <c r="E16" s="37"/>
    </row>
    <row r="19" spans="1:7" x14ac:dyDescent="0.25">
      <c r="A19" s="636" t="s">
        <v>901</v>
      </c>
      <c r="B19" s="584" t="s">
        <v>256</v>
      </c>
      <c r="C19" s="638" t="s">
        <v>966</v>
      </c>
      <c r="D19" s="639"/>
      <c r="E19" s="640"/>
    </row>
    <row r="20" spans="1:7" ht="26.25" x14ac:dyDescent="0.25">
      <c r="A20" s="637"/>
      <c r="B20" s="585"/>
      <c r="C20" s="102" t="s">
        <v>970</v>
      </c>
      <c r="D20" s="128" t="s">
        <v>40</v>
      </c>
      <c r="E20" s="102" t="s">
        <v>41</v>
      </c>
    </row>
    <row r="21" spans="1:7" ht="30" x14ac:dyDescent="0.25">
      <c r="A21" s="90" t="s">
        <v>964</v>
      </c>
      <c r="B21" s="4" t="s">
        <v>425</v>
      </c>
      <c r="C21" s="37"/>
      <c r="D21" s="37"/>
      <c r="E21" s="37"/>
    </row>
    <row r="22" spans="1:7" ht="30" x14ac:dyDescent="0.25">
      <c r="A22" s="90" t="s">
        <v>965</v>
      </c>
      <c r="B22" s="4" t="s">
        <v>425</v>
      </c>
      <c r="C22" s="37"/>
      <c r="D22" s="37"/>
      <c r="E22" s="37"/>
    </row>
    <row r="23" spans="1:7" ht="22.5" customHeight="1" x14ac:dyDescent="0.25">
      <c r="A23" s="50" t="s">
        <v>969</v>
      </c>
      <c r="B23" s="50"/>
      <c r="C23" s="37"/>
      <c r="D23" s="37"/>
      <c r="E23" s="37"/>
    </row>
    <row r="26" spans="1:7" x14ac:dyDescent="0.25">
      <c r="A26" s="636" t="s">
        <v>901</v>
      </c>
      <c r="B26" s="584" t="s">
        <v>256</v>
      </c>
      <c r="C26" s="638" t="s">
        <v>929</v>
      </c>
      <c r="D26" s="639"/>
      <c r="E26" s="640"/>
    </row>
    <row r="27" spans="1:7" ht="26.25" x14ac:dyDescent="0.25">
      <c r="A27" s="637"/>
      <c r="B27" s="585"/>
      <c r="C27" s="102" t="s">
        <v>970</v>
      </c>
      <c r="D27" s="128" t="s">
        <v>40</v>
      </c>
      <c r="E27" s="102" t="s">
        <v>41</v>
      </c>
    </row>
    <row r="28" spans="1:7" ht="30" x14ac:dyDescent="0.25">
      <c r="A28" s="90" t="s">
        <v>964</v>
      </c>
      <c r="B28" s="4" t="s">
        <v>425</v>
      </c>
      <c r="C28" s="50">
        <f t="shared" ref="C28:E29" si="0">SUM(C7+C14+C21)</f>
        <v>0</v>
      </c>
      <c r="D28" s="50">
        <f t="shared" si="0"/>
        <v>0</v>
      </c>
      <c r="E28" s="50">
        <f t="shared" si="0"/>
        <v>0</v>
      </c>
      <c r="G28" t="s">
        <v>155</v>
      </c>
    </row>
    <row r="29" spans="1:7" ht="30" x14ac:dyDescent="0.25">
      <c r="A29" s="90" t="s">
        <v>965</v>
      </c>
      <c r="B29" s="4" t="s">
        <v>425</v>
      </c>
      <c r="C29" s="50">
        <f t="shared" si="0"/>
        <v>0</v>
      </c>
      <c r="D29" s="50">
        <f t="shared" si="0"/>
        <v>0</v>
      </c>
      <c r="E29" s="50">
        <f t="shared" si="0"/>
        <v>0</v>
      </c>
      <c r="G29" t="s">
        <v>155</v>
      </c>
    </row>
    <row r="30" spans="1:7" ht="21" customHeight="1" x14ac:dyDescent="0.25">
      <c r="A30" s="50" t="s">
        <v>969</v>
      </c>
      <c r="B30" s="50"/>
      <c r="C30" s="37"/>
      <c r="D30" s="37"/>
      <c r="E30" s="37"/>
    </row>
  </sheetData>
  <mergeCells count="14">
    <mergeCell ref="A26:A27"/>
    <mergeCell ref="B26:B27"/>
    <mergeCell ref="C26:E26"/>
    <mergeCell ref="A12:A13"/>
    <mergeCell ref="B12:B13"/>
    <mergeCell ref="C12:E12"/>
    <mergeCell ref="A19:A20"/>
    <mergeCell ref="B19:B20"/>
    <mergeCell ref="C19:E19"/>
    <mergeCell ref="A1:E1"/>
    <mergeCell ref="A2:E2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8"/>
  <sheetViews>
    <sheetView workbookViewId="0">
      <selection activeCell="C5" sqref="C5:E5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ht="28.5" customHeight="1" x14ac:dyDescent="0.25">
      <c r="A1" s="572" t="s">
        <v>42</v>
      </c>
      <c r="B1" s="601"/>
      <c r="C1" s="601"/>
      <c r="D1" s="575"/>
      <c r="E1" s="575"/>
    </row>
    <row r="2" spans="1:5" ht="27" customHeight="1" x14ac:dyDescent="0.25">
      <c r="A2" s="576" t="s">
        <v>11</v>
      </c>
      <c r="B2" s="576"/>
      <c r="C2" s="576"/>
      <c r="D2" s="575"/>
      <c r="E2" s="575"/>
    </row>
    <row r="3" spans="1:5" ht="18.75" customHeight="1" x14ac:dyDescent="0.3">
      <c r="A3" s="104"/>
      <c r="B3" s="106"/>
      <c r="C3" s="106"/>
    </row>
    <row r="4" spans="1:5" ht="23.25" customHeight="1" x14ac:dyDescent="0.25">
      <c r="A4" s="3" t="s">
        <v>928</v>
      </c>
    </row>
    <row r="5" spans="1:5" ht="26.25" x14ac:dyDescent="0.25">
      <c r="A5" s="50" t="s">
        <v>901</v>
      </c>
      <c r="B5" s="2" t="s">
        <v>256</v>
      </c>
      <c r="C5" s="102" t="s">
        <v>970</v>
      </c>
      <c r="D5" s="128" t="s">
        <v>40</v>
      </c>
      <c r="E5" s="102" t="s">
        <v>41</v>
      </c>
    </row>
    <row r="6" spans="1:5" x14ac:dyDescent="0.25">
      <c r="A6" s="15" t="s">
        <v>648</v>
      </c>
      <c r="B6" s="5" t="s">
        <v>343</v>
      </c>
      <c r="C6" s="37"/>
      <c r="D6" s="37"/>
      <c r="E6" s="37"/>
    </row>
    <row r="7" spans="1:5" x14ac:dyDescent="0.25">
      <c r="A7" s="15" t="s">
        <v>649</v>
      </c>
      <c r="B7" s="5" t="s">
        <v>343</v>
      </c>
      <c r="C7" s="37"/>
      <c r="D7" s="37"/>
      <c r="E7" s="37"/>
    </row>
    <row r="8" spans="1:5" x14ac:dyDescent="0.25">
      <c r="A8" s="15" t="s">
        <v>650</v>
      </c>
      <c r="B8" s="5" t="s">
        <v>343</v>
      </c>
      <c r="C8" s="37"/>
      <c r="D8" s="37"/>
      <c r="E8" s="37"/>
    </row>
    <row r="9" spans="1:5" x14ac:dyDescent="0.25">
      <c r="A9" s="15" t="s">
        <v>651</v>
      </c>
      <c r="B9" s="5" t="s">
        <v>343</v>
      </c>
      <c r="C9" s="37"/>
      <c r="D9" s="37"/>
      <c r="E9" s="37"/>
    </row>
    <row r="10" spans="1:5" x14ac:dyDescent="0.25">
      <c r="A10" s="16" t="s">
        <v>652</v>
      </c>
      <c r="B10" s="5" t="s">
        <v>343</v>
      </c>
      <c r="C10" s="37"/>
      <c r="D10" s="37"/>
      <c r="E10" s="37"/>
    </row>
    <row r="11" spans="1:5" x14ac:dyDescent="0.25">
      <c r="A11" s="16" t="s">
        <v>653</v>
      </c>
      <c r="B11" s="5" t="s">
        <v>343</v>
      </c>
      <c r="C11" s="37"/>
      <c r="D11" s="37"/>
      <c r="E11" s="37"/>
    </row>
    <row r="12" spans="1:5" x14ac:dyDescent="0.25">
      <c r="A12" s="19" t="s">
        <v>7</v>
      </c>
      <c r="B12" s="17" t="s">
        <v>343</v>
      </c>
      <c r="C12" s="37"/>
      <c r="D12" s="37"/>
      <c r="E12" s="37"/>
    </row>
    <row r="13" spans="1:5" x14ac:dyDescent="0.25">
      <c r="A13" s="15" t="s">
        <v>654</v>
      </c>
      <c r="B13" s="5" t="s">
        <v>344</v>
      </c>
      <c r="C13" s="37"/>
      <c r="D13" s="37"/>
      <c r="E13" s="37"/>
    </row>
    <row r="14" spans="1:5" x14ac:dyDescent="0.25">
      <c r="A14" s="20" t="s">
        <v>6</v>
      </c>
      <c r="B14" s="17" t="s">
        <v>344</v>
      </c>
      <c r="C14" s="37"/>
      <c r="D14" s="37"/>
      <c r="E14" s="37"/>
    </row>
    <row r="15" spans="1:5" x14ac:dyDescent="0.25">
      <c r="A15" s="15" t="s">
        <v>655</v>
      </c>
      <c r="B15" s="5" t="s">
        <v>345</v>
      </c>
      <c r="C15" s="37"/>
      <c r="D15" s="37"/>
      <c r="E15" s="37"/>
    </row>
    <row r="16" spans="1:5" x14ac:dyDescent="0.25">
      <c r="A16" s="15" t="s">
        <v>656</v>
      </c>
      <c r="B16" s="5" t="s">
        <v>345</v>
      </c>
      <c r="C16" s="37"/>
      <c r="D16" s="37"/>
      <c r="E16" s="37"/>
    </row>
    <row r="17" spans="1:5" x14ac:dyDescent="0.25">
      <c r="A17" s="16" t="s">
        <v>657</v>
      </c>
      <c r="B17" s="5" t="s">
        <v>345</v>
      </c>
      <c r="C17" s="37"/>
      <c r="D17" s="37"/>
      <c r="E17" s="37"/>
    </row>
    <row r="18" spans="1:5" x14ac:dyDescent="0.25">
      <c r="A18" s="16" t="s">
        <v>658</v>
      </c>
      <c r="B18" s="5" t="s">
        <v>345</v>
      </c>
      <c r="C18" s="37"/>
      <c r="D18" s="37"/>
      <c r="E18" s="37"/>
    </row>
    <row r="19" spans="1:5" x14ac:dyDescent="0.25">
      <c r="A19" s="16" t="s">
        <v>659</v>
      </c>
      <c r="B19" s="5" t="s">
        <v>345</v>
      </c>
      <c r="C19" s="37"/>
      <c r="D19" s="37"/>
      <c r="E19" s="37"/>
    </row>
    <row r="20" spans="1:5" ht="30" x14ac:dyDescent="0.25">
      <c r="A20" s="21" t="s">
        <v>660</v>
      </c>
      <c r="B20" s="5" t="s">
        <v>345</v>
      </c>
      <c r="C20" s="37"/>
      <c r="D20" s="37"/>
      <c r="E20" s="37"/>
    </row>
    <row r="21" spans="1:5" x14ac:dyDescent="0.25">
      <c r="A21" s="14" t="s">
        <v>5</v>
      </c>
      <c r="B21" s="17" t="s">
        <v>345</v>
      </c>
      <c r="C21" s="37"/>
      <c r="D21" s="37"/>
      <c r="E21" s="37"/>
    </row>
    <row r="22" spans="1:5" x14ac:dyDescent="0.25">
      <c r="A22" s="15" t="s">
        <v>661</v>
      </c>
      <c r="B22" s="5" t="s">
        <v>346</v>
      </c>
      <c r="C22" s="37"/>
      <c r="D22" s="37"/>
      <c r="E22" s="37"/>
    </row>
    <row r="23" spans="1:5" x14ac:dyDescent="0.25">
      <c r="A23" s="15" t="s">
        <v>662</v>
      </c>
      <c r="B23" s="5" t="s">
        <v>346</v>
      </c>
      <c r="C23" s="37"/>
      <c r="D23" s="37"/>
      <c r="E23" s="37"/>
    </row>
    <row r="24" spans="1:5" x14ac:dyDescent="0.25">
      <c r="A24" s="14" t="s">
        <v>4</v>
      </c>
      <c r="B24" s="9" t="s">
        <v>346</v>
      </c>
      <c r="C24" s="37"/>
      <c r="D24" s="37"/>
      <c r="E24" s="37"/>
    </row>
    <row r="25" spans="1:5" x14ac:dyDescent="0.25">
      <c r="A25" s="15" t="s">
        <v>663</v>
      </c>
      <c r="B25" s="5" t="s">
        <v>347</v>
      </c>
      <c r="C25" s="37"/>
      <c r="D25" s="37"/>
      <c r="E25" s="37"/>
    </row>
    <row r="26" spans="1:5" x14ac:dyDescent="0.25">
      <c r="A26" s="15" t="s">
        <v>664</v>
      </c>
      <c r="B26" s="5" t="s">
        <v>347</v>
      </c>
      <c r="C26" s="37"/>
      <c r="D26" s="37"/>
      <c r="E26" s="37"/>
    </row>
    <row r="27" spans="1:5" x14ac:dyDescent="0.25">
      <c r="A27" s="16" t="s">
        <v>665</v>
      </c>
      <c r="B27" s="5" t="s">
        <v>347</v>
      </c>
      <c r="C27" s="37"/>
      <c r="D27" s="37"/>
      <c r="E27" s="37"/>
    </row>
    <row r="28" spans="1:5" x14ac:dyDescent="0.25">
      <c r="A28" s="16" t="s">
        <v>666</v>
      </c>
      <c r="B28" s="5" t="s">
        <v>347</v>
      </c>
      <c r="C28" s="37"/>
      <c r="D28" s="37"/>
      <c r="E28" s="37"/>
    </row>
    <row r="29" spans="1:5" x14ac:dyDescent="0.25">
      <c r="A29" s="16" t="s">
        <v>667</v>
      </c>
      <c r="B29" s="5" t="s">
        <v>347</v>
      </c>
      <c r="C29" s="37"/>
      <c r="D29" s="37"/>
      <c r="E29" s="37"/>
    </row>
    <row r="30" spans="1:5" x14ac:dyDescent="0.25">
      <c r="A30" s="16" t="s">
        <v>668</v>
      </c>
      <c r="B30" s="5" t="s">
        <v>347</v>
      </c>
      <c r="C30" s="37"/>
      <c r="D30" s="37"/>
      <c r="E30" s="37"/>
    </row>
    <row r="31" spans="1:5" x14ac:dyDescent="0.25">
      <c r="A31" s="16" t="s">
        <v>669</v>
      </c>
      <c r="B31" s="5" t="s">
        <v>347</v>
      </c>
      <c r="C31" s="37"/>
      <c r="D31" s="37"/>
      <c r="E31" s="37"/>
    </row>
    <row r="32" spans="1:5" x14ac:dyDescent="0.25">
      <c r="A32" s="16" t="s">
        <v>670</v>
      </c>
      <c r="B32" s="5" t="s">
        <v>347</v>
      </c>
      <c r="C32" s="37"/>
      <c r="D32" s="37"/>
      <c r="E32" s="37"/>
    </row>
    <row r="33" spans="1:5" x14ac:dyDescent="0.25">
      <c r="A33" s="16" t="s">
        <v>671</v>
      </c>
      <c r="B33" s="5" t="s">
        <v>347</v>
      </c>
      <c r="C33" s="37"/>
      <c r="D33" s="37"/>
      <c r="E33" s="37"/>
    </row>
    <row r="34" spans="1:5" x14ac:dyDescent="0.25">
      <c r="A34" s="16" t="s">
        <v>672</v>
      </c>
      <c r="B34" s="5" t="s">
        <v>347</v>
      </c>
      <c r="C34" s="37"/>
      <c r="D34" s="37"/>
      <c r="E34" s="37"/>
    </row>
    <row r="35" spans="1:5" ht="30" x14ac:dyDescent="0.25">
      <c r="A35" s="16" t="s">
        <v>673</v>
      </c>
      <c r="B35" s="5" t="s">
        <v>347</v>
      </c>
      <c r="C35" s="37"/>
      <c r="D35" s="37"/>
      <c r="E35" s="37"/>
    </row>
    <row r="36" spans="1:5" ht="30" x14ac:dyDescent="0.25">
      <c r="A36" s="16" t="s">
        <v>674</v>
      </c>
      <c r="B36" s="5" t="s">
        <v>347</v>
      </c>
      <c r="C36" s="37"/>
      <c r="D36" s="37"/>
      <c r="E36" s="37"/>
    </row>
    <row r="37" spans="1:5" x14ac:dyDescent="0.25">
      <c r="A37" s="14" t="s">
        <v>675</v>
      </c>
      <c r="B37" s="17" t="s">
        <v>347</v>
      </c>
      <c r="C37" s="37"/>
      <c r="D37" s="37"/>
      <c r="E37" s="37"/>
    </row>
    <row r="38" spans="1:5" ht="15.75" x14ac:dyDescent="0.25">
      <c r="A38" s="187" t="s">
        <v>676</v>
      </c>
      <c r="B38" s="188" t="s">
        <v>348</v>
      </c>
      <c r="C38" s="165"/>
      <c r="D38" s="165"/>
      <c r="E38" s="165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Q28"/>
  <sheetViews>
    <sheetView zoomScale="120" zoomScaleNormal="120" workbookViewId="0">
      <selection activeCell="E13" sqref="E13"/>
    </sheetView>
  </sheetViews>
  <sheetFormatPr defaultRowHeight="15" x14ac:dyDescent="0.25"/>
  <cols>
    <col min="1" max="1" width="5.5703125" style="230" customWidth="1"/>
    <col min="2" max="2" width="20.85546875" style="358" customWidth="1"/>
    <col min="3" max="13" width="9.140625" style="230"/>
    <col min="14" max="14" width="9.7109375" style="230" bestFit="1" customWidth="1"/>
    <col min="15" max="15" width="9.140625" style="230"/>
    <col min="16" max="16" width="11.7109375" style="317" customWidth="1"/>
    <col min="17" max="17" width="11.28515625" style="230" customWidth="1"/>
    <col min="18" max="16384" width="9.140625" style="230"/>
  </cols>
  <sheetData>
    <row r="1" spans="1:17" ht="15.75" x14ac:dyDescent="0.25">
      <c r="B1" s="505" t="str">
        <f>'1.'!A1</f>
        <v>Ják Község  Önkormányzata 2021. évi költségvetése</v>
      </c>
    </row>
    <row r="3" spans="1:17" ht="15.75" x14ac:dyDescent="0.25">
      <c r="A3" s="641" t="s">
        <v>1271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</row>
    <row r="4" spans="1:17" ht="16.5" thickBot="1" x14ac:dyDescent="0.3">
      <c r="A4" s="359"/>
      <c r="B4" s="360"/>
      <c r="C4" s="361"/>
      <c r="D4" s="361"/>
      <c r="E4" s="361"/>
      <c r="F4" s="361"/>
      <c r="G4" s="361"/>
      <c r="H4" s="361"/>
      <c r="I4" s="361"/>
      <c r="J4" s="361"/>
      <c r="K4" s="563" t="s">
        <v>1280</v>
      </c>
      <c r="L4" s="361"/>
      <c r="M4" s="361"/>
      <c r="N4" s="361"/>
      <c r="O4" s="362"/>
    </row>
    <row r="5" spans="1:17" ht="24.75" thickBot="1" x14ac:dyDescent="0.3">
      <c r="A5" s="363" t="s">
        <v>992</v>
      </c>
      <c r="B5" s="364" t="s">
        <v>901</v>
      </c>
      <c r="C5" s="365" t="s">
        <v>993</v>
      </c>
      <c r="D5" s="365" t="s">
        <v>994</v>
      </c>
      <c r="E5" s="365" t="s">
        <v>995</v>
      </c>
      <c r="F5" s="365" t="s">
        <v>996</v>
      </c>
      <c r="G5" s="365" t="s">
        <v>997</v>
      </c>
      <c r="H5" s="365" t="s">
        <v>998</v>
      </c>
      <c r="I5" s="365" t="s">
        <v>999</v>
      </c>
      <c r="J5" s="365" t="s">
        <v>1000</v>
      </c>
      <c r="K5" s="365" t="s">
        <v>1001</v>
      </c>
      <c r="L5" s="365" t="s">
        <v>1002</v>
      </c>
      <c r="M5" s="365" t="s">
        <v>1003</v>
      </c>
      <c r="N5" s="365" t="s">
        <v>1004</v>
      </c>
      <c r="O5" s="366" t="s">
        <v>1005</v>
      </c>
    </row>
    <row r="6" spans="1:17" ht="15.75" thickBot="1" x14ac:dyDescent="0.3">
      <c r="A6" s="367" t="s">
        <v>1006</v>
      </c>
      <c r="B6" s="643" t="s">
        <v>1007</v>
      </c>
      <c r="C6" s="644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4"/>
      <c r="O6" s="646"/>
    </row>
    <row r="7" spans="1:17" ht="22.5" x14ac:dyDescent="0.25">
      <c r="A7" s="368" t="s">
        <v>1008</v>
      </c>
      <c r="B7" s="369" t="s">
        <v>1009</v>
      </c>
      <c r="C7" s="373">
        <v>23511470</v>
      </c>
      <c r="D7" s="373">
        <v>23511470</v>
      </c>
      <c r="E7" s="373">
        <v>23511470</v>
      </c>
      <c r="F7" s="373">
        <v>23511470</v>
      </c>
      <c r="G7" s="373">
        <v>23511470</v>
      </c>
      <c r="H7" s="373">
        <v>23511470</v>
      </c>
      <c r="I7" s="373">
        <v>23511470</v>
      </c>
      <c r="J7" s="373">
        <v>23511470</v>
      </c>
      <c r="K7" s="373">
        <v>23511470</v>
      </c>
      <c r="L7" s="373">
        <v>23511470</v>
      </c>
      <c r="M7" s="373">
        <v>23511470</v>
      </c>
      <c r="N7" s="373">
        <f>P7-C7-D7-E7-F7-G7-H7-I7-J7-K7-L7-M7</f>
        <v>23511465</v>
      </c>
      <c r="O7" s="370">
        <f t="shared" ref="O7:O26" si="0">SUM(C7:N7)</f>
        <v>282137635</v>
      </c>
      <c r="P7" s="317">
        <f>SUM('3.'!L15)</f>
        <v>282137635</v>
      </c>
      <c r="Q7" s="317">
        <f>P7-O7</f>
        <v>0</v>
      </c>
    </row>
    <row r="8" spans="1:17" ht="22.5" x14ac:dyDescent="0.25">
      <c r="A8" s="371" t="s">
        <v>1010</v>
      </c>
      <c r="B8" s="372" t="s">
        <v>1011</v>
      </c>
      <c r="C8" s="373">
        <v>2131680</v>
      </c>
      <c r="D8" s="373">
        <v>2131680</v>
      </c>
      <c r="E8" s="373">
        <v>2131680</v>
      </c>
      <c r="F8" s="373">
        <v>2131680</v>
      </c>
      <c r="G8" s="373">
        <v>2131680</v>
      </c>
      <c r="H8" s="373">
        <v>2131680</v>
      </c>
      <c r="I8" s="373">
        <v>2131680</v>
      </c>
      <c r="J8" s="373">
        <v>2131680</v>
      </c>
      <c r="K8" s="373">
        <v>2131680</v>
      </c>
      <c r="L8" s="373">
        <v>2131680</v>
      </c>
      <c r="M8" s="373">
        <v>2131680</v>
      </c>
      <c r="N8" s="373">
        <f t="shared" ref="N8:N15" si="1">P8-C8-D8-E8-F8-G8-H8-I8-J8-K8-L8-M8</f>
        <v>2131680</v>
      </c>
      <c r="O8" s="374">
        <f t="shared" si="0"/>
        <v>25580160</v>
      </c>
      <c r="P8" s="317">
        <f>SUM('3.'!L20)</f>
        <v>25580160</v>
      </c>
      <c r="Q8" s="317">
        <f t="shared" ref="Q8:Q28" si="2">P8-O8</f>
        <v>0</v>
      </c>
    </row>
    <row r="9" spans="1:17" ht="22.5" x14ac:dyDescent="0.25">
      <c r="A9" s="371" t="s">
        <v>1012</v>
      </c>
      <c r="B9" s="375" t="s">
        <v>1013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3">
        <f t="shared" si="1"/>
        <v>0</v>
      </c>
      <c r="O9" s="377">
        <f t="shared" si="0"/>
        <v>0</v>
      </c>
      <c r="P9" s="317">
        <f>SUM('3.'!M54)</f>
        <v>0</v>
      </c>
      <c r="Q9" s="317">
        <f t="shared" si="2"/>
        <v>0</v>
      </c>
    </row>
    <row r="10" spans="1:17" x14ac:dyDescent="0.25">
      <c r="A10" s="371" t="s">
        <v>1014</v>
      </c>
      <c r="B10" s="372" t="s">
        <v>1015</v>
      </c>
      <c r="C10" s="373">
        <v>500000</v>
      </c>
      <c r="D10" s="373">
        <v>500000</v>
      </c>
      <c r="E10" s="373">
        <v>12640000</v>
      </c>
      <c r="F10" s="373">
        <v>4800000</v>
      </c>
      <c r="G10" s="373">
        <v>3200000</v>
      </c>
      <c r="H10" s="373">
        <v>2000000</v>
      </c>
      <c r="I10" s="373">
        <v>2000000</v>
      </c>
      <c r="J10" s="373">
        <v>2000000</v>
      </c>
      <c r="K10" s="373">
        <v>12600000</v>
      </c>
      <c r="L10" s="373">
        <v>4200000</v>
      </c>
      <c r="M10" s="373">
        <v>3200000</v>
      </c>
      <c r="N10" s="373">
        <f t="shared" si="1"/>
        <v>4910000</v>
      </c>
      <c r="O10" s="374">
        <f t="shared" si="0"/>
        <v>52550000</v>
      </c>
      <c r="P10" s="317">
        <f>SUM('3.'!L35)</f>
        <v>52550000</v>
      </c>
      <c r="Q10" s="317">
        <f t="shared" si="2"/>
        <v>0</v>
      </c>
    </row>
    <row r="11" spans="1:17" x14ac:dyDescent="0.25">
      <c r="A11" s="371" t="s">
        <v>1016</v>
      </c>
      <c r="B11" s="372" t="s">
        <v>829</v>
      </c>
      <c r="C11" s="373">
        <v>4367351</v>
      </c>
      <c r="D11" s="373">
        <f>C11</f>
        <v>4367351</v>
      </c>
      <c r="E11" s="373">
        <f t="shared" ref="E11:M11" si="3">D11</f>
        <v>4367351</v>
      </c>
      <c r="F11" s="373">
        <f t="shared" si="3"/>
        <v>4367351</v>
      </c>
      <c r="G11" s="373">
        <f t="shared" si="3"/>
        <v>4367351</v>
      </c>
      <c r="H11" s="373">
        <f t="shared" si="3"/>
        <v>4367351</v>
      </c>
      <c r="I11" s="373">
        <f t="shared" si="3"/>
        <v>4367351</v>
      </c>
      <c r="J11" s="373">
        <f t="shared" si="3"/>
        <v>4367351</v>
      </c>
      <c r="K11" s="373">
        <f t="shared" si="3"/>
        <v>4367351</v>
      </c>
      <c r="L11" s="373">
        <f t="shared" si="3"/>
        <v>4367351</v>
      </c>
      <c r="M11" s="373">
        <f t="shared" si="3"/>
        <v>4367351</v>
      </c>
      <c r="N11" s="373">
        <f t="shared" si="1"/>
        <v>4367350</v>
      </c>
      <c r="O11" s="374">
        <f t="shared" si="0"/>
        <v>52408211</v>
      </c>
      <c r="P11" s="317">
        <f>SUM('3.'!L48)</f>
        <v>52408211</v>
      </c>
      <c r="Q11" s="317">
        <f t="shared" si="2"/>
        <v>0</v>
      </c>
    </row>
    <row r="12" spans="1:17" x14ac:dyDescent="0.25">
      <c r="A12" s="371" t="s">
        <v>1017</v>
      </c>
      <c r="B12" s="372" t="s">
        <v>1018</v>
      </c>
      <c r="C12" s="373">
        <f>P12/12-2567321</f>
        <v>4774937.083333333</v>
      </c>
      <c r="D12" s="373">
        <v>3274937</v>
      </c>
      <c r="E12" s="373"/>
      <c r="F12" s="373">
        <v>9640000</v>
      </c>
      <c r="G12" s="373">
        <v>9440000</v>
      </c>
      <c r="H12" s="373">
        <v>10640000</v>
      </c>
      <c r="I12" s="373">
        <v>10640000</v>
      </c>
      <c r="J12" s="373">
        <v>10640000</v>
      </c>
      <c r="K12" s="373"/>
      <c r="L12" s="373">
        <v>10400000</v>
      </c>
      <c r="M12" s="373">
        <v>10200000</v>
      </c>
      <c r="N12" s="373">
        <f t="shared" si="1"/>
        <v>8457222.9166666716</v>
      </c>
      <c r="O12" s="374">
        <f t="shared" si="0"/>
        <v>88107097</v>
      </c>
      <c r="P12" s="317">
        <f>'1.'!B19</f>
        <v>88107097</v>
      </c>
      <c r="Q12" s="317">
        <f t="shared" si="2"/>
        <v>0</v>
      </c>
    </row>
    <row r="13" spans="1:17" ht="22.5" x14ac:dyDescent="0.25">
      <c r="A13" s="371" t="s">
        <v>1019</v>
      </c>
      <c r="B13" s="372" t="s">
        <v>1020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>
        <f t="shared" si="1"/>
        <v>0</v>
      </c>
      <c r="O13" s="374">
        <f t="shared" si="0"/>
        <v>0</v>
      </c>
      <c r="P13" s="317">
        <f>SUM('3.'!M20)</f>
        <v>0</v>
      </c>
      <c r="Q13" s="317">
        <f t="shared" si="2"/>
        <v>0</v>
      </c>
    </row>
    <row r="14" spans="1:17" ht="22.5" x14ac:dyDescent="0.25">
      <c r="A14" s="371" t="s">
        <v>1021</v>
      </c>
      <c r="B14" s="372" t="s">
        <v>1022</v>
      </c>
      <c r="C14" s="373">
        <v>91740</v>
      </c>
      <c r="D14" s="373">
        <f>C14</f>
        <v>91740</v>
      </c>
      <c r="E14" s="373">
        <f t="shared" ref="E14:M14" si="4">D14</f>
        <v>91740</v>
      </c>
      <c r="F14" s="373">
        <f t="shared" si="4"/>
        <v>91740</v>
      </c>
      <c r="G14" s="373">
        <f t="shared" si="4"/>
        <v>91740</v>
      </c>
      <c r="H14" s="373">
        <f t="shared" si="4"/>
        <v>91740</v>
      </c>
      <c r="I14" s="373">
        <f t="shared" si="4"/>
        <v>91740</v>
      </c>
      <c r="J14" s="373">
        <f t="shared" si="4"/>
        <v>91740</v>
      </c>
      <c r="K14" s="373">
        <f t="shared" si="4"/>
        <v>91740</v>
      </c>
      <c r="L14" s="373">
        <f t="shared" si="4"/>
        <v>91740</v>
      </c>
      <c r="M14" s="373">
        <f t="shared" si="4"/>
        <v>91740</v>
      </c>
      <c r="N14" s="373">
        <f t="shared" si="1"/>
        <v>91742</v>
      </c>
      <c r="O14" s="374">
        <f t="shared" si="0"/>
        <v>1100882</v>
      </c>
      <c r="P14" s="317">
        <f>'1.'!B24</f>
        <v>1100882</v>
      </c>
      <c r="Q14" s="317">
        <f t="shared" si="2"/>
        <v>0</v>
      </c>
    </row>
    <row r="15" spans="1:17" ht="15.75" thickBot="1" x14ac:dyDescent="0.3">
      <c r="A15" s="371" t="s">
        <v>1023</v>
      </c>
      <c r="B15" s="372" t="s">
        <v>1024</v>
      </c>
      <c r="C15" s="373">
        <v>1314369</v>
      </c>
      <c r="D15" s="373">
        <f>C15</f>
        <v>1314369</v>
      </c>
      <c r="E15" s="373">
        <f t="shared" ref="E15:M15" si="5">D15</f>
        <v>1314369</v>
      </c>
      <c r="F15" s="373">
        <f t="shared" si="5"/>
        <v>1314369</v>
      </c>
      <c r="G15" s="373">
        <f t="shared" si="5"/>
        <v>1314369</v>
      </c>
      <c r="H15" s="373">
        <f t="shared" si="5"/>
        <v>1314369</v>
      </c>
      <c r="I15" s="373">
        <f t="shared" si="5"/>
        <v>1314369</v>
      </c>
      <c r="J15" s="373">
        <f t="shared" si="5"/>
        <v>1314369</v>
      </c>
      <c r="K15" s="373">
        <f t="shared" si="5"/>
        <v>1314369</v>
      </c>
      <c r="L15" s="373">
        <f t="shared" si="5"/>
        <v>1314369</v>
      </c>
      <c r="M15" s="373">
        <f t="shared" si="5"/>
        <v>1314369</v>
      </c>
      <c r="N15" s="515">
        <f t="shared" si="1"/>
        <v>1314373</v>
      </c>
      <c r="O15" s="516">
        <f t="shared" si="0"/>
        <v>15772432</v>
      </c>
      <c r="P15" s="317">
        <f>SUM('3.'!L86)</f>
        <v>15772432</v>
      </c>
      <c r="Q15" s="317">
        <f t="shared" si="2"/>
        <v>0</v>
      </c>
    </row>
    <row r="16" spans="1:17" ht="15.75" thickBot="1" x14ac:dyDescent="0.3">
      <c r="A16" s="367" t="s">
        <v>1025</v>
      </c>
      <c r="B16" s="378" t="s">
        <v>1026</v>
      </c>
      <c r="C16" s="379">
        <f t="shared" ref="C16:N16" si="6">SUM(C7:C15)</f>
        <v>36691547.083333336</v>
      </c>
      <c r="D16" s="379">
        <f t="shared" si="6"/>
        <v>35191547</v>
      </c>
      <c r="E16" s="379">
        <f t="shared" si="6"/>
        <v>44056610</v>
      </c>
      <c r="F16" s="379">
        <f t="shared" si="6"/>
        <v>45856610</v>
      </c>
      <c r="G16" s="379">
        <f t="shared" si="6"/>
        <v>44056610</v>
      </c>
      <c r="H16" s="379">
        <f t="shared" si="6"/>
        <v>44056610</v>
      </c>
      <c r="I16" s="379">
        <f t="shared" si="6"/>
        <v>44056610</v>
      </c>
      <c r="J16" s="379">
        <f t="shared" si="6"/>
        <v>44056610</v>
      </c>
      <c r="K16" s="379">
        <f t="shared" si="6"/>
        <v>44016610</v>
      </c>
      <c r="L16" s="379">
        <f t="shared" si="6"/>
        <v>46016610</v>
      </c>
      <c r="M16" s="379">
        <f t="shared" si="6"/>
        <v>44816610</v>
      </c>
      <c r="N16" s="379">
        <f t="shared" si="6"/>
        <v>44783832.916666672</v>
      </c>
      <c r="O16" s="380">
        <f>SUM(O7:O15)</f>
        <v>517656417</v>
      </c>
      <c r="P16" s="514">
        <f>SUM(P7:P15)</f>
        <v>517656417</v>
      </c>
      <c r="Q16" s="317">
        <f t="shared" si="2"/>
        <v>0</v>
      </c>
    </row>
    <row r="17" spans="1:17" ht="15.75" thickBot="1" x14ac:dyDescent="0.3">
      <c r="A17" s="367" t="s">
        <v>1027</v>
      </c>
      <c r="B17" s="643" t="s">
        <v>1028</v>
      </c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6"/>
      <c r="Q17" s="317">
        <f t="shared" si="2"/>
        <v>0</v>
      </c>
    </row>
    <row r="18" spans="1:17" x14ac:dyDescent="0.25">
      <c r="A18" s="381" t="s">
        <v>1029</v>
      </c>
      <c r="B18" s="375" t="s">
        <v>1030</v>
      </c>
      <c r="C18" s="376">
        <v>17445281</v>
      </c>
      <c r="D18" s="376">
        <v>17445281</v>
      </c>
      <c r="E18" s="376">
        <v>17445281</v>
      </c>
      <c r="F18" s="376">
        <v>17445281</v>
      </c>
      <c r="G18" s="376">
        <v>17445281</v>
      </c>
      <c r="H18" s="376">
        <v>17445281</v>
      </c>
      <c r="I18" s="376">
        <v>17445281</v>
      </c>
      <c r="J18" s="376">
        <v>17445281</v>
      </c>
      <c r="K18" s="376">
        <v>17445281</v>
      </c>
      <c r="L18" s="376">
        <v>17445281</v>
      </c>
      <c r="M18" s="376">
        <v>17445281</v>
      </c>
      <c r="N18" s="515">
        <f t="shared" ref="N18:N26" si="7">P18-C18-D18-E18-F18-G18-H18-I18-J18-K18-L18-M18</f>
        <v>17445284</v>
      </c>
      <c r="O18" s="377">
        <f>SUM(C18:N18)</f>
        <v>209343375</v>
      </c>
      <c r="P18" s="317">
        <f>SUM('2.'!O25)</f>
        <v>209343375</v>
      </c>
      <c r="Q18" s="317">
        <f t="shared" si="2"/>
        <v>0</v>
      </c>
    </row>
    <row r="19" spans="1:17" ht="33.75" x14ac:dyDescent="0.25">
      <c r="A19" s="371" t="s">
        <v>1031</v>
      </c>
      <c r="B19" s="372" t="s">
        <v>1032</v>
      </c>
      <c r="C19" s="373">
        <v>2777938</v>
      </c>
      <c r="D19" s="373">
        <v>2777938</v>
      </c>
      <c r="E19" s="373">
        <v>2777938</v>
      </c>
      <c r="F19" s="373">
        <v>2777938</v>
      </c>
      <c r="G19" s="373">
        <v>2777938</v>
      </c>
      <c r="H19" s="373">
        <v>2777938</v>
      </c>
      <c r="I19" s="373">
        <v>2777938</v>
      </c>
      <c r="J19" s="373">
        <v>2777938</v>
      </c>
      <c r="K19" s="373">
        <v>2777938</v>
      </c>
      <c r="L19" s="373">
        <v>2777938</v>
      </c>
      <c r="M19" s="373">
        <v>2777938</v>
      </c>
      <c r="N19" s="515">
        <f t="shared" si="7"/>
        <v>2777932</v>
      </c>
      <c r="O19" s="374">
        <f t="shared" si="0"/>
        <v>33335250</v>
      </c>
      <c r="P19" s="317">
        <f>SUM('2.'!O26)</f>
        <v>33335250</v>
      </c>
      <c r="Q19" s="317">
        <f t="shared" si="2"/>
        <v>0</v>
      </c>
    </row>
    <row r="20" spans="1:17" ht="15.75" customHeight="1" x14ac:dyDescent="0.25">
      <c r="A20" s="371" t="s">
        <v>1033</v>
      </c>
      <c r="B20" s="372" t="s">
        <v>1034</v>
      </c>
      <c r="C20" s="373">
        <v>11023328</v>
      </c>
      <c r="D20" s="373">
        <f>C20</f>
        <v>11023328</v>
      </c>
      <c r="E20" s="373">
        <f t="shared" ref="E20:M20" si="8">D20</f>
        <v>11023328</v>
      </c>
      <c r="F20" s="373">
        <f t="shared" si="8"/>
        <v>11023328</v>
      </c>
      <c r="G20" s="373">
        <f t="shared" si="8"/>
        <v>11023328</v>
      </c>
      <c r="H20" s="373">
        <f t="shared" si="8"/>
        <v>11023328</v>
      </c>
      <c r="I20" s="373">
        <f t="shared" si="8"/>
        <v>11023328</v>
      </c>
      <c r="J20" s="373">
        <f t="shared" si="8"/>
        <v>11023328</v>
      </c>
      <c r="K20" s="373">
        <f t="shared" si="8"/>
        <v>11023328</v>
      </c>
      <c r="L20" s="373">
        <f t="shared" si="8"/>
        <v>11023328</v>
      </c>
      <c r="M20" s="373">
        <f t="shared" si="8"/>
        <v>11023328</v>
      </c>
      <c r="N20" s="515">
        <f>P20-C20-D20-E20-F20-G20-H20-I20-J20-K20-L20-M20</f>
        <v>13023333</v>
      </c>
      <c r="O20" s="374">
        <f t="shared" si="0"/>
        <v>134279941</v>
      </c>
      <c r="P20" s="317">
        <f>SUM('2.'!O51)</f>
        <v>134279941</v>
      </c>
      <c r="Q20" s="317">
        <f t="shared" si="2"/>
        <v>0</v>
      </c>
    </row>
    <row r="21" spans="1:17" x14ac:dyDescent="0.25">
      <c r="A21" s="371" t="s">
        <v>1035</v>
      </c>
      <c r="B21" s="372" t="s">
        <v>1036</v>
      </c>
      <c r="C21" s="373">
        <v>695000</v>
      </c>
      <c r="D21" s="373">
        <v>695000</v>
      </c>
      <c r="E21" s="373">
        <v>695000</v>
      </c>
      <c r="F21" s="373">
        <v>1495000</v>
      </c>
      <c r="G21" s="373">
        <v>695000</v>
      </c>
      <c r="H21" s="373">
        <v>695000</v>
      </c>
      <c r="I21" s="373">
        <v>695000</v>
      </c>
      <c r="J21" s="373">
        <v>695000</v>
      </c>
      <c r="K21" s="373">
        <v>695000</v>
      </c>
      <c r="L21" s="373">
        <v>695000</v>
      </c>
      <c r="M21" s="373">
        <v>1495000</v>
      </c>
      <c r="N21" s="515">
        <f t="shared" si="7"/>
        <v>685000</v>
      </c>
      <c r="O21" s="374">
        <f t="shared" si="0"/>
        <v>9930000</v>
      </c>
      <c r="P21" s="317">
        <f>SUM('2.'!O52)</f>
        <v>9930000</v>
      </c>
      <c r="Q21" s="317">
        <f t="shared" si="2"/>
        <v>0</v>
      </c>
    </row>
    <row r="22" spans="1:17" ht="22.5" x14ac:dyDescent="0.25">
      <c r="A22" s="371" t="s">
        <v>1037</v>
      </c>
      <c r="B22" s="372" t="s">
        <v>1038</v>
      </c>
      <c r="C22" s="373">
        <v>2750000</v>
      </c>
      <c r="D22" s="373">
        <v>2750000</v>
      </c>
      <c r="E22" s="373">
        <v>2750000</v>
      </c>
      <c r="F22" s="373">
        <v>2750000</v>
      </c>
      <c r="G22" s="373">
        <v>2750000</v>
      </c>
      <c r="H22" s="373">
        <v>2750000</v>
      </c>
      <c r="I22" s="373">
        <v>2750000</v>
      </c>
      <c r="J22" s="373">
        <v>2750000</v>
      </c>
      <c r="K22" s="373">
        <v>2750000</v>
      </c>
      <c r="L22" s="373">
        <v>2750000</v>
      </c>
      <c r="M22" s="373">
        <v>2750000</v>
      </c>
      <c r="N22" s="515">
        <f t="shared" si="7"/>
        <v>2750000</v>
      </c>
      <c r="O22" s="374">
        <f t="shared" si="0"/>
        <v>33000000</v>
      </c>
      <c r="P22" s="317">
        <f>SUM('2.'!O61)</f>
        <v>33000000</v>
      </c>
      <c r="Q22" s="317">
        <f t="shared" si="2"/>
        <v>0</v>
      </c>
    </row>
    <row r="23" spans="1:17" x14ac:dyDescent="0.25">
      <c r="A23" s="371" t="s">
        <v>1039</v>
      </c>
      <c r="B23" s="372" t="s">
        <v>1040</v>
      </c>
      <c r="C23" s="373">
        <v>2000000</v>
      </c>
      <c r="D23" s="373">
        <v>500000</v>
      </c>
      <c r="E23" s="373">
        <v>1300000</v>
      </c>
      <c r="F23" s="373">
        <v>1300000</v>
      </c>
      <c r="G23" s="373">
        <v>1300000</v>
      </c>
      <c r="H23" s="373">
        <v>1300000</v>
      </c>
      <c r="I23" s="373">
        <v>1300000</v>
      </c>
      <c r="J23" s="373">
        <v>1300000</v>
      </c>
      <c r="K23" s="373">
        <v>1300000</v>
      </c>
      <c r="L23" s="373">
        <v>1300000</v>
      </c>
      <c r="M23" s="373">
        <v>1300000</v>
      </c>
      <c r="N23" s="515">
        <f t="shared" si="7"/>
        <v>2162500</v>
      </c>
      <c r="O23" s="374">
        <f t="shared" si="0"/>
        <v>16362500</v>
      </c>
      <c r="P23" s="317">
        <f>SUM('2.'!O70)</f>
        <v>16362500</v>
      </c>
      <c r="Q23" s="317">
        <f t="shared" si="2"/>
        <v>0</v>
      </c>
    </row>
    <row r="24" spans="1:17" x14ac:dyDescent="0.25">
      <c r="A24" s="371" t="s">
        <v>1041</v>
      </c>
      <c r="B24" s="372" t="s">
        <v>1042</v>
      </c>
      <c r="C24" s="373">
        <v>0</v>
      </c>
      <c r="D24" s="373">
        <v>0</v>
      </c>
      <c r="E24" s="373">
        <v>8065063</v>
      </c>
      <c r="F24" s="373">
        <f>E24</f>
        <v>8065063</v>
      </c>
      <c r="G24" s="373">
        <f t="shared" ref="G24:M24" si="9">F24</f>
        <v>8065063</v>
      </c>
      <c r="H24" s="373">
        <f t="shared" si="9"/>
        <v>8065063</v>
      </c>
      <c r="I24" s="373">
        <f t="shared" si="9"/>
        <v>8065063</v>
      </c>
      <c r="J24" s="373">
        <f t="shared" si="9"/>
        <v>8065063</v>
      </c>
      <c r="K24" s="373">
        <v>8025063</v>
      </c>
      <c r="L24" s="373">
        <f t="shared" si="9"/>
        <v>8025063</v>
      </c>
      <c r="M24" s="373">
        <f t="shared" si="9"/>
        <v>8025063</v>
      </c>
      <c r="N24" s="515">
        <f>P24-C24-D24-E24-F24-G24-H24-I24-J24-K24-L24-M24</f>
        <v>5939784</v>
      </c>
      <c r="O24" s="374">
        <f>SUM(C24:N24)</f>
        <v>78405351</v>
      </c>
      <c r="P24" s="317">
        <f>SUM('2.'!O75)</f>
        <v>78405351</v>
      </c>
      <c r="Q24" s="317">
        <f t="shared" si="2"/>
        <v>0</v>
      </c>
    </row>
    <row r="25" spans="1:17" x14ac:dyDescent="0.25">
      <c r="A25" s="371" t="s">
        <v>1043</v>
      </c>
      <c r="B25" s="372" t="s">
        <v>1044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515">
        <f t="shared" si="7"/>
        <v>0</v>
      </c>
      <c r="O25" s="374">
        <f t="shared" si="0"/>
        <v>0</v>
      </c>
      <c r="P25" s="317">
        <f>SUM('2.'!O77)</f>
        <v>0</v>
      </c>
      <c r="Q25" s="317">
        <f t="shared" si="2"/>
        <v>0</v>
      </c>
    </row>
    <row r="26" spans="1:17" ht="15.75" thickBot="1" x14ac:dyDescent="0.3">
      <c r="A26" s="371" t="s">
        <v>1045</v>
      </c>
      <c r="B26" s="372" t="s">
        <v>706</v>
      </c>
      <c r="C26" s="373"/>
      <c r="D26" s="373"/>
      <c r="E26" s="373"/>
      <c r="F26" s="373">
        <v>1000000</v>
      </c>
      <c r="G26" s="373"/>
      <c r="H26" s="373"/>
      <c r="I26" s="373"/>
      <c r="J26" s="373"/>
      <c r="K26" s="373"/>
      <c r="L26" s="373">
        <v>2000000</v>
      </c>
      <c r="M26" s="373"/>
      <c r="N26" s="515">
        <f t="shared" si="7"/>
        <v>0</v>
      </c>
      <c r="O26" s="374">
        <f t="shared" si="0"/>
        <v>3000000</v>
      </c>
      <c r="P26" s="317">
        <f>SUM('2.'!O83)</f>
        <v>3000000</v>
      </c>
      <c r="Q26" s="317">
        <f t="shared" si="2"/>
        <v>0</v>
      </c>
    </row>
    <row r="27" spans="1:17" ht="15.75" thickBot="1" x14ac:dyDescent="0.3">
      <c r="A27" s="382" t="s">
        <v>1046</v>
      </c>
      <c r="B27" s="378" t="s">
        <v>1047</v>
      </c>
      <c r="C27" s="379">
        <f t="shared" ref="C27:M27" si="10">SUM(C18:C26)</f>
        <v>36691547</v>
      </c>
      <c r="D27" s="379">
        <f t="shared" si="10"/>
        <v>35191547</v>
      </c>
      <c r="E27" s="379">
        <f t="shared" si="10"/>
        <v>44056610</v>
      </c>
      <c r="F27" s="379">
        <f t="shared" si="10"/>
        <v>45856610</v>
      </c>
      <c r="G27" s="379">
        <f t="shared" si="10"/>
        <v>44056610</v>
      </c>
      <c r="H27" s="379">
        <f t="shared" si="10"/>
        <v>44056610</v>
      </c>
      <c r="I27" s="379">
        <f t="shared" si="10"/>
        <v>44056610</v>
      </c>
      <c r="J27" s="379">
        <f t="shared" si="10"/>
        <v>44056610</v>
      </c>
      <c r="K27" s="379">
        <f t="shared" si="10"/>
        <v>44016610</v>
      </c>
      <c r="L27" s="379">
        <f t="shared" si="10"/>
        <v>46016610</v>
      </c>
      <c r="M27" s="379">
        <f t="shared" si="10"/>
        <v>44816610</v>
      </c>
      <c r="N27" s="379">
        <f>SUM(N18:N26)</f>
        <v>44783833</v>
      </c>
      <c r="O27" s="380">
        <f>SUM(O18:O26)</f>
        <v>517656417</v>
      </c>
      <c r="P27" s="198">
        <f>SUM(P18:P26)</f>
        <v>517656417</v>
      </c>
      <c r="Q27" s="317">
        <f t="shared" si="2"/>
        <v>0</v>
      </c>
    </row>
    <row r="28" spans="1:17" ht="15.75" thickBot="1" x14ac:dyDescent="0.3">
      <c r="A28" s="382" t="s">
        <v>1048</v>
      </c>
      <c r="B28" s="383" t="s">
        <v>1049</v>
      </c>
      <c r="C28" s="384">
        <f t="shared" ref="C28:O28" si="11">C16-C27</f>
        <v>8.3333335816860199E-2</v>
      </c>
      <c r="D28" s="384">
        <f t="shared" si="11"/>
        <v>0</v>
      </c>
      <c r="E28" s="384">
        <f t="shared" si="11"/>
        <v>0</v>
      </c>
      <c r="F28" s="384">
        <f t="shared" si="11"/>
        <v>0</v>
      </c>
      <c r="G28" s="384">
        <f t="shared" si="11"/>
        <v>0</v>
      </c>
      <c r="H28" s="384">
        <f t="shared" si="11"/>
        <v>0</v>
      </c>
      <c r="I28" s="384">
        <f t="shared" si="11"/>
        <v>0</v>
      </c>
      <c r="J28" s="384">
        <f t="shared" si="11"/>
        <v>0</v>
      </c>
      <c r="K28" s="384">
        <f t="shared" si="11"/>
        <v>0</v>
      </c>
      <c r="L28" s="384">
        <f t="shared" si="11"/>
        <v>0</v>
      </c>
      <c r="M28" s="384">
        <f t="shared" si="11"/>
        <v>0</v>
      </c>
      <c r="N28" s="384">
        <f t="shared" si="11"/>
        <v>-8.3333328366279602E-2</v>
      </c>
      <c r="O28" s="385">
        <f t="shared" si="11"/>
        <v>0</v>
      </c>
      <c r="P28" s="317">
        <f>SUM(P16-P27)</f>
        <v>0</v>
      </c>
      <c r="Q28" s="317">
        <f t="shared" si="2"/>
        <v>0</v>
      </c>
    </row>
  </sheetData>
  <mergeCells count="3">
    <mergeCell ref="A3:O3"/>
    <mergeCell ref="B6:O6"/>
    <mergeCell ref="B17:O17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4"/>
  <sheetViews>
    <sheetView workbookViewId="0">
      <selection activeCell="A23" sqref="A23"/>
    </sheetView>
  </sheetViews>
  <sheetFormatPr defaultRowHeight="15" x14ac:dyDescent="0.25"/>
  <cols>
    <col min="1" max="1" width="81" style="230" customWidth="1"/>
    <col min="2" max="2" width="10.85546875" style="230" customWidth="1"/>
    <col min="3" max="3" width="12.140625" style="230" customWidth="1"/>
    <col min="4" max="4" width="12.5703125" style="230" customWidth="1"/>
    <col min="5" max="5" width="12" style="230" customWidth="1"/>
    <col min="6" max="16384" width="9.140625" style="230"/>
  </cols>
  <sheetData>
    <row r="1" spans="1:5" ht="27" customHeight="1" x14ac:dyDescent="0.3">
      <c r="A1" s="624" t="str">
        <f>'1.'!A1</f>
        <v>Ják Község  Önkormányzata 2021. évi költségvetése</v>
      </c>
      <c r="B1" s="601"/>
      <c r="C1" s="601"/>
      <c r="D1" s="647"/>
      <c r="E1" s="647"/>
    </row>
    <row r="2" spans="1:5" ht="27" customHeight="1" x14ac:dyDescent="0.3">
      <c r="A2" s="625" t="s">
        <v>1114</v>
      </c>
      <c r="B2" s="601"/>
      <c r="C2" s="601"/>
      <c r="D2" s="647"/>
      <c r="E2" s="647"/>
    </row>
    <row r="3" spans="1:5" ht="19.5" customHeight="1" x14ac:dyDescent="0.3">
      <c r="A3" s="329"/>
      <c r="B3" s="324"/>
      <c r="C3" s="324"/>
    </row>
    <row r="4" spans="1:5" x14ac:dyDescent="0.25">
      <c r="A4" s="331"/>
      <c r="B4" s="566" t="s">
        <v>1281</v>
      </c>
      <c r="C4" s="567"/>
      <c r="D4" s="195"/>
    </row>
    <row r="5" spans="1:5" x14ac:dyDescent="0.25">
      <c r="A5" s="334" t="s">
        <v>901</v>
      </c>
      <c r="B5" s="352" t="s">
        <v>256</v>
      </c>
      <c r="C5" s="387" t="s">
        <v>970</v>
      </c>
      <c r="D5" s="388" t="s">
        <v>40</v>
      </c>
      <c r="E5" s="387" t="s">
        <v>41</v>
      </c>
    </row>
    <row r="6" spans="1:5" x14ac:dyDescent="0.25">
      <c r="A6" s="389" t="s">
        <v>678</v>
      </c>
      <c r="B6" s="356" t="s">
        <v>355</v>
      </c>
      <c r="C6" s="386"/>
      <c r="D6" s="386"/>
      <c r="E6" s="386"/>
    </row>
    <row r="7" spans="1:5" x14ac:dyDescent="0.25">
      <c r="A7" s="389" t="s">
        <v>679</v>
      </c>
      <c r="B7" s="356" t="s">
        <v>356</v>
      </c>
      <c r="C7" s="386"/>
      <c r="D7" s="386"/>
      <c r="E7" s="386"/>
    </row>
    <row r="8" spans="1:5" x14ac:dyDescent="0.25">
      <c r="A8" s="390" t="s">
        <v>850</v>
      </c>
      <c r="B8" s="391" t="s">
        <v>357</v>
      </c>
      <c r="C8" s="386"/>
      <c r="D8" s="386"/>
      <c r="E8" s="386"/>
    </row>
    <row r="9" spans="1:5" x14ac:dyDescent="0.25">
      <c r="A9" s="390" t="s">
        <v>851</v>
      </c>
      <c r="B9" s="391" t="s">
        <v>357</v>
      </c>
      <c r="C9" s="386"/>
      <c r="D9" s="386"/>
      <c r="E9" s="386"/>
    </row>
    <row r="10" spans="1:5" x14ac:dyDescent="0.25">
      <c r="A10" s="390" t="s">
        <v>852</v>
      </c>
      <c r="B10" s="391" t="s">
        <v>357</v>
      </c>
      <c r="C10" s="386"/>
      <c r="D10" s="386"/>
      <c r="E10" s="386"/>
    </row>
    <row r="11" spans="1:5" x14ac:dyDescent="0.25">
      <c r="A11" s="390" t="s">
        <v>853</v>
      </c>
      <c r="B11" s="391" t="s">
        <v>357</v>
      </c>
      <c r="C11" s="386"/>
      <c r="D11" s="386"/>
      <c r="E11" s="386"/>
    </row>
    <row r="12" spans="1:5" x14ac:dyDescent="0.25">
      <c r="A12" s="390" t="s">
        <v>854</v>
      </c>
      <c r="B12" s="391" t="s">
        <v>357</v>
      </c>
      <c r="C12" s="386"/>
      <c r="D12" s="386"/>
      <c r="E12" s="386"/>
    </row>
    <row r="13" spans="1:5" x14ac:dyDescent="0.25">
      <c r="A13" s="390" t="s">
        <v>855</v>
      </c>
      <c r="B13" s="391" t="s">
        <v>357</v>
      </c>
      <c r="C13" s="386"/>
      <c r="D13" s="386"/>
      <c r="E13" s="386"/>
    </row>
    <row r="14" spans="1:5" x14ac:dyDescent="0.25">
      <c r="A14" s="390" t="s">
        <v>856</v>
      </c>
      <c r="B14" s="391" t="s">
        <v>357</v>
      </c>
      <c r="C14" s="386"/>
      <c r="D14" s="386"/>
      <c r="E14" s="386"/>
    </row>
    <row r="15" spans="1:5" x14ac:dyDescent="0.25">
      <c r="A15" s="390" t="s">
        <v>857</v>
      </c>
      <c r="B15" s="391" t="s">
        <v>357</v>
      </c>
      <c r="C15" s="386">
        <f>'2.'!O58</f>
        <v>4500000</v>
      </c>
      <c r="D15" s="386"/>
      <c r="E15" s="386"/>
    </row>
    <row r="16" spans="1:5" x14ac:dyDescent="0.25">
      <c r="A16" s="390" t="s">
        <v>858</v>
      </c>
      <c r="B16" s="391" t="s">
        <v>357</v>
      </c>
      <c r="C16" s="386"/>
      <c r="D16" s="386"/>
      <c r="E16" s="386"/>
    </row>
    <row r="17" spans="1:5" x14ac:dyDescent="0.25">
      <c r="A17" s="390" t="s">
        <v>859</v>
      </c>
      <c r="B17" s="391" t="s">
        <v>357</v>
      </c>
      <c r="C17" s="386"/>
      <c r="D17" s="386"/>
      <c r="E17" s="386"/>
    </row>
    <row r="18" spans="1:5" x14ac:dyDescent="0.25">
      <c r="A18" s="389" t="s">
        <v>680</v>
      </c>
      <c r="B18" s="356" t="s">
        <v>357</v>
      </c>
      <c r="C18" s="320"/>
      <c r="D18" s="320"/>
      <c r="E18" s="320"/>
    </row>
    <row r="19" spans="1:5" x14ac:dyDescent="0.25">
      <c r="A19" s="389" t="s">
        <v>682</v>
      </c>
      <c r="B19" s="356" t="s">
        <v>360</v>
      </c>
      <c r="C19" s="386"/>
      <c r="D19" s="386"/>
      <c r="E19" s="386"/>
    </row>
    <row r="20" spans="1:5" x14ac:dyDescent="0.25">
      <c r="A20" s="355" t="s">
        <v>1115</v>
      </c>
      <c r="B20" s="356" t="s">
        <v>365</v>
      </c>
      <c r="C20" s="386"/>
      <c r="D20" s="386"/>
      <c r="E20" s="386"/>
    </row>
    <row r="21" spans="1:5" x14ac:dyDescent="0.25">
      <c r="A21" s="355" t="s">
        <v>683</v>
      </c>
      <c r="B21" s="356" t="s">
        <v>366</v>
      </c>
      <c r="C21" s="386">
        <f>'2.'!O59</f>
        <v>3500000</v>
      </c>
      <c r="D21" s="386"/>
      <c r="E21" s="386"/>
    </row>
    <row r="22" spans="1:5" x14ac:dyDescent="0.25">
      <c r="A22" s="389" t="s">
        <v>694</v>
      </c>
      <c r="B22" s="356" t="s">
        <v>394</v>
      </c>
      <c r="C22" s="386"/>
      <c r="D22" s="386"/>
      <c r="E22" s="386"/>
    </row>
    <row r="23" spans="1:5" x14ac:dyDescent="0.25">
      <c r="A23" s="389" t="s">
        <v>693</v>
      </c>
      <c r="B23" s="356" t="s">
        <v>395</v>
      </c>
      <c r="C23" s="386"/>
      <c r="D23" s="386"/>
      <c r="E23" s="386"/>
    </row>
    <row r="24" spans="1:5" x14ac:dyDescent="0.25">
      <c r="A24" s="389" t="s">
        <v>692</v>
      </c>
      <c r="B24" s="356" t="s">
        <v>396</v>
      </c>
      <c r="C24" s="386"/>
      <c r="D24" s="386"/>
      <c r="E24" s="386"/>
    </row>
    <row r="25" spans="1:5" x14ac:dyDescent="0.25">
      <c r="A25" s="389" t="s">
        <v>690</v>
      </c>
      <c r="B25" s="356" t="s">
        <v>398</v>
      </c>
      <c r="C25" s="386"/>
      <c r="D25" s="386"/>
      <c r="E25" s="386"/>
    </row>
    <row r="26" spans="1:5" x14ac:dyDescent="0.25">
      <c r="A26" s="355" t="s">
        <v>731</v>
      </c>
      <c r="B26" s="356" t="s">
        <v>984</v>
      </c>
      <c r="C26" s="386"/>
      <c r="D26" s="386"/>
      <c r="E26" s="386"/>
    </row>
    <row r="27" spans="1:5" x14ac:dyDescent="0.25">
      <c r="C27" s="317"/>
      <c r="D27" s="317"/>
      <c r="E27" s="317"/>
    </row>
    <row r="28" spans="1:5" x14ac:dyDescent="0.25">
      <c r="A28" s="518" t="s">
        <v>1198</v>
      </c>
      <c r="C28" s="317"/>
      <c r="D28" s="317"/>
      <c r="E28" s="317"/>
    </row>
    <row r="29" spans="1:5" x14ac:dyDescent="0.25">
      <c r="A29" s="518" t="s">
        <v>1250</v>
      </c>
      <c r="C29" s="317"/>
      <c r="D29" s="317"/>
      <c r="E29" s="317"/>
    </row>
    <row r="30" spans="1:5" x14ac:dyDescent="0.25">
      <c r="C30" s="317"/>
      <c r="D30" s="317"/>
      <c r="E30" s="317"/>
    </row>
    <row r="31" spans="1:5" x14ac:dyDescent="0.25">
      <c r="A31" s="230" t="s">
        <v>1238</v>
      </c>
      <c r="C31" s="317"/>
      <c r="D31" s="317"/>
      <c r="E31" s="317"/>
    </row>
    <row r="32" spans="1:5" x14ac:dyDescent="0.25">
      <c r="A32" s="230" t="s">
        <v>1197</v>
      </c>
      <c r="C32" s="317"/>
      <c r="D32" s="317"/>
      <c r="E32" s="317"/>
    </row>
    <row r="33" spans="1:5" x14ac:dyDescent="0.25">
      <c r="A33" s="195" t="s">
        <v>1116</v>
      </c>
      <c r="C33" s="198">
        <f>SUM(C31:C32)</f>
        <v>0</v>
      </c>
      <c r="D33" s="317"/>
      <c r="E33" s="317"/>
    </row>
    <row r="34" spans="1:5" x14ac:dyDescent="0.25">
      <c r="C34" s="317"/>
      <c r="D34" s="317"/>
      <c r="E34" s="317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27"/>
  <sheetViews>
    <sheetView workbookViewId="0">
      <selection activeCell="A20" sqref="A20"/>
    </sheetView>
  </sheetViews>
  <sheetFormatPr defaultRowHeight="15" x14ac:dyDescent="0.25"/>
  <cols>
    <col min="1" max="1" width="76.5703125" style="230" customWidth="1"/>
    <col min="2" max="2" width="9.140625" style="230"/>
    <col min="3" max="3" width="13" style="317" customWidth="1"/>
    <col min="4" max="4" width="12.7109375" style="317" customWidth="1"/>
    <col min="5" max="5" width="12.28515625" style="317" customWidth="1"/>
    <col min="6" max="16384" width="9.140625" style="230"/>
  </cols>
  <sheetData>
    <row r="1" spans="1:5" ht="27" customHeight="1" x14ac:dyDescent="0.3">
      <c r="A1" s="624" t="str">
        <f>'1.'!A1</f>
        <v>Ják Község  Önkormányzata 2021. évi költségvetése</v>
      </c>
      <c r="B1" s="601"/>
      <c r="C1" s="601"/>
      <c r="D1" s="647"/>
      <c r="E1" s="647"/>
    </row>
    <row r="2" spans="1:5" ht="25.5" customHeight="1" x14ac:dyDescent="0.3">
      <c r="A2" s="625" t="s">
        <v>1253</v>
      </c>
      <c r="B2" s="601"/>
      <c r="C2" s="601"/>
    </row>
    <row r="3" spans="1:5" ht="15.75" customHeight="1" x14ac:dyDescent="0.3">
      <c r="A3" s="329"/>
      <c r="B3" s="324"/>
      <c r="C3" s="392"/>
    </row>
    <row r="4" spans="1:5" ht="21" customHeight="1" x14ac:dyDescent="0.25">
      <c r="A4" s="331"/>
      <c r="B4" s="566" t="s">
        <v>1282</v>
      </c>
      <c r="D4" s="198"/>
    </row>
    <row r="5" spans="1:5" ht="25.5" x14ac:dyDescent="0.25">
      <c r="A5" s="334" t="s">
        <v>901</v>
      </c>
      <c r="B5" s="352" t="s">
        <v>256</v>
      </c>
      <c r="C5" s="393" t="s">
        <v>970</v>
      </c>
      <c r="D5" s="394" t="s">
        <v>40</v>
      </c>
      <c r="E5" s="393" t="s">
        <v>41</v>
      </c>
    </row>
    <row r="6" spans="1:5" ht="25.5" x14ac:dyDescent="0.25">
      <c r="A6" s="395" t="s">
        <v>741</v>
      </c>
      <c r="B6" s="356" t="s">
        <v>463</v>
      </c>
      <c r="C6" s="386"/>
      <c r="D6" s="386"/>
      <c r="E6" s="386"/>
    </row>
    <row r="7" spans="1:5" ht="25.5" x14ac:dyDescent="0.25">
      <c r="A7" s="395" t="s">
        <v>799</v>
      </c>
      <c r="B7" s="356" t="s">
        <v>464</v>
      </c>
      <c r="C7" s="386"/>
      <c r="D7" s="386"/>
      <c r="E7" s="386"/>
    </row>
    <row r="8" spans="1:5" x14ac:dyDescent="0.25">
      <c r="A8" s="390" t="s">
        <v>871</v>
      </c>
      <c r="B8" s="391" t="s">
        <v>465</v>
      </c>
      <c r="C8" s="386">
        <f>3769920+1390650+2202854</f>
        <v>7363424</v>
      </c>
      <c r="D8" s="386"/>
      <c r="E8" s="386"/>
    </row>
    <row r="9" spans="1:5" x14ac:dyDescent="0.25">
      <c r="A9" s="390" t="s">
        <v>880</v>
      </c>
      <c r="B9" s="391" t="s">
        <v>465</v>
      </c>
      <c r="C9" s="386"/>
      <c r="D9" s="386"/>
      <c r="E9" s="386"/>
    </row>
    <row r="10" spans="1:5" x14ac:dyDescent="0.25">
      <c r="A10" s="390" t="s">
        <v>881</v>
      </c>
      <c r="B10" s="391" t="s">
        <v>465</v>
      </c>
      <c r="C10" s="386"/>
      <c r="D10" s="386"/>
      <c r="E10" s="386"/>
    </row>
    <row r="11" spans="1:5" x14ac:dyDescent="0.25">
      <c r="A11" s="390" t="s">
        <v>879</v>
      </c>
      <c r="B11" s="391" t="s">
        <v>465</v>
      </c>
      <c r="C11" s="386">
        <v>1900000</v>
      </c>
      <c r="D11" s="386"/>
      <c r="E11" s="386"/>
    </row>
    <row r="12" spans="1:5" x14ac:dyDescent="0.25">
      <c r="A12" s="390" t="s">
        <v>878</v>
      </c>
      <c r="B12" s="391" t="s">
        <v>465</v>
      </c>
      <c r="C12" s="386">
        <v>11000000</v>
      </c>
      <c r="D12" s="386"/>
      <c r="E12" s="386"/>
    </row>
    <row r="13" spans="1:5" x14ac:dyDescent="0.25">
      <c r="A13" s="390" t="s">
        <v>877</v>
      </c>
      <c r="B13" s="391" t="s">
        <v>465</v>
      </c>
      <c r="C13" s="386"/>
      <c r="D13" s="386"/>
      <c r="E13" s="386"/>
    </row>
    <row r="14" spans="1:5" x14ac:dyDescent="0.25">
      <c r="A14" s="390" t="s">
        <v>872</v>
      </c>
      <c r="B14" s="391" t="s">
        <v>465</v>
      </c>
      <c r="C14" s="386">
        <f>1316736+4000000</f>
        <v>5316736</v>
      </c>
      <c r="D14" s="386"/>
      <c r="E14" s="386"/>
    </row>
    <row r="15" spans="1:5" x14ac:dyDescent="0.25">
      <c r="A15" s="390" t="s">
        <v>873</v>
      </c>
      <c r="B15" s="391" t="s">
        <v>465</v>
      </c>
      <c r="C15" s="386"/>
      <c r="D15" s="386"/>
      <c r="E15" s="386"/>
    </row>
    <row r="16" spans="1:5" x14ac:dyDescent="0.25">
      <c r="A16" s="390" t="s">
        <v>874</v>
      </c>
      <c r="B16" s="391" t="s">
        <v>465</v>
      </c>
      <c r="C16" s="386"/>
      <c r="D16" s="386"/>
      <c r="E16" s="386"/>
    </row>
    <row r="17" spans="1:5" x14ac:dyDescent="0.25">
      <c r="A17" s="390" t="s">
        <v>875</v>
      </c>
      <c r="B17" s="391" t="s">
        <v>465</v>
      </c>
      <c r="C17" s="386"/>
      <c r="D17" s="386"/>
      <c r="E17" s="386"/>
    </row>
    <row r="18" spans="1:5" x14ac:dyDescent="0.25">
      <c r="A18" s="395" t="s">
        <v>798</v>
      </c>
      <c r="B18" s="356" t="s">
        <v>465</v>
      </c>
      <c r="C18" s="320">
        <f>SUM(C8:C17)</f>
        <v>25580160</v>
      </c>
      <c r="D18" s="320"/>
      <c r="E18" s="320"/>
    </row>
    <row r="19" spans="1:5" x14ac:dyDescent="0.25">
      <c r="A19" s="395" t="s">
        <v>1199</v>
      </c>
      <c r="B19" s="356" t="s">
        <v>468</v>
      </c>
      <c r="C19" s="320"/>
      <c r="D19" s="320"/>
      <c r="E19" s="320"/>
    </row>
    <row r="20" spans="1:5" ht="25.5" x14ac:dyDescent="0.25">
      <c r="A20" s="395" t="s">
        <v>796</v>
      </c>
      <c r="B20" s="356" t="s">
        <v>471</v>
      </c>
      <c r="C20" s="386"/>
      <c r="D20" s="386"/>
      <c r="E20" s="386"/>
    </row>
    <row r="21" spans="1:5" ht="25.5" x14ac:dyDescent="0.25">
      <c r="A21" s="395" t="s">
        <v>800</v>
      </c>
      <c r="B21" s="356" t="s">
        <v>472</v>
      </c>
      <c r="C21" s="386"/>
      <c r="D21" s="386"/>
      <c r="E21" s="386"/>
    </row>
    <row r="22" spans="1:5" x14ac:dyDescent="0.25">
      <c r="A22" s="390" t="s">
        <v>871</v>
      </c>
      <c r="B22" s="391" t="s">
        <v>473</v>
      </c>
      <c r="C22" s="386"/>
      <c r="D22" s="386"/>
      <c r="E22" s="386"/>
    </row>
    <row r="23" spans="1:5" x14ac:dyDescent="0.25">
      <c r="A23" s="395" t="s">
        <v>746</v>
      </c>
      <c r="B23" s="356" t="s">
        <v>473</v>
      </c>
      <c r="C23" s="320">
        <v>88107097</v>
      </c>
      <c r="D23" s="320"/>
      <c r="E23" s="320"/>
    </row>
    <row r="24" spans="1:5" ht="25.5" x14ac:dyDescent="0.25">
      <c r="A24" s="395" t="s">
        <v>833</v>
      </c>
      <c r="B24" s="356" t="s">
        <v>1149</v>
      </c>
      <c r="C24" s="386"/>
      <c r="D24" s="386"/>
      <c r="E24" s="386"/>
    </row>
    <row r="25" spans="1:5" x14ac:dyDescent="0.25">
      <c r="A25" s="355" t="s">
        <v>834</v>
      </c>
      <c r="B25" s="356" t="s">
        <v>1150</v>
      </c>
      <c r="C25" s="386"/>
      <c r="D25" s="386"/>
      <c r="E25" s="386"/>
    </row>
    <row r="26" spans="1:5" ht="25.5" x14ac:dyDescent="0.25">
      <c r="A26" s="395" t="s">
        <v>835</v>
      </c>
      <c r="B26" s="356" t="s">
        <v>980</v>
      </c>
      <c r="C26" s="386"/>
      <c r="D26" s="386"/>
      <c r="E26" s="386"/>
    </row>
    <row r="27" spans="1:5" x14ac:dyDescent="0.25">
      <c r="A27" s="355" t="s">
        <v>836</v>
      </c>
      <c r="B27" s="356" t="s">
        <v>1151</v>
      </c>
      <c r="C27" s="320">
        <v>1100882</v>
      </c>
      <c r="D27" s="386"/>
      <c r="E27" s="386"/>
    </row>
  </sheetData>
  <mergeCells count="2">
    <mergeCell ref="A1:E1"/>
    <mergeCell ref="A2:C2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AH134"/>
  <sheetViews>
    <sheetView zoomScaleNormal="100" workbookViewId="0">
      <pane xSplit="2" ySplit="6" topLeftCell="C67" activePane="bottomRight" state="frozen"/>
      <selection activeCell="B4" sqref="B4"/>
      <selection pane="topRight" activeCell="B4" sqref="B4"/>
      <selection pane="bottomLeft" activeCell="B4" sqref="B4"/>
      <selection pane="bottomRight" activeCell="A80" sqref="A80"/>
    </sheetView>
  </sheetViews>
  <sheetFormatPr defaultRowHeight="15" x14ac:dyDescent="0.25"/>
  <cols>
    <col min="1" max="1" width="54.42578125" style="199" customWidth="1"/>
    <col min="2" max="2" width="9.140625" style="199"/>
    <col min="3" max="3" width="15.5703125" style="199" customWidth="1"/>
    <col min="4" max="5" width="17.7109375" style="199" hidden="1" customWidth="1"/>
    <col min="6" max="6" width="17.5703125" style="199" hidden="1" customWidth="1"/>
    <col min="7" max="7" width="13.85546875" style="201" customWidth="1"/>
    <col min="8" max="9" width="15" style="199" hidden="1" customWidth="1"/>
    <col min="10" max="10" width="13.28515625" style="199" hidden="1" customWidth="1"/>
    <col min="11" max="11" width="15.42578125" style="201" bestFit="1" customWidth="1"/>
    <col min="12" max="13" width="15" style="199" hidden="1" customWidth="1"/>
    <col min="14" max="14" width="10.28515625" style="199" hidden="1" customWidth="1"/>
    <col min="15" max="15" width="16.140625" style="199" customWidth="1"/>
    <col min="16" max="16" width="15.28515625" style="199" hidden="1" customWidth="1"/>
    <col min="17" max="17" width="11.42578125" style="199" hidden="1" customWidth="1"/>
    <col min="18" max="16384" width="9.140625" style="199"/>
  </cols>
  <sheetData>
    <row r="1" spans="1:17" ht="21" customHeight="1" x14ac:dyDescent="0.3">
      <c r="A1" s="586" t="str">
        <f>'1.'!A1</f>
        <v>Ják Község  Önkormányzata 2021. évi költségvetése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8"/>
      <c r="P1" s="589"/>
      <c r="Q1" s="589"/>
    </row>
    <row r="2" spans="1:17" ht="18.75" customHeight="1" x14ac:dyDescent="0.3">
      <c r="A2" s="590" t="s">
        <v>986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8"/>
      <c r="P2" s="589"/>
      <c r="Q2" s="589"/>
    </row>
    <row r="3" spans="1:17" ht="18.75" x14ac:dyDescent="0.3">
      <c r="A3" s="200"/>
      <c r="O3" s="202"/>
    </row>
    <row r="4" spans="1:17" x14ac:dyDescent="0.25">
      <c r="A4" s="203" t="s">
        <v>930</v>
      </c>
      <c r="G4" s="562" t="s">
        <v>1273</v>
      </c>
      <c r="N4" s="204"/>
      <c r="P4" s="204"/>
    </row>
    <row r="5" spans="1:17" ht="25.5" customHeight="1" x14ac:dyDescent="0.25">
      <c r="A5" s="591" t="s">
        <v>255</v>
      </c>
      <c r="B5" s="593" t="s">
        <v>256</v>
      </c>
      <c r="C5" s="595" t="s">
        <v>847</v>
      </c>
      <c r="D5" s="596"/>
      <c r="E5" s="596"/>
      <c r="F5" s="597"/>
      <c r="G5" s="595" t="s">
        <v>848</v>
      </c>
      <c r="H5" s="596"/>
      <c r="I5" s="596"/>
      <c r="J5" s="597"/>
      <c r="K5" s="595" t="s">
        <v>849</v>
      </c>
      <c r="L5" s="596"/>
      <c r="M5" s="596"/>
      <c r="N5" s="597"/>
      <c r="O5" s="598" t="s">
        <v>967</v>
      </c>
      <c r="P5" s="599"/>
      <c r="Q5" s="599"/>
    </row>
    <row r="6" spans="1:17" x14ac:dyDescent="0.25">
      <c r="A6" s="592"/>
      <c r="B6" s="594"/>
      <c r="C6" s="238" t="s">
        <v>970</v>
      </c>
      <c r="D6" s="238" t="s">
        <v>40</v>
      </c>
      <c r="E6" s="318"/>
      <c r="F6" s="323" t="s">
        <v>41</v>
      </c>
      <c r="G6" s="238" t="s">
        <v>970</v>
      </c>
      <c r="H6" s="238" t="s">
        <v>40</v>
      </c>
      <c r="I6" s="318"/>
      <c r="J6" s="323" t="s">
        <v>41</v>
      </c>
      <c r="K6" s="238" t="s">
        <v>970</v>
      </c>
      <c r="L6" s="238" t="s">
        <v>40</v>
      </c>
      <c r="M6" s="318"/>
      <c r="N6" s="323" t="s">
        <v>41</v>
      </c>
      <c r="O6" s="238" t="s">
        <v>970</v>
      </c>
      <c r="P6" s="238" t="s">
        <v>40</v>
      </c>
      <c r="Q6" s="323" t="s">
        <v>41</v>
      </c>
    </row>
    <row r="7" spans="1:17" x14ac:dyDescent="0.25">
      <c r="A7" s="205" t="s">
        <v>257</v>
      </c>
      <c r="B7" s="206" t="s">
        <v>258</v>
      </c>
      <c r="C7" s="239">
        <v>121693465</v>
      </c>
      <c r="D7" s="240"/>
      <c r="E7" s="319">
        <f>SUM(D7-C7)</f>
        <v>-121693465</v>
      </c>
      <c r="F7" s="240"/>
      <c r="G7" s="241"/>
      <c r="H7" s="240"/>
      <c r="I7" s="319">
        <f>SUM(H7-G7)</f>
        <v>0</v>
      </c>
      <c r="J7" s="240"/>
      <c r="K7" s="241">
        <v>62881500</v>
      </c>
      <c r="L7" s="240"/>
      <c r="M7" s="319">
        <f>SUM(L7-K7)</f>
        <v>-62881500</v>
      </c>
      <c r="N7" s="240"/>
      <c r="O7" s="242">
        <f t="shared" ref="O7:O38" si="0">SUM(C7,G7,K7)</f>
        <v>184574965</v>
      </c>
      <c r="P7" s="242">
        <f t="shared" ref="P7:P38" si="1">SUM(D7,H7,L7)</f>
        <v>0</v>
      </c>
      <c r="Q7" s="242"/>
    </row>
    <row r="8" spans="1:17" x14ac:dyDescent="0.25">
      <c r="A8" s="205" t="s">
        <v>259</v>
      </c>
      <c r="B8" s="207" t="s">
        <v>260</v>
      </c>
      <c r="C8" s="239"/>
      <c r="D8" s="240"/>
      <c r="E8" s="319">
        <f t="shared" ref="E8:E71" si="2">SUM(D8-C8)</f>
        <v>0</v>
      </c>
      <c r="F8" s="240"/>
      <c r="G8" s="241"/>
      <c r="H8" s="240"/>
      <c r="I8" s="319">
        <f t="shared" ref="I8:I71" si="3">SUM(H8-G8)</f>
        <v>0</v>
      </c>
      <c r="J8" s="240"/>
      <c r="K8" s="241"/>
      <c r="L8" s="240"/>
      <c r="M8" s="319">
        <f t="shared" ref="M8:M71" si="4">SUM(L8-K8)</f>
        <v>0</v>
      </c>
      <c r="N8" s="240"/>
      <c r="O8" s="242">
        <f t="shared" si="0"/>
        <v>0</v>
      </c>
      <c r="P8" s="242">
        <f t="shared" si="1"/>
        <v>0</v>
      </c>
      <c r="Q8" s="242"/>
    </row>
    <row r="9" spans="1:17" x14ac:dyDescent="0.25">
      <c r="A9" s="205" t="s">
        <v>261</v>
      </c>
      <c r="B9" s="207" t="s">
        <v>262</v>
      </c>
      <c r="C9" s="239">
        <v>372500</v>
      </c>
      <c r="D9" s="240"/>
      <c r="E9" s="319">
        <f t="shared" si="2"/>
        <v>-372500</v>
      </c>
      <c r="F9" s="240"/>
      <c r="G9" s="241"/>
      <c r="H9" s="240"/>
      <c r="I9" s="319">
        <f t="shared" si="3"/>
        <v>0</v>
      </c>
      <c r="J9" s="240"/>
      <c r="K9" s="241">
        <v>5394500</v>
      </c>
      <c r="L9" s="240"/>
      <c r="M9" s="319">
        <f t="shared" si="4"/>
        <v>-5394500</v>
      </c>
      <c r="N9" s="240"/>
      <c r="O9" s="242">
        <f t="shared" si="0"/>
        <v>5767000</v>
      </c>
      <c r="P9" s="242">
        <f t="shared" si="1"/>
        <v>0</v>
      </c>
      <c r="Q9" s="242"/>
    </row>
    <row r="10" spans="1:17" x14ac:dyDescent="0.25">
      <c r="A10" s="205" t="s">
        <v>263</v>
      </c>
      <c r="B10" s="207" t="s">
        <v>264</v>
      </c>
      <c r="C10" s="239"/>
      <c r="D10" s="240"/>
      <c r="E10" s="319">
        <f t="shared" si="2"/>
        <v>0</v>
      </c>
      <c r="F10" s="240"/>
      <c r="G10" s="241"/>
      <c r="H10" s="240"/>
      <c r="I10" s="319">
        <f t="shared" si="3"/>
        <v>0</v>
      </c>
      <c r="J10" s="240"/>
      <c r="K10" s="241"/>
      <c r="L10" s="240"/>
      <c r="M10" s="319">
        <f t="shared" si="4"/>
        <v>0</v>
      </c>
      <c r="N10" s="240"/>
      <c r="O10" s="242">
        <f t="shared" si="0"/>
        <v>0</v>
      </c>
      <c r="P10" s="242">
        <f t="shared" si="1"/>
        <v>0</v>
      </c>
      <c r="Q10" s="242"/>
    </row>
    <row r="11" spans="1:17" x14ac:dyDescent="0.25">
      <c r="A11" s="205" t="s">
        <v>265</v>
      </c>
      <c r="B11" s="207" t="s">
        <v>266</v>
      </c>
      <c r="C11" s="239"/>
      <c r="D11" s="240"/>
      <c r="E11" s="319">
        <f t="shared" si="2"/>
        <v>0</v>
      </c>
      <c r="F11" s="240"/>
      <c r="G11" s="241"/>
      <c r="H11" s="240"/>
      <c r="I11" s="319">
        <f t="shared" si="3"/>
        <v>0</v>
      </c>
      <c r="J11" s="240"/>
      <c r="K11" s="241"/>
      <c r="L11" s="240"/>
      <c r="M11" s="319">
        <f t="shared" si="4"/>
        <v>0</v>
      </c>
      <c r="N11" s="240"/>
      <c r="O11" s="242">
        <f t="shared" si="0"/>
        <v>0</v>
      </c>
      <c r="P11" s="242">
        <f t="shared" si="1"/>
        <v>0</v>
      </c>
      <c r="Q11" s="242"/>
    </row>
    <row r="12" spans="1:17" x14ac:dyDescent="0.25">
      <c r="A12" s="205" t="s">
        <v>267</v>
      </c>
      <c r="B12" s="207" t="s">
        <v>268</v>
      </c>
      <c r="C12" s="239">
        <v>2557100</v>
      </c>
      <c r="D12" s="240"/>
      <c r="E12" s="319">
        <f t="shared" si="2"/>
        <v>-2557100</v>
      </c>
      <c r="F12" s="240"/>
      <c r="G12" s="241"/>
      <c r="H12" s="240"/>
      <c r="I12" s="319">
        <f t="shared" si="3"/>
        <v>0</v>
      </c>
      <c r="J12" s="240"/>
      <c r="K12" s="241"/>
      <c r="L12" s="240"/>
      <c r="M12" s="319">
        <f t="shared" si="4"/>
        <v>0</v>
      </c>
      <c r="N12" s="240"/>
      <c r="O12" s="242">
        <f t="shared" si="0"/>
        <v>2557100</v>
      </c>
      <c r="P12" s="242">
        <f t="shared" si="1"/>
        <v>0</v>
      </c>
      <c r="Q12" s="242"/>
    </row>
    <row r="13" spans="1:17" x14ac:dyDescent="0.25">
      <c r="A13" s="205" t="s">
        <v>269</v>
      </c>
      <c r="B13" s="207" t="s">
        <v>270</v>
      </c>
      <c r="C13" s="239">
        <v>188679</v>
      </c>
      <c r="D13" s="240"/>
      <c r="E13" s="319">
        <f t="shared" si="2"/>
        <v>-188679</v>
      </c>
      <c r="F13" s="240"/>
      <c r="G13" s="241"/>
      <c r="H13" s="240"/>
      <c r="I13" s="319">
        <f t="shared" si="3"/>
        <v>0</v>
      </c>
      <c r="J13" s="240"/>
      <c r="K13" s="241">
        <v>2424903</v>
      </c>
      <c r="L13" s="240"/>
      <c r="M13" s="319">
        <f t="shared" si="4"/>
        <v>-2424903</v>
      </c>
      <c r="N13" s="240"/>
      <c r="O13" s="242">
        <f t="shared" si="0"/>
        <v>2613582</v>
      </c>
      <c r="P13" s="242">
        <f t="shared" si="1"/>
        <v>0</v>
      </c>
      <c r="Q13" s="242"/>
    </row>
    <row r="14" spans="1:17" x14ac:dyDescent="0.25">
      <c r="A14" s="205" t="s">
        <v>271</v>
      </c>
      <c r="B14" s="207" t="s">
        <v>272</v>
      </c>
      <c r="C14" s="239"/>
      <c r="D14" s="240"/>
      <c r="E14" s="319">
        <f t="shared" si="2"/>
        <v>0</v>
      </c>
      <c r="F14" s="240"/>
      <c r="G14" s="241"/>
      <c r="H14" s="240"/>
      <c r="I14" s="319">
        <f t="shared" si="3"/>
        <v>0</v>
      </c>
      <c r="J14" s="240"/>
      <c r="K14" s="241"/>
      <c r="L14" s="240"/>
      <c r="M14" s="319">
        <f t="shared" si="4"/>
        <v>0</v>
      </c>
      <c r="N14" s="240"/>
      <c r="O14" s="242">
        <f t="shared" si="0"/>
        <v>0</v>
      </c>
      <c r="P14" s="242">
        <f t="shared" si="1"/>
        <v>0</v>
      </c>
      <c r="Q14" s="242"/>
    </row>
    <row r="15" spans="1:17" x14ac:dyDescent="0.25">
      <c r="A15" s="208" t="s">
        <v>273</v>
      </c>
      <c r="B15" s="207" t="s">
        <v>274</v>
      </c>
      <c r="C15" s="239">
        <v>414680</v>
      </c>
      <c r="D15" s="240"/>
      <c r="E15" s="319">
        <f t="shared" si="2"/>
        <v>-414680</v>
      </c>
      <c r="F15" s="240"/>
      <c r="G15" s="241"/>
      <c r="H15" s="240"/>
      <c r="I15" s="319">
        <f t="shared" si="3"/>
        <v>0</v>
      </c>
      <c r="J15" s="240"/>
      <c r="K15" s="241">
        <v>634000</v>
      </c>
      <c r="L15" s="240"/>
      <c r="M15" s="319">
        <f t="shared" si="4"/>
        <v>-634000</v>
      </c>
      <c r="N15" s="240"/>
      <c r="O15" s="242">
        <f t="shared" si="0"/>
        <v>1048680</v>
      </c>
      <c r="P15" s="242">
        <f t="shared" si="1"/>
        <v>0</v>
      </c>
      <c r="Q15" s="242"/>
    </row>
    <row r="16" spans="1:17" x14ac:dyDescent="0.25">
      <c r="A16" s="208" t="s">
        <v>275</v>
      </c>
      <c r="B16" s="207" t="s">
        <v>276</v>
      </c>
      <c r="C16" s="239"/>
      <c r="D16" s="240"/>
      <c r="E16" s="319">
        <f t="shared" si="2"/>
        <v>0</v>
      </c>
      <c r="F16" s="240"/>
      <c r="G16" s="241"/>
      <c r="H16" s="240"/>
      <c r="I16" s="319">
        <f t="shared" si="3"/>
        <v>0</v>
      </c>
      <c r="J16" s="240"/>
      <c r="K16" s="241"/>
      <c r="L16" s="240"/>
      <c r="M16" s="319">
        <f t="shared" si="4"/>
        <v>0</v>
      </c>
      <c r="N16" s="240"/>
      <c r="O16" s="242">
        <f t="shared" si="0"/>
        <v>0</v>
      </c>
      <c r="P16" s="242">
        <f t="shared" si="1"/>
        <v>0</v>
      </c>
      <c r="Q16" s="242"/>
    </row>
    <row r="17" spans="1:17" x14ac:dyDescent="0.25">
      <c r="A17" s="208" t="s">
        <v>277</v>
      </c>
      <c r="B17" s="207" t="s">
        <v>278</v>
      </c>
      <c r="C17" s="239"/>
      <c r="D17" s="240"/>
      <c r="E17" s="319">
        <f t="shared" si="2"/>
        <v>0</v>
      </c>
      <c r="F17" s="240"/>
      <c r="G17" s="241"/>
      <c r="H17" s="240"/>
      <c r="I17" s="319">
        <f t="shared" si="3"/>
        <v>0</v>
      </c>
      <c r="J17" s="240"/>
      <c r="K17" s="241"/>
      <c r="L17" s="240"/>
      <c r="M17" s="319">
        <f t="shared" si="4"/>
        <v>0</v>
      </c>
      <c r="N17" s="240"/>
      <c r="O17" s="242">
        <f t="shared" si="0"/>
        <v>0</v>
      </c>
      <c r="P17" s="242">
        <f t="shared" si="1"/>
        <v>0</v>
      </c>
      <c r="Q17" s="242"/>
    </row>
    <row r="18" spans="1:17" x14ac:dyDescent="0.25">
      <c r="A18" s="208" t="s">
        <v>279</v>
      </c>
      <c r="B18" s="207" t="s">
        <v>280</v>
      </c>
      <c r="C18" s="239"/>
      <c r="D18" s="240"/>
      <c r="E18" s="319">
        <f t="shared" si="2"/>
        <v>0</v>
      </c>
      <c r="F18" s="240"/>
      <c r="G18" s="241"/>
      <c r="H18" s="240"/>
      <c r="I18" s="319">
        <f t="shared" si="3"/>
        <v>0</v>
      </c>
      <c r="J18" s="240"/>
      <c r="K18" s="241"/>
      <c r="L18" s="240"/>
      <c r="M18" s="319">
        <f t="shared" si="4"/>
        <v>0</v>
      </c>
      <c r="N18" s="240"/>
      <c r="O18" s="242">
        <f t="shared" si="0"/>
        <v>0</v>
      </c>
      <c r="P18" s="242">
        <f t="shared" si="1"/>
        <v>0</v>
      </c>
      <c r="Q18" s="242"/>
    </row>
    <row r="19" spans="1:17" x14ac:dyDescent="0.25">
      <c r="A19" s="208" t="s">
        <v>707</v>
      </c>
      <c r="B19" s="207" t="s">
        <v>281</v>
      </c>
      <c r="C19" s="239"/>
      <c r="D19" s="240"/>
      <c r="E19" s="319">
        <f t="shared" si="2"/>
        <v>0</v>
      </c>
      <c r="F19" s="240"/>
      <c r="G19" s="241"/>
      <c r="H19" s="240"/>
      <c r="I19" s="319">
        <f t="shared" si="3"/>
        <v>0</v>
      </c>
      <c r="J19" s="240"/>
      <c r="K19" s="241"/>
      <c r="L19" s="240"/>
      <c r="M19" s="319">
        <f t="shared" si="4"/>
        <v>0</v>
      </c>
      <c r="N19" s="240"/>
      <c r="O19" s="242">
        <f t="shared" si="0"/>
        <v>0</v>
      </c>
      <c r="P19" s="242">
        <f t="shared" si="1"/>
        <v>0</v>
      </c>
      <c r="Q19" s="242"/>
    </row>
    <row r="20" spans="1:17" x14ac:dyDescent="0.25">
      <c r="A20" s="209" t="s">
        <v>605</v>
      </c>
      <c r="B20" s="210" t="s">
        <v>283</v>
      </c>
      <c r="C20" s="243">
        <f>SUM(C7:C19)</f>
        <v>125226424</v>
      </c>
      <c r="D20" s="243">
        <f>SUM(D7:D19)</f>
        <v>0</v>
      </c>
      <c r="E20" s="319">
        <f t="shared" si="2"/>
        <v>-125226424</v>
      </c>
      <c r="F20" s="243">
        <f t="shared" ref="F20:N20" si="5">SUM(F7:F19)</f>
        <v>0</v>
      </c>
      <c r="G20" s="243">
        <f t="shared" si="5"/>
        <v>0</v>
      </c>
      <c r="H20" s="243">
        <f>SUM(H7:H19)</f>
        <v>0</v>
      </c>
      <c r="I20" s="319">
        <f t="shared" si="3"/>
        <v>0</v>
      </c>
      <c r="J20" s="243">
        <f t="shared" si="5"/>
        <v>0</v>
      </c>
      <c r="K20" s="243">
        <f t="shared" si="5"/>
        <v>71334903</v>
      </c>
      <c r="L20" s="243">
        <f>SUM(L7:L19)</f>
        <v>0</v>
      </c>
      <c r="M20" s="319">
        <f t="shared" si="4"/>
        <v>-71334903</v>
      </c>
      <c r="N20" s="243">
        <f t="shared" si="5"/>
        <v>0</v>
      </c>
      <c r="O20" s="243">
        <f t="shared" si="0"/>
        <v>196561327</v>
      </c>
      <c r="P20" s="243">
        <f t="shared" si="1"/>
        <v>0</v>
      </c>
      <c r="Q20" s="243"/>
    </row>
    <row r="21" spans="1:17" x14ac:dyDescent="0.25">
      <c r="A21" s="208" t="s">
        <v>284</v>
      </c>
      <c r="B21" s="207" t="s">
        <v>285</v>
      </c>
      <c r="C21" s="239"/>
      <c r="D21" s="240"/>
      <c r="E21" s="319">
        <f t="shared" si="2"/>
        <v>0</v>
      </c>
      <c r="F21" s="240"/>
      <c r="G21" s="241"/>
      <c r="H21" s="240"/>
      <c r="I21" s="319">
        <f t="shared" si="3"/>
        <v>0</v>
      </c>
      <c r="J21" s="240"/>
      <c r="K21" s="241">
        <v>7914048</v>
      </c>
      <c r="L21" s="240"/>
      <c r="M21" s="319">
        <f t="shared" si="4"/>
        <v>-7914048</v>
      </c>
      <c r="N21" s="240"/>
      <c r="O21" s="242">
        <f t="shared" si="0"/>
        <v>7914048</v>
      </c>
      <c r="P21" s="242">
        <f t="shared" si="1"/>
        <v>0</v>
      </c>
      <c r="Q21" s="242"/>
    </row>
    <row r="22" spans="1:17" ht="33.75" customHeight="1" x14ac:dyDescent="0.25">
      <c r="A22" s="208" t="s">
        <v>286</v>
      </c>
      <c r="B22" s="207" t="s">
        <v>287</v>
      </c>
      <c r="C22" s="239">
        <v>0</v>
      </c>
      <c r="D22" s="240"/>
      <c r="E22" s="319">
        <f t="shared" si="2"/>
        <v>0</v>
      </c>
      <c r="F22" s="240"/>
      <c r="G22" s="241"/>
      <c r="H22" s="240"/>
      <c r="I22" s="319">
        <f t="shared" si="3"/>
        <v>0</v>
      </c>
      <c r="J22" s="240"/>
      <c r="K22" s="241"/>
      <c r="L22" s="240"/>
      <c r="M22" s="319">
        <f t="shared" si="4"/>
        <v>0</v>
      </c>
      <c r="N22" s="240"/>
      <c r="O22" s="242">
        <f t="shared" si="0"/>
        <v>0</v>
      </c>
      <c r="P22" s="242">
        <f t="shared" si="1"/>
        <v>0</v>
      </c>
      <c r="Q22" s="242"/>
    </row>
    <row r="23" spans="1:17" x14ac:dyDescent="0.25">
      <c r="A23" s="208" t="s">
        <v>288</v>
      </c>
      <c r="B23" s="207" t="s">
        <v>289</v>
      </c>
      <c r="C23" s="239">
        <v>4418000</v>
      </c>
      <c r="D23" s="240"/>
      <c r="E23" s="319"/>
      <c r="F23" s="240"/>
      <c r="G23" s="241"/>
      <c r="H23" s="240"/>
      <c r="I23" s="319"/>
      <c r="J23" s="240"/>
      <c r="K23" s="241">
        <v>450000</v>
      </c>
      <c r="L23" s="240"/>
      <c r="M23" s="319">
        <f t="shared" si="4"/>
        <v>-450000</v>
      </c>
      <c r="N23" s="240"/>
      <c r="O23" s="242">
        <f t="shared" si="0"/>
        <v>4868000</v>
      </c>
      <c r="P23" s="242">
        <f t="shared" si="1"/>
        <v>0</v>
      </c>
      <c r="Q23" s="242"/>
    </row>
    <row r="24" spans="1:17" x14ac:dyDescent="0.25">
      <c r="A24" s="211" t="s">
        <v>606</v>
      </c>
      <c r="B24" s="210" t="s">
        <v>290</v>
      </c>
      <c r="C24" s="243">
        <f>SUM(C21:C23)</f>
        <v>4418000</v>
      </c>
      <c r="D24" s="244">
        <f>SUM(D21:D23)</f>
        <v>0</v>
      </c>
      <c r="E24" s="319">
        <f t="shared" si="2"/>
        <v>-4418000</v>
      </c>
      <c r="F24" s="244">
        <f t="shared" ref="F24:N24" si="6">SUM(F21:F23)</f>
        <v>0</v>
      </c>
      <c r="G24" s="245">
        <f t="shared" si="6"/>
        <v>0</v>
      </c>
      <c r="H24" s="244">
        <f>SUM(H21:H23)</f>
        <v>0</v>
      </c>
      <c r="I24" s="319">
        <f t="shared" si="3"/>
        <v>0</v>
      </c>
      <c r="J24" s="244">
        <f t="shared" si="6"/>
        <v>0</v>
      </c>
      <c r="K24" s="245">
        <f t="shared" si="6"/>
        <v>8364048</v>
      </c>
      <c r="L24" s="244">
        <f>SUM(L21:L23)</f>
        <v>0</v>
      </c>
      <c r="M24" s="319">
        <f t="shared" si="4"/>
        <v>-8364048</v>
      </c>
      <c r="N24" s="244">
        <f t="shared" si="6"/>
        <v>0</v>
      </c>
      <c r="O24" s="245">
        <f t="shared" si="0"/>
        <v>12782048</v>
      </c>
      <c r="P24" s="245">
        <f t="shared" si="1"/>
        <v>0</v>
      </c>
      <c r="Q24" s="244"/>
    </row>
    <row r="25" spans="1:17" s="225" customFormat="1" ht="15.75" x14ac:dyDescent="0.25">
      <c r="A25" s="224" t="s">
        <v>737</v>
      </c>
      <c r="B25" s="219" t="s">
        <v>291</v>
      </c>
      <c r="C25" s="246">
        <f>SUM(C24,C20)</f>
        <v>129644424</v>
      </c>
      <c r="D25" s="247">
        <f>SUM(D24,D20)</f>
        <v>0</v>
      </c>
      <c r="E25" s="319">
        <f t="shared" si="2"/>
        <v>-129644424</v>
      </c>
      <c r="F25" s="247">
        <f t="shared" ref="F25:N25" si="7">SUM(F24,F20)</f>
        <v>0</v>
      </c>
      <c r="G25" s="247">
        <f t="shared" si="7"/>
        <v>0</v>
      </c>
      <c r="H25" s="247">
        <f>SUM(H24,H20)</f>
        <v>0</v>
      </c>
      <c r="I25" s="319">
        <f t="shared" si="3"/>
        <v>0</v>
      </c>
      <c r="J25" s="247">
        <f t="shared" si="7"/>
        <v>0</v>
      </c>
      <c r="K25" s="247">
        <f t="shared" si="7"/>
        <v>79698951</v>
      </c>
      <c r="L25" s="247">
        <f>SUM(L24,L20)</f>
        <v>0</v>
      </c>
      <c r="M25" s="319">
        <f t="shared" si="4"/>
        <v>-79698951</v>
      </c>
      <c r="N25" s="247">
        <f t="shared" si="7"/>
        <v>0</v>
      </c>
      <c r="O25" s="248">
        <f t="shared" si="0"/>
        <v>209343375</v>
      </c>
      <c r="P25" s="248">
        <f t="shared" si="1"/>
        <v>0</v>
      </c>
      <c r="Q25" s="248"/>
    </row>
    <row r="26" spans="1:17" s="225" customFormat="1" ht="31.5" x14ac:dyDescent="0.25">
      <c r="A26" s="218" t="s">
        <v>708</v>
      </c>
      <c r="B26" s="219" t="s">
        <v>292</v>
      </c>
      <c r="C26" s="247">
        <v>20558406</v>
      </c>
      <c r="D26" s="247"/>
      <c r="E26" s="319">
        <f t="shared" si="2"/>
        <v>-20558406</v>
      </c>
      <c r="F26" s="247"/>
      <c r="G26" s="247"/>
      <c r="H26" s="247"/>
      <c r="I26" s="319">
        <f t="shared" si="3"/>
        <v>0</v>
      </c>
      <c r="J26" s="247"/>
      <c r="K26" s="247">
        <v>12776844</v>
      </c>
      <c r="L26" s="247"/>
      <c r="M26" s="319">
        <f t="shared" si="4"/>
        <v>-12776844</v>
      </c>
      <c r="N26" s="247"/>
      <c r="O26" s="248">
        <f t="shared" si="0"/>
        <v>33335250</v>
      </c>
      <c r="P26" s="248">
        <f t="shared" si="1"/>
        <v>0</v>
      </c>
      <c r="Q26" s="248"/>
    </row>
    <row r="27" spans="1:17" x14ac:dyDescent="0.25">
      <c r="A27" s="208" t="s">
        <v>293</v>
      </c>
      <c r="B27" s="207" t="s">
        <v>294</v>
      </c>
      <c r="C27" s="239">
        <v>250000</v>
      </c>
      <c r="D27" s="240"/>
      <c r="E27" s="319"/>
      <c r="F27" s="240"/>
      <c r="G27" s="241"/>
      <c r="H27" s="240"/>
      <c r="I27" s="319"/>
      <c r="J27" s="240"/>
      <c r="K27" s="241">
        <v>100000</v>
      </c>
      <c r="L27" s="240"/>
      <c r="M27" s="319">
        <f t="shared" si="4"/>
        <v>-100000</v>
      </c>
      <c r="N27" s="240"/>
      <c r="O27" s="242">
        <f t="shared" si="0"/>
        <v>350000</v>
      </c>
      <c r="P27" s="242">
        <f t="shared" si="1"/>
        <v>0</v>
      </c>
      <c r="Q27" s="242"/>
    </row>
    <row r="28" spans="1:17" x14ac:dyDescent="0.25">
      <c r="A28" s="208" t="s">
        <v>295</v>
      </c>
      <c r="B28" s="207" t="s">
        <v>296</v>
      </c>
      <c r="C28" s="239">
        <f>32790000+1390650</f>
        <v>34180650</v>
      </c>
      <c r="D28" s="240"/>
      <c r="E28" s="319"/>
      <c r="F28" s="240"/>
      <c r="G28" s="241"/>
      <c r="H28" s="240"/>
      <c r="I28" s="319"/>
      <c r="J28" s="240"/>
      <c r="K28" s="241">
        <f>7200000-1390650</f>
        <v>5809350</v>
      </c>
      <c r="L28" s="240"/>
      <c r="M28" s="319">
        <f t="shared" si="4"/>
        <v>-5809350</v>
      </c>
      <c r="N28" s="240"/>
      <c r="O28" s="242">
        <f t="shared" si="0"/>
        <v>39990000</v>
      </c>
      <c r="P28" s="242">
        <f t="shared" si="1"/>
        <v>0</v>
      </c>
      <c r="Q28" s="242"/>
    </row>
    <row r="29" spans="1:17" x14ac:dyDescent="0.25">
      <c r="A29" s="208" t="s">
        <v>297</v>
      </c>
      <c r="B29" s="207" t="s">
        <v>298</v>
      </c>
      <c r="C29" s="239"/>
      <c r="D29" s="240"/>
      <c r="E29" s="319"/>
      <c r="F29" s="240"/>
      <c r="G29" s="241"/>
      <c r="H29" s="240"/>
      <c r="I29" s="319"/>
      <c r="J29" s="240"/>
      <c r="K29" s="241"/>
      <c r="L29" s="240"/>
      <c r="M29" s="319">
        <f t="shared" si="4"/>
        <v>0</v>
      </c>
      <c r="N29" s="240"/>
      <c r="O29" s="242">
        <f t="shared" si="0"/>
        <v>0</v>
      </c>
      <c r="P29" s="242">
        <f t="shared" si="1"/>
        <v>0</v>
      </c>
      <c r="Q29" s="242"/>
    </row>
    <row r="30" spans="1:17" x14ac:dyDescent="0.25">
      <c r="A30" s="211" t="s">
        <v>616</v>
      </c>
      <c r="B30" s="210" t="s">
        <v>299</v>
      </c>
      <c r="C30" s="243">
        <f>SUM(C27:C29)</f>
        <v>34430650</v>
      </c>
      <c r="D30" s="243">
        <f>SUM(D27:D29)</f>
        <v>0</v>
      </c>
      <c r="E30" s="319">
        <f t="shared" si="2"/>
        <v>-34430650</v>
      </c>
      <c r="F30" s="243">
        <f t="shared" ref="F30:N30" si="8">SUM(F27:F29)</f>
        <v>0</v>
      </c>
      <c r="G30" s="243">
        <f t="shared" si="8"/>
        <v>0</v>
      </c>
      <c r="H30" s="243">
        <f>SUM(H27:H29)</f>
        <v>0</v>
      </c>
      <c r="I30" s="319">
        <f t="shared" si="3"/>
        <v>0</v>
      </c>
      <c r="J30" s="243">
        <f t="shared" si="8"/>
        <v>0</v>
      </c>
      <c r="K30" s="243">
        <f t="shared" si="8"/>
        <v>5909350</v>
      </c>
      <c r="L30" s="243">
        <f>SUM(L27:L29)</f>
        <v>0</v>
      </c>
      <c r="M30" s="319">
        <f t="shared" si="4"/>
        <v>-5909350</v>
      </c>
      <c r="N30" s="243">
        <f t="shared" si="8"/>
        <v>0</v>
      </c>
      <c r="O30" s="243">
        <f t="shared" si="0"/>
        <v>40340000</v>
      </c>
      <c r="P30" s="243">
        <f t="shared" si="1"/>
        <v>0</v>
      </c>
      <c r="Q30" s="243"/>
    </row>
    <row r="31" spans="1:17" x14ac:dyDescent="0.25">
      <c r="A31" s="208" t="s">
        <v>300</v>
      </c>
      <c r="B31" s="207" t="s">
        <v>301</v>
      </c>
      <c r="C31" s="239">
        <v>220000</v>
      </c>
      <c r="D31" s="240"/>
      <c r="E31" s="319"/>
      <c r="F31" s="240"/>
      <c r="G31" s="241"/>
      <c r="H31" s="240"/>
      <c r="I31" s="319"/>
      <c r="J31" s="240"/>
      <c r="K31" s="241">
        <v>250000</v>
      </c>
      <c r="L31" s="240"/>
      <c r="M31" s="319">
        <f t="shared" si="4"/>
        <v>-250000</v>
      </c>
      <c r="N31" s="240"/>
      <c r="O31" s="242">
        <f t="shared" si="0"/>
        <v>470000</v>
      </c>
      <c r="P31" s="242">
        <f t="shared" si="1"/>
        <v>0</v>
      </c>
      <c r="Q31" s="242"/>
    </row>
    <row r="32" spans="1:17" x14ac:dyDescent="0.25">
      <c r="A32" s="208" t="s">
        <v>302</v>
      </c>
      <c r="B32" s="207" t="s">
        <v>303</v>
      </c>
      <c r="C32" s="239">
        <v>140000</v>
      </c>
      <c r="D32" s="240"/>
      <c r="E32" s="319"/>
      <c r="F32" s="240"/>
      <c r="G32" s="241"/>
      <c r="H32" s="240"/>
      <c r="I32" s="319"/>
      <c r="J32" s="240"/>
      <c r="K32" s="241">
        <v>1700000</v>
      </c>
      <c r="L32" s="240"/>
      <c r="M32" s="319">
        <f t="shared" si="4"/>
        <v>-1700000</v>
      </c>
      <c r="N32" s="240"/>
      <c r="O32" s="242">
        <f t="shared" si="0"/>
        <v>1840000</v>
      </c>
      <c r="P32" s="242">
        <f t="shared" si="1"/>
        <v>0</v>
      </c>
      <c r="Q32" s="242"/>
    </row>
    <row r="33" spans="1:17" ht="15" customHeight="1" x14ac:dyDescent="0.25">
      <c r="A33" s="211" t="s">
        <v>738</v>
      </c>
      <c r="B33" s="210" t="s">
        <v>304</v>
      </c>
      <c r="C33" s="243">
        <f>SUM(C31:C32)</f>
        <v>360000</v>
      </c>
      <c r="D33" s="243">
        <f>SUM(D31:D32)</f>
        <v>0</v>
      </c>
      <c r="E33" s="319">
        <f t="shared" si="2"/>
        <v>-360000</v>
      </c>
      <c r="F33" s="243">
        <f t="shared" ref="F33:N33" si="9">SUM(F31:F32)</f>
        <v>0</v>
      </c>
      <c r="G33" s="243">
        <f t="shared" si="9"/>
        <v>0</v>
      </c>
      <c r="H33" s="243">
        <f>SUM(H31:H32)</f>
        <v>0</v>
      </c>
      <c r="I33" s="319">
        <f t="shared" si="3"/>
        <v>0</v>
      </c>
      <c r="J33" s="243">
        <f t="shared" si="9"/>
        <v>0</v>
      </c>
      <c r="K33" s="243">
        <f t="shared" si="9"/>
        <v>1950000</v>
      </c>
      <c r="L33" s="243">
        <f>SUM(L31:L32)</f>
        <v>0</v>
      </c>
      <c r="M33" s="319">
        <f t="shared" si="4"/>
        <v>-1950000</v>
      </c>
      <c r="N33" s="243">
        <f t="shared" si="9"/>
        <v>0</v>
      </c>
      <c r="O33" s="243">
        <f t="shared" si="0"/>
        <v>2310000</v>
      </c>
      <c r="P33" s="243">
        <f t="shared" si="1"/>
        <v>0</v>
      </c>
      <c r="Q33" s="243"/>
    </row>
    <row r="34" spans="1:17" x14ac:dyDescent="0.25">
      <c r="A34" s="208" t="s">
        <v>305</v>
      </c>
      <c r="B34" s="207" t="s">
        <v>306</v>
      </c>
      <c r="C34" s="239">
        <v>16940000</v>
      </c>
      <c r="D34" s="240"/>
      <c r="E34" s="319"/>
      <c r="F34" s="240"/>
      <c r="G34" s="241"/>
      <c r="H34" s="240"/>
      <c r="I34" s="319"/>
      <c r="J34" s="240"/>
      <c r="K34" s="241">
        <v>2900000</v>
      </c>
      <c r="L34" s="240"/>
      <c r="M34" s="319">
        <f t="shared" si="4"/>
        <v>-2900000</v>
      </c>
      <c r="N34" s="240"/>
      <c r="O34" s="242">
        <f t="shared" si="0"/>
        <v>19840000</v>
      </c>
      <c r="P34" s="242">
        <f t="shared" si="1"/>
        <v>0</v>
      </c>
      <c r="Q34" s="242"/>
    </row>
    <row r="35" spans="1:17" x14ac:dyDescent="0.25">
      <c r="A35" s="208" t="s">
        <v>307</v>
      </c>
      <c r="B35" s="207" t="s">
        <v>308</v>
      </c>
      <c r="C35" s="239"/>
      <c r="D35" s="240"/>
      <c r="E35" s="319"/>
      <c r="F35" s="240"/>
      <c r="G35" s="241"/>
      <c r="H35" s="240"/>
      <c r="I35" s="319"/>
      <c r="J35" s="240"/>
      <c r="K35" s="241"/>
      <c r="L35" s="240"/>
      <c r="M35" s="319">
        <f t="shared" si="4"/>
        <v>0</v>
      </c>
      <c r="N35" s="240"/>
      <c r="O35" s="242">
        <f t="shared" si="0"/>
        <v>0</v>
      </c>
      <c r="P35" s="242">
        <f t="shared" si="1"/>
        <v>0</v>
      </c>
      <c r="Q35" s="242"/>
    </row>
    <row r="36" spans="1:17" x14ac:dyDescent="0.25">
      <c r="A36" s="208" t="s">
        <v>709</v>
      </c>
      <c r="B36" s="207" t="s">
        <v>309</v>
      </c>
      <c r="C36" s="239">
        <v>120000</v>
      </c>
      <c r="D36" s="240"/>
      <c r="E36" s="319"/>
      <c r="F36" s="240"/>
      <c r="G36" s="241"/>
      <c r="H36" s="240"/>
      <c r="I36" s="319"/>
      <c r="J36" s="240"/>
      <c r="K36" s="241">
        <v>190000</v>
      </c>
      <c r="L36" s="240"/>
      <c r="M36" s="319">
        <f t="shared" si="4"/>
        <v>-190000</v>
      </c>
      <c r="N36" s="240"/>
      <c r="O36" s="242">
        <f t="shared" si="0"/>
        <v>310000</v>
      </c>
      <c r="P36" s="242">
        <f t="shared" si="1"/>
        <v>0</v>
      </c>
      <c r="Q36" s="242"/>
    </row>
    <row r="37" spans="1:17" x14ac:dyDescent="0.25">
      <c r="A37" s="208" t="s">
        <v>311</v>
      </c>
      <c r="B37" s="207" t="s">
        <v>312</v>
      </c>
      <c r="C37" s="239">
        <v>1900000</v>
      </c>
      <c r="D37" s="240"/>
      <c r="E37" s="319"/>
      <c r="F37" s="240"/>
      <c r="G37" s="241"/>
      <c r="H37" s="240"/>
      <c r="I37" s="319"/>
      <c r="J37" s="240"/>
      <c r="K37" s="241">
        <v>200000</v>
      </c>
      <c r="L37" s="240"/>
      <c r="M37" s="319">
        <f t="shared" si="4"/>
        <v>-200000</v>
      </c>
      <c r="N37" s="240"/>
      <c r="O37" s="242">
        <f t="shared" si="0"/>
        <v>2100000</v>
      </c>
      <c r="P37" s="242">
        <f t="shared" si="1"/>
        <v>0</v>
      </c>
      <c r="Q37" s="242"/>
    </row>
    <row r="38" spans="1:17" x14ac:dyDescent="0.25">
      <c r="A38" s="213" t="s">
        <v>710</v>
      </c>
      <c r="B38" s="207" t="s">
        <v>313</v>
      </c>
      <c r="C38" s="239"/>
      <c r="D38" s="240"/>
      <c r="E38" s="319"/>
      <c r="F38" s="240"/>
      <c r="G38" s="241"/>
      <c r="H38" s="240"/>
      <c r="I38" s="319"/>
      <c r="J38" s="240"/>
      <c r="K38" s="241"/>
      <c r="L38" s="240"/>
      <c r="M38" s="319">
        <f t="shared" si="4"/>
        <v>0</v>
      </c>
      <c r="N38" s="240"/>
      <c r="O38" s="242">
        <f t="shared" si="0"/>
        <v>0</v>
      </c>
      <c r="P38" s="242">
        <f t="shared" si="1"/>
        <v>0</v>
      </c>
      <c r="Q38" s="242"/>
    </row>
    <row r="39" spans="1:17" x14ac:dyDescent="0.25">
      <c r="A39" s="208" t="s">
        <v>315</v>
      </c>
      <c r="B39" s="207" t="s">
        <v>316</v>
      </c>
      <c r="C39" s="239">
        <v>800000</v>
      </c>
      <c r="D39" s="240"/>
      <c r="E39" s="319"/>
      <c r="F39" s="240"/>
      <c r="G39" s="241"/>
      <c r="H39" s="240"/>
      <c r="I39" s="319"/>
      <c r="J39" s="240"/>
      <c r="K39" s="241">
        <v>6500000</v>
      </c>
      <c r="L39" s="240"/>
      <c r="M39" s="319">
        <f t="shared" si="4"/>
        <v>-6500000</v>
      </c>
      <c r="N39" s="240"/>
      <c r="O39" s="242">
        <f t="shared" ref="O39:O70" si="10">SUM(C39,G39,K39)</f>
        <v>7300000</v>
      </c>
      <c r="P39" s="242">
        <f t="shared" ref="P39:P70" si="11">SUM(D39,H39,L39)</f>
        <v>0</v>
      </c>
      <c r="Q39" s="242"/>
    </row>
    <row r="40" spans="1:17" x14ac:dyDescent="0.25">
      <c r="A40" s="208" t="s">
        <v>711</v>
      </c>
      <c r="B40" s="207" t="s">
        <v>317</v>
      </c>
      <c r="C40" s="239">
        <v>22740000</v>
      </c>
      <c r="D40" s="240"/>
      <c r="E40" s="319"/>
      <c r="F40" s="240"/>
      <c r="G40" s="241"/>
      <c r="H40" s="240"/>
      <c r="I40" s="319"/>
      <c r="J40" s="240"/>
      <c r="K40" s="241">
        <v>9500000</v>
      </c>
      <c r="L40" s="240"/>
      <c r="M40" s="319">
        <f t="shared" si="4"/>
        <v>-9500000</v>
      </c>
      <c r="N40" s="240"/>
      <c r="O40" s="242">
        <f t="shared" si="10"/>
        <v>32240000</v>
      </c>
      <c r="P40" s="242">
        <f t="shared" si="11"/>
        <v>0</v>
      </c>
      <c r="Q40" s="242"/>
    </row>
    <row r="41" spans="1:17" x14ac:dyDescent="0.25">
      <c r="A41" s="211" t="s">
        <v>621</v>
      </c>
      <c r="B41" s="210" t="s">
        <v>319</v>
      </c>
      <c r="C41" s="243">
        <f>SUM(C34:C40)</f>
        <v>42500000</v>
      </c>
      <c r="D41" s="243">
        <f>SUM(D34:D40)</f>
        <v>0</v>
      </c>
      <c r="E41" s="319">
        <f t="shared" si="2"/>
        <v>-42500000</v>
      </c>
      <c r="F41" s="243">
        <f t="shared" ref="F41:N41" si="12">SUM(F34:F40)</f>
        <v>0</v>
      </c>
      <c r="G41" s="243">
        <f t="shared" si="12"/>
        <v>0</v>
      </c>
      <c r="H41" s="243">
        <f>SUM(H34:H40)</f>
        <v>0</v>
      </c>
      <c r="I41" s="319">
        <f t="shared" si="3"/>
        <v>0</v>
      </c>
      <c r="J41" s="243">
        <f t="shared" si="12"/>
        <v>0</v>
      </c>
      <c r="K41" s="243">
        <f t="shared" si="12"/>
        <v>19290000</v>
      </c>
      <c r="L41" s="243">
        <f>SUM(L34:L40)</f>
        <v>0</v>
      </c>
      <c r="M41" s="319">
        <f t="shared" si="4"/>
        <v>-19290000</v>
      </c>
      <c r="N41" s="243">
        <f t="shared" si="12"/>
        <v>0</v>
      </c>
      <c r="O41" s="243">
        <f t="shared" si="10"/>
        <v>61790000</v>
      </c>
      <c r="P41" s="243">
        <f t="shared" si="11"/>
        <v>0</v>
      </c>
      <c r="Q41" s="243"/>
    </row>
    <row r="42" spans="1:17" x14ac:dyDescent="0.25">
      <c r="A42" s="208" t="s">
        <v>320</v>
      </c>
      <c r="B42" s="207" t="s">
        <v>321</v>
      </c>
      <c r="C42" s="239">
        <v>175000</v>
      </c>
      <c r="D42" s="240"/>
      <c r="E42" s="319"/>
      <c r="F42" s="240"/>
      <c r="G42" s="241"/>
      <c r="H42" s="240"/>
      <c r="I42" s="319"/>
      <c r="J42" s="240"/>
      <c r="K42" s="241">
        <v>300000</v>
      </c>
      <c r="L42" s="240"/>
      <c r="M42" s="319">
        <f t="shared" si="4"/>
        <v>-300000</v>
      </c>
      <c r="N42" s="240"/>
      <c r="O42" s="242">
        <f t="shared" si="10"/>
        <v>475000</v>
      </c>
      <c r="P42" s="242">
        <f t="shared" si="11"/>
        <v>0</v>
      </c>
      <c r="Q42" s="242"/>
    </row>
    <row r="43" spans="1:17" x14ac:dyDescent="0.25">
      <c r="A43" s="208" t="s">
        <v>322</v>
      </c>
      <c r="B43" s="207" t="s">
        <v>323</v>
      </c>
      <c r="C43" s="239"/>
      <c r="D43" s="240"/>
      <c r="E43" s="319">
        <f t="shared" si="2"/>
        <v>0</v>
      </c>
      <c r="F43" s="240"/>
      <c r="G43" s="241"/>
      <c r="H43" s="240"/>
      <c r="I43" s="319">
        <f t="shared" si="3"/>
        <v>0</v>
      </c>
      <c r="J43" s="240"/>
      <c r="K43" s="241"/>
      <c r="L43" s="240"/>
      <c r="M43" s="319">
        <f t="shared" si="4"/>
        <v>0</v>
      </c>
      <c r="N43" s="240"/>
      <c r="O43" s="242">
        <f t="shared" si="10"/>
        <v>0</v>
      </c>
      <c r="P43" s="242">
        <f t="shared" si="11"/>
        <v>0</v>
      </c>
      <c r="Q43" s="242"/>
    </row>
    <row r="44" spans="1:17" x14ac:dyDescent="0.25">
      <c r="A44" s="211" t="s">
        <v>622</v>
      </c>
      <c r="B44" s="210" t="s">
        <v>324</v>
      </c>
      <c r="C44" s="243">
        <f>SUM(C42:C43)</f>
        <v>175000</v>
      </c>
      <c r="D44" s="243">
        <f>SUM(D42:D43)</f>
        <v>0</v>
      </c>
      <c r="E44" s="319">
        <f t="shared" si="2"/>
        <v>-175000</v>
      </c>
      <c r="F44" s="243">
        <f t="shared" ref="F44:N44" si="13">SUM(F42:F43)</f>
        <v>0</v>
      </c>
      <c r="G44" s="243">
        <f t="shared" si="13"/>
        <v>0</v>
      </c>
      <c r="H44" s="243">
        <f>SUM(H42:H43)</f>
        <v>0</v>
      </c>
      <c r="I44" s="319">
        <f t="shared" si="3"/>
        <v>0</v>
      </c>
      <c r="J44" s="243">
        <f t="shared" si="13"/>
        <v>0</v>
      </c>
      <c r="K44" s="243">
        <f t="shared" si="13"/>
        <v>300000</v>
      </c>
      <c r="L44" s="243">
        <f>SUM(L42:L43)</f>
        <v>0</v>
      </c>
      <c r="M44" s="319">
        <f t="shared" si="4"/>
        <v>-300000</v>
      </c>
      <c r="N44" s="243">
        <f t="shared" si="13"/>
        <v>0</v>
      </c>
      <c r="O44" s="243">
        <f t="shared" si="10"/>
        <v>475000</v>
      </c>
      <c r="P44" s="243">
        <f t="shared" si="11"/>
        <v>0</v>
      </c>
      <c r="Q44" s="243"/>
    </row>
    <row r="45" spans="1:17" x14ac:dyDescent="0.25">
      <c r="A45" s="208" t="s">
        <v>325</v>
      </c>
      <c r="B45" s="207" t="s">
        <v>326</v>
      </c>
      <c r="C45" s="239">
        <v>20391670</v>
      </c>
      <c r="D45" s="240"/>
      <c r="E45" s="319"/>
      <c r="F45" s="240"/>
      <c r="G45" s="241"/>
      <c r="H45" s="240"/>
      <c r="I45" s="319"/>
      <c r="J45" s="240"/>
      <c r="K45" s="241">
        <v>7739271</v>
      </c>
      <c r="L45" s="240">
        <f>SUM(L42:L44)</f>
        <v>0</v>
      </c>
      <c r="M45" s="319">
        <f t="shared" si="4"/>
        <v>-7739271</v>
      </c>
      <c r="N45" s="240"/>
      <c r="O45" s="242">
        <f t="shared" si="10"/>
        <v>28130941</v>
      </c>
      <c r="P45" s="242">
        <f t="shared" si="11"/>
        <v>0</v>
      </c>
      <c r="Q45" s="242"/>
    </row>
    <row r="46" spans="1:17" x14ac:dyDescent="0.25">
      <c r="A46" s="208" t="s">
        <v>327</v>
      </c>
      <c r="B46" s="207" t="s">
        <v>328</v>
      </c>
      <c r="C46" s="239"/>
      <c r="D46" s="240"/>
      <c r="E46" s="319">
        <f t="shared" si="2"/>
        <v>0</v>
      </c>
      <c r="F46" s="240"/>
      <c r="G46" s="241"/>
      <c r="H46" s="240"/>
      <c r="I46" s="319">
        <f t="shared" si="3"/>
        <v>0</v>
      </c>
      <c r="J46" s="240"/>
      <c r="K46" s="241"/>
      <c r="L46" s="240"/>
      <c r="M46" s="319">
        <f t="shared" si="4"/>
        <v>0</v>
      </c>
      <c r="N46" s="240"/>
      <c r="O46" s="242">
        <f t="shared" si="10"/>
        <v>0</v>
      </c>
      <c r="P46" s="242">
        <f t="shared" si="11"/>
        <v>0</v>
      </c>
      <c r="Q46" s="242"/>
    </row>
    <row r="47" spans="1:17" x14ac:dyDescent="0.25">
      <c r="A47" s="208" t="s">
        <v>712</v>
      </c>
      <c r="B47" s="207" t="s">
        <v>329</v>
      </c>
      <c r="C47" s="239"/>
      <c r="D47" s="240"/>
      <c r="E47" s="319">
        <f t="shared" si="2"/>
        <v>0</v>
      </c>
      <c r="F47" s="240"/>
      <c r="G47" s="241"/>
      <c r="H47" s="240"/>
      <c r="I47" s="319">
        <f t="shared" si="3"/>
        <v>0</v>
      </c>
      <c r="J47" s="240"/>
      <c r="K47" s="241">
        <v>1200000</v>
      </c>
      <c r="L47" s="240"/>
      <c r="M47" s="319">
        <f t="shared" si="4"/>
        <v>-1200000</v>
      </c>
      <c r="N47" s="240"/>
      <c r="O47" s="242">
        <f t="shared" si="10"/>
        <v>1200000</v>
      </c>
      <c r="P47" s="242">
        <f t="shared" si="11"/>
        <v>0</v>
      </c>
      <c r="Q47" s="242"/>
    </row>
    <row r="48" spans="1:17" x14ac:dyDescent="0.25">
      <c r="A48" s="208" t="s">
        <v>713</v>
      </c>
      <c r="B48" s="207" t="s">
        <v>331</v>
      </c>
      <c r="C48" s="239"/>
      <c r="D48" s="240"/>
      <c r="E48" s="319">
        <f t="shared" si="2"/>
        <v>0</v>
      </c>
      <c r="F48" s="240"/>
      <c r="G48" s="241"/>
      <c r="H48" s="240"/>
      <c r="I48" s="319">
        <f t="shared" si="3"/>
        <v>0</v>
      </c>
      <c r="J48" s="240"/>
      <c r="K48" s="241"/>
      <c r="L48" s="240"/>
      <c r="M48" s="319">
        <f t="shared" si="4"/>
        <v>0</v>
      </c>
      <c r="N48" s="240"/>
      <c r="O48" s="242">
        <f t="shared" si="10"/>
        <v>0</v>
      </c>
      <c r="P48" s="242">
        <f t="shared" si="11"/>
        <v>0</v>
      </c>
      <c r="Q48" s="242"/>
    </row>
    <row r="49" spans="1:17" x14ac:dyDescent="0.25">
      <c r="A49" s="208" t="s">
        <v>335</v>
      </c>
      <c r="B49" s="207" t="s">
        <v>336</v>
      </c>
      <c r="C49" s="239">
        <v>13000</v>
      </c>
      <c r="D49" s="240"/>
      <c r="E49" s="319"/>
      <c r="F49" s="240"/>
      <c r="G49" s="241"/>
      <c r="H49" s="240"/>
      <c r="I49" s="319"/>
      <c r="J49" s="240"/>
      <c r="K49" s="241">
        <v>21000</v>
      </c>
      <c r="L49" s="240"/>
      <c r="M49" s="319">
        <f t="shared" si="4"/>
        <v>-21000</v>
      </c>
      <c r="N49" s="240"/>
      <c r="O49" s="242">
        <f t="shared" si="10"/>
        <v>34000</v>
      </c>
      <c r="P49" s="242">
        <f t="shared" si="11"/>
        <v>0</v>
      </c>
      <c r="Q49" s="242"/>
    </row>
    <row r="50" spans="1:17" x14ac:dyDescent="0.25">
      <c r="A50" s="211" t="s">
        <v>625</v>
      </c>
      <c r="B50" s="210" t="s">
        <v>337</v>
      </c>
      <c r="C50" s="243">
        <f t="shared" ref="C50:N50" si="14">SUM(C45:C49)</f>
        <v>20404670</v>
      </c>
      <c r="D50" s="243">
        <f>SUM(D45:D49)</f>
        <v>0</v>
      </c>
      <c r="E50" s="319">
        <f t="shared" si="2"/>
        <v>-20404670</v>
      </c>
      <c r="F50" s="243">
        <f t="shared" si="14"/>
        <v>0</v>
      </c>
      <c r="G50" s="243">
        <f t="shared" si="14"/>
        <v>0</v>
      </c>
      <c r="H50" s="243">
        <f>SUM(H45:H49)</f>
        <v>0</v>
      </c>
      <c r="I50" s="319">
        <f t="shared" si="3"/>
        <v>0</v>
      </c>
      <c r="J50" s="243">
        <f t="shared" si="14"/>
        <v>0</v>
      </c>
      <c r="K50" s="243">
        <f t="shared" si="14"/>
        <v>8960271</v>
      </c>
      <c r="L50" s="243">
        <f>SUM(L45:L49)</f>
        <v>0</v>
      </c>
      <c r="M50" s="319">
        <f t="shared" si="4"/>
        <v>-8960271</v>
      </c>
      <c r="N50" s="243">
        <f t="shared" si="14"/>
        <v>0</v>
      </c>
      <c r="O50" s="243">
        <f t="shared" si="10"/>
        <v>29364941</v>
      </c>
      <c r="P50" s="243">
        <f t="shared" si="11"/>
        <v>0</v>
      </c>
      <c r="Q50" s="243"/>
    </row>
    <row r="51" spans="1:17" s="225" customFormat="1" ht="15.75" x14ac:dyDescent="0.25">
      <c r="A51" s="218" t="s">
        <v>626</v>
      </c>
      <c r="B51" s="219" t="s">
        <v>338</v>
      </c>
      <c r="C51" s="247">
        <f>SUM(C50,C41,C33,C30,C44)</f>
        <v>97870320</v>
      </c>
      <c r="D51" s="247">
        <f t="shared" ref="D51:J51" si="15">SUM(D50,D41,D33,D30+D44)</f>
        <v>0</v>
      </c>
      <c r="E51" s="247">
        <f t="shared" si="15"/>
        <v>-97870320</v>
      </c>
      <c r="F51" s="247">
        <f t="shared" si="15"/>
        <v>0</v>
      </c>
      <c r="G51" s="247">
        <f t="shared" si="15"/>
        <v>0</v>
      </c>
      <c r="H51" s="247">
        <f t="shared" si="15"/>
        <v>0</v>
      </c>
      <c r="I51" s="247">
        <f t="shared" si="15"/>
        <v>0</v>
      </c>
      <c r="J51" s="247">
        <f t="shared" si="15"/>
        <v>0</v>
      </c>
      <c r="K51" s="247">
        <f>SUM(K50,K41,K33,K30,K44)</f>
        <v>36409621</v>
      </c>
      <c r="L51" s="246">
        <f>SUM(L50,L41,L33,L30)</f>
        <v>0</v>
      </c>
      <c r="M51" s="319">
        <f t="shared" si="4"/>
        <v>-36409621</v>
      </c>
      <c r="N51" s="247">
        <f>SUM(N50,N41,N33,N30)</f>
        <v>0</v>
      </c>
      <c r="O51" s="248">
        <f t="shared" si="10"/>
        <v>134279941</v>
      </c>
      <c r="P51" s="248">
        <f t="shared" si="11"/>
        <v>0</v>
      </c>
      <c r="Q51" s="248"/>
    </row>
    <row r="52" spans="1:17" s="225" customFormat="1" ht="15.75" x14ac:dyDescent="0.25">
      <c r="A52" s="220" t="s">
        <v>676</v>
      </c>
      <c r="B52" s="219" t="s">
        <v>348</v>
      </c>
      <c r="C52" s="246">
        <v>8330000</v>
      </c>
      <c r="D52" s="247"/>
      <c r="E52" s="319">
        <f t="shared" si="2"/>
        <v>-8330000</v>
      </c>
      <c r="F52" s="247"/>
      <c r="G52" s="247"/>
      <c r="H52" s="247"/>
      <c r="I52" s="319">
        <f t="shared" si="3"/>
        <v>0</v>
      </c>
      <c r="J52" s="247"/>
      <c r="K52" s="247">
        <v>1600000</v>
      </c>
      <c r="L52" s="247"/>
      <c r="M52" s="319">
        <f t="shared" si="4"/>
        <v>-1600000</v>
      </c>
      <c r="N52" s="247"/>
      <c r="O52" s="248">
        <f t="shared" si="10"/>
        <v>9930000</v>
      </c>
      <c r="P52" s="248">
        <f t="shared" si="11"/>
        <v>0</v>
      </c>
      <c r="Q52" s="248"/>
    </row>
    <row r="53" spans="1:17" x14ac:dyDescent="0.25">
      <c r="A53" s="214" t="s">
        <v>720</v>
      </c>
      <c r="B53" s="207" t="s">
        <v>349</v>
      </c>
      <c r="C53" s="239"/>
      <c r="D53" s="240"/>
      <c r="E53" s="319">
        <f t="shared" si="2"/>
        <v>0</v>
      </c>
      <c r="F53" s="240"/>
      <c r="G53" s="241"/>
      <c r="H53" s="240"/>
      <c r="I53" s="319">
        <f t="shared" si="3"/>
        <v>0</v>
      </c>
      <c r="J53" s="240"/>
      <c r="K53" s="241"/>
      <c r="L53" s="240"/>
      <c r="M53" s="319">
        <f t="shared" si="4"/>
        <v>0</v>
      </c>
      <c r="N53" s="240"/>
      <c r="O53" s="242">
        <f t="shared" si="10"/>
        <v>0</v>
      </c>
      <c r="P53" s="242">
        <f t="shared" si="11"/>
        <v>0</v>
      </c>
      <c r="Q53" s="242"/>
    </row>
    <row r="54" spans="1:17" x14ac:dyDescent="0.25">
      <c r="A54" s="214" t="s">
        <v>351</v>
      </c>
      <c r="B54" s="207" t="s">
        <v>352</v>
      </c>
      <c r="C54" s="239"/>
      <c r="D54" s="240"/>
      <c r="E54" s="319">
        <f t="shared" si="2"/>
        <v>0</v>
      </c>
      <c r="F54" s="240"/>
      <c r="G54" s="241"/>
      <c r="H54" s="240"/>
      <c r="I54" s="319">
        <f t="shared" si="3"/>
        <v>0</v>
      </c>
      <c r="J54" s="240"/>
      <c r="K54" s="241"/>
      <c r="L54" s="240"/>
      <c r="M54" s="319">
        <f t="shared" si="4"/>
        <v>0</v>
      </c>
      <c r="N54" s="240"/>
      <c r="O54" s="242">
        <f t="shared" si="10"/>
        <v>0</v>
      </c>
      <c r="P54" s="242">
        <f t="shared" si="11"/>
        <v>0</v>
      </c>
      <c r="Q54" s="242"/>
    </row>
    <row r="55" spans="1:17" ht="25.5" x14ac:dyDescent="0.25">
      <c r="A55" s="214" t="s">
        <v>353</v>
      </c>
      <c r="B55" s="207" t="s">
        <v>354</v>
      </c>
      <c r="C55" s="239"/>
      <c r="D55" s="240"/>
      <c r="E55" s="319">
        <f t="shared" si="2"/>
        <v>0</v>
      </c>
      <c r="F55" s="240"/>
      <c r="G55" s="241"/>
      <c r="H55" s="240"/>
      <c r="I55" s="319">
        <f t="shared" si="3"/>
        <v>0</v>
      </c>
      <c r="J55" s="240"/>
      <c r="K55" s="241"/>
      <c r="L55" s="240"/>
      <c r="M55" s="319">
        <f t="shared" si="4"/>
        <v>0</v>
      </c>
      <c r="N55" s="240"/>
      <c r="O55" s="242">
        <f t="shared" si="10"/>
        <v>0</v>
      </c>
      <c r="P55" s="242">
        <f t="shared" si="11"/>
        <v>0</v>
      </c>
      <c r="Q55" s="242"/>
    </row>
    <row r="56" spans="1:17" ht="25.5" x14ac:dyDescent="0.25">
      <c r="A56" s="214" t="s">
        <v>678</v>
      </c>
      <c r="B56" s="207" t="s">
        <v>355</v>
      </c>
      <c r="C56" s="239"/>
      <c r="D56" s="240"/>
      <c r="E56" s="319">
        <f t="shared" si="2"/>
        <v>0</v>
      </c>
      <c r="F56" s="240"/>
      <c r="G56" s="241"/>
      <c r="H56" s="240"/>
      <c r="I56" s="319">
        <f t="shared" si="3"/>
        <v>0</v>
      </c>
      <c r="J56" s="240"/>
      <c r="K56" s="241"/>
      <c r="L56" s="240"/>
      <c r="M56" s="319">
        <f t="shared" si="4"/>
        <v>0</v>
      </c>
      <c r="N56" s="240"/>
      <c r="O56" s="242">
        <f t="shared" si="10"/>
        <v>0</v>
      </c>
      <c r="P56" s="242">
        <f t="shared" si="11"/>
        <v>0</v>
      </c>
      <c r="Q56" s="242"/>
    </row>
    <row r="57" spans="1:17" ht="25.5" x14ac:dyDescent="0.25">
      <c r="A57" s="214" t="s">
        <v>721</v>
      </c>
      <c r="B57" s="207" t="s">
        <v>356</v>
      </c>
      <c r="C57" s="239"/>
      <c r="D57" s="240"/>
      <c r="E57" s="319">
        <f t="shared" si="2"/>
        <v>0</v>
      </c>
      <c r="F57" s="240"/>
      <c r="G57" s="241"/>
      <c r="H57" s="240"/>
      <c r="I57" s="319">
        <f t="shared" si="3"/>
        <v>0</v>
      </c>
      <c r="J57" s="240"/>
      <c r="K57" s="241"/>
      <c r="L57" s="240"/>
      <c r="M57" s="319">
        <f t="shared" si="4"/>
        <v>0</v>
      </c>
      <c r="N57" s="240"/>
      <c r="O57" s="242">
        <f t="shared" si="10"/>
        <v>0</v>
      </c>
      <c r="P57" s="242">
        <f t="shared" si="11"/>
        <v>0</v>
      </c>
      <c r="Q57" s="242"/>
    </row>
    <row r="58" spans="1:17" ht="30.75" customHeight="1" x14ac:dyDescent="0.25">
      <c r="A58" s="214" t="s">
        <v>988</v>
      </c>
      <c r="B58" s="207" t="s">
        <v>357</v>
      </c>
      <c r="C58" s="239"/>
      <c r="D58" s="240"/>
      <c r="E58" s="319"/>
      <c r="F58" s="240"/>
      <c r="G58" s="241"/>
      <c r="H58" s="240"/>
      <c r="I58" s="319"/>
      <c r="J58" s="240"/>
      <c r="K58" s="241">
        <v>4500000</v>
      </c>
      <c r="L58" s="240"/>
      <c r="M58" s="319">
        <f t="shared" si="4"/>
        <v>-4500000</v>
      </c>
      <c r="N58" s="240"/>
      <c r="O58" s="242">
        <f t="shared" si="10"/>
        <v>4500000</v>
      </c>
      <c r="P58" s="242">
        <f t="shared" si="11"/>
        <v>0</v>
      </c>
      <c r="Q58" s="242"/>
    </row>
    <row r="59" spans="1:17" x14ac:dyDescent="0.25">
      <c r="A59" s="214" t="s">
        <v>987</v>
      </c>
      <c r="B59" s="207" t="s">
        <v>366</v>
      </c>
      <c r="C59" s="239">
        <v>3500000</v>
      </c>
      <c r="D59" s="240"/>
      <c r="E59" s="319"/>
      <c r="F59" s="240"/>
      <c r="G59" s="241"/>
      <c r="H59" s="240"/>
      <c r="I59" s="319"/>
      <c r="J59" s="240"/>
      <c r="K59" s="241"/>
      <c r="L59" s="240"/>
      <c r="M59" s="319">
        <f t="shared" si="4"/>
        <v>0</v>
      </c>
      <c r="N59" s="240"/>
      <c r="O59" s="242">
        <f t="shared" si="10"/>
        <v>3500000</v>
      </c>
      <c r="P59" s="242">
        <f t="shared" si="11"/>
        <v>0</v>
      </c>
      <c r="Q59" s="242"/>
    </row>
    <row r="60" spans="1:17" x14ac:dyDescent="0.25">
      <c r="A60" s="214" t="s">
        <v>973</v>
      </c>
      <c r="B60" s="207" t="s">
        <v>985</v>
      </c>
      <c r="C60" s="239">
        <v>25000000</v>
      </c>
      <c r="D60" s="240"/>
      <c r="E60" s="319"/>
      <c r="F60" s="240"/>
      <c r="G60" s="241"/>
      <c r="H60" s="240"/>
      <c r="I60" s="319"/>
      <c r="J60" s="240"/>
      <c r="K60" s="241"/>
      <c r="L60" s="240"/>
      <c r="M60" s="319">
        <f t="shared" si="4"/>
        <v>0</v>
      </c>
      <c r="N60" s="240"/>
      <c r="O60" s="242">
        <f t="shared" si="10"/>
        <v>25000000</v>
      </c>
      <c r="P60" s="242">
        <f t="shared" si="11"/>
        <v>0</v>
      </c>
      <c r="Q60" s="242"/>
    </row>
    <row r="61" spans="1:17" s="225" customFormat="1" ht="15.75" x14ac:dyDescent="0.25">
      <c r="A61" s="220" t="s">
        <v>684</v>
      </c>
      <c r="B61" s="219" t="s">
        <v>367</v>
      </c>
      <c r="C61" s="246">
        <f t="shared" ref="C61:N61" si="16">SUM(C53:C60)</f>
        <v>28500000</v>
      </c>
      <c r="D61" s="246">
        <f>SUM(D53:D60)</f>
        <v>0</v>
      </c>
      <c r="E61" s="319">
        <f t="shared" si="2"/>
        <v>-28500000</v>
      </c>
      <c r="F61" s="246">
        <f t="shared" si="16"/>
        <v>0</v>
      </c>
      <c r="G61" s="247">
        <f t="shared" si="16"/>
        <v>0</v>
      </c>
      <c r="H61" s="246">
        <f>SUM(H53:H60)</f>
        <v>0</v>
      </c>
      <c r="I61" s="319">
        <f t="shared" si="3"/>
        <v>0</v>
      </c>
      <c r="J61" s="247">
        <f t="shared" si="16"/>
        <v>0</v>
      </c>
      <c r="K61" s="247">
        <f t="shared" si="16"/>
        <v>4500000</v>
      </c>
      <c r="L61" s="246">
        <f>SUM(L53:L60)</f>
        <v>0</v>
      </c>
      <c r="M61" s="319">
        <f t="shared" si="4"/>
        <v>-4500000</v>
      </c>
      <c r="N61" s="247">
        <f t="shared" si="16"/>
        <v>0</v>
      </c>
      <c r="O61" s="248">
        <f t="shared" si="10"/>
        <v>33000000</v>
      </c>
      <c r="P61" s="248">
        <f t="shared" si="11"/>
        <v>0</v>
      </c>
      <c r="Q61" s="248"/>
    </row>
    <row r="62" spans="1:17" ht="15.75" x14ac:dyDescent="0.25">
      <c r="A62" s="215" t="s">
        <v>846</v>
      </c>
      <c r="B62" s="212"/>
      <c r="C62" s="246">
        <f>C25+C26+C51+C52+C61</f>
        <v>284903150</v>
      </c>
      <c r="D62" s="246">
        <f t="shared" ref="D62:O62" si="17">D25+D26+D51+D52+D61</f>
        <v>0</v>
      </c>
      <c r="E62" s="246">
        <f t="shared" si="17"/>
        <v>-284903150</v>
      </c>
      <c r="F62" s="246">
        <f t="shared" si="17"/>
        <v>0</v>
      </c>
      <c r="G62" s="246">
        <f t="shared" si="17"/>
        <v>0</v>
      </c>
      <c r="H62" s="246">
        <f t="shared" si="17"/>
        <v>0</v>
      </c>
      <c r="I62" s="246">
        <f t="shared" si="17"/>
        <v>0</v>
      </c>
      <c r="J62" s="246">
        <f t="shared" si="17"/>
        <v>0</v>
      </c>
      <c r="K62" s="246">
        <f t="shared" si="17"/>
        <v>134985416</v>
      </c>
      <c r="L62" s="246">
        <f t="shared" si="17"/>
        <v>0</v>
      </c>
      <c r="M62" s="246">
        <f t="shared" si="17"/>
        <v>-134985416</v>
      </c>
      <c r="N62" s="246">
        <f t="shared" si="17"/>
        <v>0</v>
      </c>
      <c r="O62" s="246">
        <f t="shared" si="17"/>
        <v>419888566</v>
      </c>
      <c r="P62" s="242">
        <f t="shared" si="11"/>
        <v>0</v>
      </c>
      <c r="Q62" s="242"/>
    </row>
    <row r="63" spans="1:17" x14ac:dyDescent="0.25">
      <c r="A63" s="216" t="s">
        <v>368</v>
      </c>
      <c r="B63" s="207" t="s">
        <v>369</v>
      </c>
      <c r="C63" s="239">
        <v>200000</v>
      </c>
      <c r="D63" s="240"/>
      <c r="E63" s="319">
        <f t="shared" si="2"/>
        <v>-200000</v>
      </c>
      <c r="F63" s="240"/>
      <c r="G63" s="241"/>
      <c r="H63" s="240"/>
      <c r="I63" s="319">
        <f t="shared" si="3"/>
        <v>0</v>
      </c>
      <c r="J63" s="240"/>
      <c r="K63" s="241"/>
      <c r="L63" s="240"/>
      <c r="M63" s="319">
        <f t="shared" si="4"/>
        <v>0</v>
      </c>
      <c r="N63" s="240"/>
      <c r="O63" s="242">
        <f t="shared" si="10"/>
        <v>200000</v>
      </c>
      <c r="P63" s="242">
        <f t="shared" si="11"/>
        <v>0</v>
      </c>
      <c r="Q63" s="242"/>
    </row>
    <row r="64" spans="1:17" x14ac:dyDescent="0.25">
      <c r="A64" s="216" t="s">
        <v>725</v>
      </c>
      <c r="B64" s="207" t="s">
        <v>370</v>
      </c>
      <c r="C64" s="239">
        <v>4500000</v>
      </c>
      <c r="D64" s="240"/>
      <c r="E64" s="319">
        <f t="shared" si="2"/>
        <v>-4500000</v>
      </c>
      <c r="F64" s="240"/>
      <c r="G64" s="241"/>
      <c r="H64" s="240"/>
      <c r="I64" s="319">
        <f t="shared" si="3"/>
        <v>0</v>
      </c>
      <c r="J64" s="240"/>
      <c r="K64" s="241"/>
      <c r="L64" s="240"/>
      <c r="M64" s="319">
        <f t="shared" si="4"/>
        <v>0</v>
      </c>
      <c r="N64" s="240"/>
      <c r="O64" s="242">
        <f t="shared" si="10"/>
        <v>4500000</v>
      </c>
      <c r="P64" s="242">
        <f t="shared" si="11"/>
        <v>0</v>
      </c>
      <c r="Q64" s="242"/>
    </row>
    <row r="65" spans="1:17" x14ac:dyDescent="0.25">
      <c r="A65" s="216" t="s">
        <v>372</v>
      </c>
      <c r="B65" s="207" t="s">
        <v>373</v>
      </c>
      <c r="C65" s="239">
        <v>2075000</v>
      </c>
      <c r="D65" s="240"/>
      <c r="E65" s="319">
        <f t="shared" si="2"/>
        <v>-2075000</v>
      </c>
      <c r="F65" s="240"/>
      <c r="G65" s="241"/>
      <c r="H65" s="240"/>
      <c r="I65" s="319">
        <f t="shared" si="3"/>
        <v>0</v>
      </c>
      <c r="J65" s="240"/>
      <c r="K65" s="241"/>
      <c r="L65" s="240"/>
      <c r="M65" s="319">
        <f t="shared" si="4"/>
        <v>0</v>
      </c>
      <c r="N65" s="240"/>
      <c r="O65" s="242">
        <f t="shared" si="10"/>
        <v>2075000</v>
      </c>
      <c r="P65" s="242">
        <f t="shared" si="11"/>
        <v>0</v>
      </c>
      <c r="Q65" s="242"/>
    </row>
    <row r="66" spans="1:17" x14ac:dyDescent="0.25">
      <c r="A66" s="216" t="s">
        <v>374</v>
      </c>
      <c r="B66" s="207" t="s">
        <v>375</v>
      </c>
      <c r="C66" s="239">
        <v>6100000</v>
      </c>
      <c r="D66" s="240"/>
      <c r="E66" s="319">
        <f t="shared" si="2"/>
        <v>-6100000</v>
      </c>
      <c r="F66" s="240"/>
      <c r="G66" s="241"/>
      <c r="H66" s="240"/>
      <c r="I66" s="319">
        <f t="shared" si="3"/>
        <v>0</v>
      </c>
      <c r="J66" s="240"/>
      <c r="K66" s="241"/>
      <c r="L66" s="240"/>
      <c r="M66" s="319">
        <f t="shared" si="4"/>
        <v>0</v>
      </c>
      <c r="N66" s="240"/>
      <c r="O66" s="242">
        <f t="shared" si="10"/>
        <v>6100000</v>
      </c>
      <c r="P66" s="242">
        <f t="shared" si="11"/>
        <v>0</v>
      </c>
      <c r="Q66" s="242"/>
    </row>
    <row r="67" spans="1:17" x14ac:dyDescent="0.25">
      <c r="A67" s="208" t="s">
        <v>376</v>
      </c>
      <c r="B67" s="207" t="s">
        <v>377</v>
      </c>
      <c r="C67" s="239"/>
      <c r="D67" s="240"/>
      <c r="E67" s="319">
        <f t="shared" si="2"/>
        <v>0</v>
      </c>
      <c r="F67" s="240"/>
      <c r="G67" s="241"/>
      <c r="H67" s="240"/>
      <c r="I67" s="319">
        <f t="shared" si="3"/>
        <v>0</v>
      </c>
      <c r="J67" s="240"/>
      <c r="K67" s="241"/>
      <c r="L67" s="240"/>
      <c r="M67" s="319">
        <f t="shared" si="4"/>
        <v>0</v>
      </c>
      <c r="N67" s="240"/>
      <c r="O67" s="242">
        <f t="shared" si="10"/>
        <v>0</v>
      </c>
      <c r="P67" s="242">
        <f t="shared" si="11"/>
        <v>0</v>
      </c>
      <c r="Q67" s="242"/>
    </row>
    <row r="68" spans="1:17" x14ac:dyDescent="0.25">
      <c r="A68" s="208" t="s">
        <v>378</v>
      </c>
      <c r="B68" s="207" t="s">
        <v>379</v>
      </c>
      <c r="C68" s="239"/>
      <c r="D68" s="240"/>
      <c r="E68" s="319">
        <f t="shared" si="2"/>
        <v>0</v>
      </c>
      <c r="F68" s="240"/>
      <c r="G68" s="241"/>
      <c r="H68" s="240"/>
      <c r="I68" s="319">
        <f t="shared" si="3"/>
        <v>0</v>
      </c>
      <c r="J68" s="240"/>
      <c r="K68" s="241"/>
      <c r="L68" s="240"/>
      <c r="M68" s="319">
        <f t="shared" si="4"/>
        <v>0</v>
      </c>
      <c r="N68" s="240"/>
      <c r="O68" s="242">
        <f t="shared" si="10"/>
        <v>0</v>
      </c>
      <c r="P68" s="242">
        <f t="shared" si="11"/>
        <v>0</v>
      </c>
      <c r="Q68" s="242"/>
    </row>
    <row r="69" spans="1:17" x14ac:dyDescent="0.25">
      <c r="A69" s="208" t="s">
        <v>380</v>
      </c>
      <c r="B69" s="207" t="s">
        <v>381</v>
      </c>
      <c r="C69" s="239">
        <v>3487500</v>
      </c>
      <c r="D69" s="240"/>
      <c r="E69" s="319">
        <f t="shared" si="2"/>
        <v>-3487500</v>
      </c>
      <c r="F69" s="240"/>
      <c r="G69" s="241"/>
      <c r="H69" s="240"/>
      <c r="I69" s="319">
        <f t="shared" si="3"/>
        <v>0</v>
      </c>
      <c r="J69" s="240"/>
      <c r="K69" s="241"/>
      <c r="L69" s="240"/>
      <c r="M69" s="319">
        <f t="shared" si="4"/>
        <v>0</v>
      </c>
      <c r="N69" s="240"/>
      <c r="O69" s="242">
        <f t="shared" si="10"/>
        <v>3487500</v>
      </c>
      <c r="P69" s="242">
        <f t="shared" si="11"/>
        <v>0</v>
      </c>
      <c r="Q69" s="242"/>
    </row>
    <row r="70" spans="1:17" s="225" customFormat="1" ht="15.75" x14ac:dyDescent="0.25">
      <c r="A70" s="218" t="s">
        <v>686</v>
      </c>
      <c r="B70" s="219" t="s">
        <v>382</v>
      </c>
      <c r="C70" s="247">
        <f>SUM(C63:C69)</f>
        <v>16362500</v>
      </c>
      <c r="D70" s="247">
        <f>SUM(D63:D69)</f>
        <v>0</v>
      </c>
      <c r="E70" s="319">
        <f t="shared" si="2"/>
        <v>-16362500</v>
      </c>
      <c r="F70" s="247">
        <f>SUM(F63:F69)</f>
        <v>0</v>
      </c>
      <c r="G70" s="247">
        <f>SUM(G63:G69)</f>
        <v>0</v>
      </c>
      <c r="H70" s="247">
        <f>SUM(H63:H69)</f>
        <v>0</v>
      </c>
      <c r="I70" s="319">
        <f t="shared" si="3"/>
        <v>0</v>
      </c>
      <c r="J70" s="247">
        <f>SUM(J63:J69)</f>
        <v>0</v>
      </c>
      <c r="K70" s="247">
        <f>SUM(K63:K69)</f>
        <v>0</v>
      </c>
      <c r="L70" s="247">
        <f>SUM(L63:L69)</f>
        <v>0</v>
      </c>
      <c r="M70" s="319">
        <f t="shared" si="4"/>
        <v>0</v>
      </c>
      <c r="N70" s="247">
        <f>SUM(N63:N69)</f>
        <v>0</v>
      </c>
      <c r="O70" s="248">
        <f t="shared" si="10"/>
        <v>16362500</v>
      </c>
      <c r="P70" s="248">
        <f t="shared" si="11"/>
        <v>0</v>
      </c>
      <c r="Q70" s="248"/>
    </row>
    <row r="71" spans="1:17" x14ac:dyDescent="0.25">
      <c r="A71" s="217" t="s">
        <v>383</v>
      </c>
      <c r="B71" s="207" t="s">
        <v>384</v>
      </c>
      <c r="C71" s="239">
        <v>61742796</v>
      </c>
      <c r="D71" s="240"/>
      <c r="E71" s="319">
        <f t="shared" si="2"/>
        <v>-61742796</v>
      </c>
      <c r="F71" s="240"/>
      <c r="G71" s="241"/>
      <c r="H71" s="240"/>
      <c r="I71" s="319">
        <f t="shared" si="3"/>
        <v>0</v>
      </c>
      <c r="J71" s="240"/>
      <c r="K71" s="241"/>
      <c r="L71" s="240"/>
      <c r="M71" s="319">
        <f t="shared" si="4"/>
        <v>0</v>
      </c>
      <c r="N71" s="240"/>
      <c r="O71" s="242">
        <f t="shared" ref="O71:O83" si="18">SUM(C71,G71,K71)</f>
        <v>61742796</v>
      </c>
      <c r="P71" s="242">
        <f t="shared" ref="P71:P84" si="19">SUM(D71,H71,L71)</f>
        <v>0</v>
      </c>
      <c r="Q71" s="242"/>
    </row>
    <row r="72" spans="1:17" x14ac:dyDescent="0.25">
      <c r="A72" s="217" t="s">
        <v>385</v>
      </c>
      <c r="B72" s="207" t="s">
        <v>386</v>
      </c>
      <c r="C72" s="239"/>
      <c r="D72" s="240"/>
      <c r="E72" s="319">
        <f t="shared" ref="E72:E84" si="20">SUM(D72-C72)</f>
        <v>0</v>
      </c>
      <c r="F72" s="240"/>
      <c r="G72" s="241"/>
      <c r="H72" s="240"/>
      <c r="I72" s="319">
        <f t="shared" ref="I72:I84" si="21">SUM(H72-G72)</f>
        <v>0</v>
      </c>
      <c r="J72" s="240"/>
      <c r="K72" s="241"/>
      <c r="L72" s="240"/>
      <c r="M72" s="319">
        <f t="shared" ref="M72:M84" si="22">SUM(L72-K72)</f>
        <v>0</v>
      </c>
      <c r="N72" s="240"/>
      <c r="O72" s="242">
        <f t="shared" si="18"/>
        <v>0</v>
      </c>
      <c r="P72" s="242">
        <f t="shared" si="19"/>
        <v>0</v>
      </c>
      <c r="Q72" s="242"/>
    </row>
    <row r="73" spans="1:17" x14ac:dyDescent="0.25">
      <c r="A73" s="217" t="s">
        <v>387</v>
      </c>
      <c r="B73" s="207" t="s">
        <v>388</v>
      </c>
      <c r="C73" s="239"/>
      <c r="D73" s="240"/>
      <c r="E73" s="319">
        <f t="shared" si="20"/>
        <v>0</v>
      </c>
      <c r="F73" s="240"/>
      <c r="G73" s="241"/>
      <c r="H73" s="240"/>
      <c r="I73" s="319">
        <f t="shared" si="21"/>
        <v>0</v>
      </c>
      <c r="J73" s="240"/>
      <c r="K73" s="241"/>
      <c r="L73" s="240"/>
      <c r="M73" s="319">
        <f t="shared" si="22"/>
        <v>0</v>
      </c>
      <c r="N73" s="240"/>
      <c r="O73" s="242">
        <f t="shared" si="18"/>
        <v>0</v>
      </c>
      <c r="P73" s="242">
        <f t="shared" si="19"/>
        <v>0</v>
      </c>
      <c r="Q73" s="242"/>
    </row>
    <row r="74" spans="1:17" x14ac:dyDescent="0.25">
      <c r="A74" s="217" t="s">
        <v>389</v>
      </c>
      <c r="B74" s="207" t="s">
        <v>390</v>
      </c>
      <c r="C74" s="239">
        <v>16662555</v>
      </c>
      <c r="D74" s="240"/>
      <c r="E74" s="319">
        <f t="shared" si="20"/>
        <v>-16662555</v>
      </c>
      <c r="F74" s="240"/>
      <c r="G74" s="241"/>
      <c r="H74" s="240"/>
      <c r="I74" s="319">
        <f t="shared" si="21"/>
        <v>0</v>
      </c>
      <c r="J74" s="240"/>
      <c r="K74" s="241"/>
      <c r="L74" s="240"/>
      <c r="M74" s="319">
        <f t="shared" si="22"/>
        <v>0</v>
      </c>
      <c r="N74" s="240"/>
      <c r="O74" s="242">
        <f t="shared" si="18"/>
        <v>16662555</v>
      </c>
      <c r="P74" s="242">
        <f t="shared" si="19"/>
        <v>0</v>
      </c>
      <c r="Q74" s="242"/>
    </row>
    <row r="75" spans="1:17" s="225" customFormat="1" ht="15.75" x14ac:dyDescent="0.25">
      <c r="A75" s="220" t="s">
        <v>687</v>
      </c>
      <c r="B75" s="219" t="s">
        <v>391</v>
      </c>
      <c r="C75" s="246">
        <f t="shared" ref="C75:N75" si="23">SUM(C71:C74)</f>
        <v>78405351</v>
      </c>
      <c r="D75" s="246">
        <f>SUM(D71:D74)</f>
        <v>0</v>
      </c>
      <c r="E75" s="319">
        <f t="shared" si="20"/>
        <v>-78405351</v>
      </c>
      <c r="F75" s="246">
        <f t="shared" si="23"/>
        <v>0</v>
      </c>
      <c r="G75" s="247">
        <f t="shared" si="23"/>
        <v>0</v>
      </c>
      <c r="H75" s="246">
        <f>SUM(H71:H74)</f>
        <v>0</v>
      </c>
      <c r="I75" s="319">
        <f t="shared" si="21"/>
        <v>0</v>
      </c>
      <c r="J75" s="247">
        <f t="shared" si="23"/>
        <v>0</v>
      </c>
      <c r="K75" s="247">
        <f t="shared" si="23"/>
        <v>0</v>
      </c>
      <c r="L75" s="246">
        <f>SUM(L71:L74)</f>
        <v>0</v>
      </c>
      <c r="M75" s="319">
        <f t="shared" si="22"/>
        <v>0</v>
      </c>
      <c r="N75" s="247">
        <f t="shared" si="23"/>
        <v>0</v>
      </c>
      <c r="O75" s="248">
        <f t="shared" si="18"/>
        <v>78405351</v>
      </c>
      <c r="P75" s="248">
        <f t="shared" si="19"/>
        <v>0</v>
      </c>
      <c r="Q75" s="248"/>
    </row>
    <row r="76" spans="1:17" x14ac:dyDescent="0.25">
      <c r="A76" s="217" t="s">
        <v>731</v>
      </c>
      <c r="B76" s="207" t="s">
        <v>984</v>
      </c>
      <c r="C76" s="239"/>
      <c r="D76" s="240"/>
      <c r="E76" s="319">
        <f t="shared" si="20"/>
        <v>0</v>
      </c>
      <c r="F76" s="240"/>
      <c r="G76" s="241"/>
      <c r="H76" s="240"/>
      <c r="I76" s="319">
        <f t="shared" si="21"/>
        <v>0</v>
      </c>
      <c r="J76" s="240"/>
      <c r="K76" s="241"/>
      <c r="L76" s="240"/>
      <c r="M76" s="319">
        <f t="shared" si="22"/>
        <v>0</v>
      </c>
      <c r="N76" s="240"/>
      <c r="O76" s="242">
        <f t="shared" si="18"/>
        <v>0</v>
      </c>
      <c r="P76" s="242">
        <f t="shared" si="19"/>
        <v>0</v>
      </c>
      <c r="Q76" s="242"/>
    </row>
    <row r="77" spans="1:17" s="225" customFormat="1" ht="15.75" x14ac:dyDescent="0.25">
      <c r="A77" s="220" t="s">
        <v>688</v>
      </c>
      <c r="B77" s="219">
        <v>0</v>
      </c>
      <c r="C77" s="246"/>
      <c r="D77" s="247"/>
      <c r="E77" s="319">
        <f t="shared" si="20"/>
        <v>0</v>
      </c>
      <c r="F77" s="247"/>
      <c r="G77" s="247">
        <f>SUM(G76)</f>
        <v>0</v>
      </c>
      <c r="H77" s="247"/>
      <c r="I77" s="319">
        <f t="shared" si="21"/>
        <v>0</v>
      </c>
      <c r="J77" s="247"/>
      <c r="K77" s="247"/>
      <c r="L77" s="247"/>
      <c r="M77" s="319">
        <f t="shared" si="22"/>
        <v>0</v>
      </c>
      <c r="N77" s="247"/>
      <c r="O77" s="248">
        <f t="shared" si="18"/>
        <v>0</v>
      </c>
      <c r="P77" s="248">
        <f t="shared" si="19"/>
        <v>0</v>
      </c>
      <c r="Q77" s="248"/>
    </row>
    <row r="78" spans="1:17" ht="15.75" x14ac:dyDescent="0.25">
      <c r="A78" s="215" t="s">
        <v>845</v>
      </c>
      <c r="B78" s="212"/>
      <c r="C78" s="246">
        <f>SUM(C75,C70)</f>
        <v>94767851</v>
      </c>
      <c r="D78" s="247"/>
      <c r="E78" s="564">
        <f t="shared" si="20"/>
        <v>-94767851</v>
      </c>
      <c r="F78" s="247"/>
      <c r="G78" s="247">
        <f>SUM(G77,G75)</f>
        <v>0</v>
      </c>
      <c r="H78" s="247"/>
      <c r="I78" s="564">
        <f t="shared" si="21"/>
        <v>0</v>
      </c>
      <c r="J78" s="247"/>
      <c r="K78" s="247"/>
      <c r="L78" s="247"/>
      <c r="M78" s="564">
        <f t="shared" si="22"/>
        <v>0</v>
      </c>
      <c r="N78" s="247"/>
      <c r="O78" s="248">
        <f t="shared" si="18"/>
        <v>94767851</v>
      </c>
      <c r="P78" s="242">
        <f t="shared" si="19"/>
        <v>0</v>
      </c>
      <c r="Q78" s="242"/>
    </row>
    <row r="79" spans="1:17" ht="15.75" x14ac:dyDescent="0.25">
      <c r="A79" s="218" t="s">
        <v>739</v>
      </c>
      <c r="B79" s="219" t="s">
        <v>403</v>
      </c>
      <c r="C79" s="246">
        <f>SUM(C78,C61,C52,C51,C26,C25)</f>
        <v>379671001</v>
      </c>
      <c r="D79" s="246">
        <f>SUM(D78,D70,D61,D52,D51,D26,D25)</f>
        <v>0</v>
      </c>
      <c r="E79" s="319">
        <f t="shared" si="20"/>
        <v>-379671001</v>
      </c>
      <c r="F79" s="246">
        <f>SUM(F78,F70,F61,F52,F51,F26,F25)</f>
        <v>0</v>
      </c>
      <c r="G79" s="245">
        <f>SUM(G78,G70,G61,G52,G51,G26,G25)</f>
        <v>0</v>
      </c>
      <c r="H79" s="246">
        <f>SUM(H78,H70,H61,H52,H51,H26,H25)</f>
        <v>0</v>
      </c>
      <c r="I79" s="319">
        <f t="shared" si="21"/>
        <v>0</v>
      </c>
      <c r="J79" s="245">
        <f>SUM(J78,J70,J61,J52,J51,J26,J25)</f>
        <v>0</v>
      </c>
      <c r="K79" s="245">
        <f>SUM(K78,K61,K52,K51,K26,K25)</f>
        <v>134985416</v>
      </c>
      <c r="L79" s="246">
        <f>SUM(L78,L70,L61,L52,L51,L26,L25)</f>
        <v>0</v>
      </c>
      <c r="M79" s="319">
        <f t="shared" si="22"/>
        <v>-134985416</v>
      </c>
      <c r="N79" s="245">
        <f>SUM(N78,N70,N61,N52,N51,N26,N25)</f>
        <v>0</v>
      </c>
      <c r="O79" s="242">
        <f t="shared" si="18"/>
        <v>514656417</v>
      </c>
      <c r="P79" s="242">
        <f t="shared" si="19"/>
        <v>0</v>
      </c>
      <c r="Q79" s="242"/>
    </row>
    <row r="80" spans="1:17" ht="15.75" x14ac:dyDescent="0.25">
      <c r="A80" s="506" t="s">
        <v>1191</v>
      </c>
      <c r="B80" s="507" t="s">
        <v>411</v>
      </c>
      <c r="C80" s="508">
        <v>3000000</v>
      </c>
      <c r="D80" s="508"/>
      <c r="E80" s="319"/>
      <c r="F80" s="508"/>
      <c r="G80" s="241"/>
      <c r="H80" s="508"/>
      <c r="I80" s="319"/>
      <c r="J80" s="241"/>
      <c r="K80" s="241"/>
      <c r="L80" s="508"/>
      <c r="M80" s="319"/>
      <c r="N80" s="241"/>
      <c r="O80" s="242">
        <f t="shared" si="18"/>
        <v>3000000</v>
      </c>
      <c r="P80" s="242"/>
      <c r="Q80" s="242"/>
    </row>
    <row r="81" spans="1:34" ht="15.75" x14ac:dyDescent="0.25">
      <c r="A81" s="506" t="s">
        <v>1185</v>
      </c>
      <c r="B81" s="507" t="s">
        <v>423</v>
      </c>
      <c r="C81" s="508"/>
      <c r="D81" s="246"/>
      <c r="E81" s="319">
        <f t="shared" si="20"/>
        <v>0</v>
      </c>
      <c r="F81" s="246"/>
      <c r="G81" s="245"/>
      <c r="H81" s="246"/>
      <c r="I81" s="319">
        <f t="shared" si="21"/>
        <v>0</v>
      </c>
      <c r="J81" s="245"/>
      <c r="K81" s="245"/>
      <c r="L81" s="246"/>
      <c r="M81" s="319"/>
      <c r="N81" s="245"/>
      <c r="O81" s="242">
        <f t="shared" si="18"/>
        <v>0</v>
      </c>
      <c r="P81" s="242"/>
      <c r="Q81" s="242"/>
    </row>
    <row r="82" spans="1:34" ht="15.75" x14ac:dyDescent="0.25">
      <c r="A82" s="506" t="s">
        <v>1186</v>
      </c>
      <c r="B82" s="507" t="s">
        <v>425</v>
      </c>
      <c r="C82" s="508"/>
      <c r="D82" s="246"/>
      <c r="E82" s="319">
        <f t="shared" si="20"/>
        <v>0</v>
      </c>
      <c r="F82" s="246"/>
      <c r="G82" s="245"/>
      <c r="H82" s="246"/>
      <c r="I82" s="319">
        <f t="shared" si="21"/>
        <v>0</v>
      </c>
      <c r="J82" s="245"/>
      <c r="K82" s="245"/>
      <c r="L82" s="246"/>
      <c r="M82" s="319"/>
      <c r="N82" s="245"/>
      <c r="O82" s="242">
        <f t="shared" si="18"/>
        <v>0</v>
      </c>
      <c r="P82" s="242"/>
      <c r="Q82" s="242"/>
    </row>
    <row r="83" spans="1:34" ht="15.75" x14ac:dyDescent="0.25">
      <c r="A83" s="220" t="s">
        <v>740</v>
      </c>
      <c r="B83" s="218" t="s">
        <v>445</v>
      </c>
      <c r="C83" s="249">
        <f>SUM(C80:C82)</f>
        <v>3000000</v>
      </c>
      <c r="D83" s="249">
        <f t="shared" ref="D83:K83" si="24">SUM(D80:D82)</f>
        <v>0</v>
      </c>
      <c r="E83" s="249">
        <f t="shared" si="24"/>
        <v>0</v>
      </c>
      <c r="F83" s="249">
        <f t="shared" si="24"/>
        <v>0</v>
      </c>
      <c r="G83" s="249">
        <f t="shared" si="24"/>
        <v>0</v>
      </c>
      <c r="H83" s="249">
        <f t="shared" si="24"/>
        <v>0</v>
      </c>
      <c r="I83" s="249">
        <f t="shared" si="24"/>
        <v>0</v>
      </c>
      <c r="J83" s="249">
        <f t="shared" si="24"/>
        <v>0</v>
      </c>
      <c r="K83" s="249">
        <f t="shared" si="24"/>
        <v>0</v>
      </c>
      <c r="L83" s="249"/>
      <c r="M83" s="565">
        <f t="shared" si="22"/>
        <v>0</v>
      </c>
      <c r="N83" s="250"/>
      <c r="O83" s="250">
        <f t="shared" si="18"/>
        <v>3000000</v>
      </c>
      <c r="P83" s="250">
        <f t="shared" si="19"/>
        <v>0</v>
      </c>
      <c r="Q83" s="250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2"/>
      <c r="AH83" s="222"/>
    </row>
    <row r="84" spans="1:34" s="229" customFormat="1" ht="18.75" x14ac:dyDescent="0.3">
      <c r="A84" s="226" t="s">
        <v>776</v>
      </c>
      <c r="B84" s="227"/>
      <c r="C84" s="251">
        <f>SUM(C83,C79)</f>
        <v>382671001</v>
      </c>
      <c r="D84" s="251">
        <f>SUM(D79:D83)</f>
        <v>0</v>
      </c>
      <c r="E84" s="319">
        <f t="shared" si="20"/>
        <v>-382671001</v>
      </c>
      <c r="F84" s="251">
        <f>SUM(F79:F83)</f>
        <v>0</v>
      </c>
      <c r="G84" s="251">
        <f>SUM(G79:G83)</f>
        <v>0</v>
      </c>
      <c r="H84" s="251">
        <f>SUM(H79:H83)</f>
        <v>0</v>
      </c>
      <c r="I84" s="319">
        <f t="shared" si="21"/>
        <v>0</v>
      </c>
      <c r="J84" s="251">
        <f>SUM(J79:J83)</f>
        <v>0</v>
      </c>
      <c r="K84" s="251">
        <f>SUM(K79:K83)</f>
        <v>134985416</v>
      </c>
      <c r="L84" s="251">
        <f>SUM(L79:L83)</f>
        <v>0</v>
      </c>
      <c r="M84" s="319">
        <f t="shared" si="22"/>
        <v>-134985416</v>
      </c>
      <c r="N84" s="251">
        <f>SUM(N79:N83)</f>
        <v>0</v>
      </c>
      <c r="O84" s="251">
        <f>SUM(C84,G84,K84)</f>
        <v>517656417</v>
      </c>
      <c r="P84" s="251">
        <f t="shared" si="19"/>
        <v>0</v>
      </c>
      <c r="Q84" s="251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</row>
    <row r="85" spans="1:34" x14ac:dyDescent="0.25">
      <c r="B85" s="222"/>
      <c r="C85" s="222"/>
      <c r="D85" s="222"/>
      <c r="E85" s="222"/>
      <c r="F85" s="222"/>
      <c r="G85" s="223"/>
      <c r="H85" s="222"/>
      <c r="I85" s="222"/>
      <c r="J85" s="222"/>
      <c r="K85" s="223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</row>
    <row r="86" spans="1:34" x14ac:dyDescent="0.25">
      <c r="B86" s="222"/>
      <c r="C86" s="222"/>
      <c r="D86" s="316">
        <f>SUM(D84-C84)</f>
        <v>-382671001</v>
      </c>
      <c r="E86" s="316"/>
      <c r="F86" s="222"/>
      <c r="G86" s="223"/>
      <c r="H86" s="316">
        <f>SUM(H84-G84)</f>
        <v>0</v>
      </c>
      <c r="I86" s="316"/>
      <c r="J86" s="222"/>
      <c r="K86" s="223"/>
      <c r="L86" s="316">
        <f>SUM(L84-K84)</f>
        <v>-134985416</v>
      </c>
      <c r="M86" s="316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</row>
    <row r="87" spans="1:34" x14ac:dyDescent="0.25">
      <c r="B87" s="222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>
        <f>SUM('3.'!M87-'2.'!P84)</f>
        <v>2286660</v>
      </c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</row>
    <row r="88" spans="1:34" x14ac:dyDescent="0.25">
      <c r="B88" s="222"/>
      <c r="C88" s="222"/>
      <c r="D88" s="222"/>
      <c r="E88" s="222"/>
      <c r="F88" s="222"/>
      <c r="G88" s="223"/>
      <c r="H88" s="222"/>
      <c r="I88" s="222"/>
      <c r="J88" s="222"/>
      <c r="K88" s="223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</row>
    <row r="89" spans="1:34" x14ac:dyDescent="0.25">
      <c r="B89" s="222"/>
      <c r="C89" s="222"/>
      <c r="D89" s="222"/>
      <c r="E89" s="222"/>
      <c r="F89" s="222"/>
      <c r="G89" s="223"/>
      <c r="H89" s="222"/>
      <c r="I89" s="222"/>
      <c r="J89" s="222"/>
      <c r="K89" s="223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</row>
    <row r="90" spans="1:34" x14ac:dyDescent="0.25">
      <c r="B90" s="222"/>
      <c r="C90" s="222"/>
      <c r="D90" s="222"/>
      <c r="E90" s="222"/>
      <c r="F90" s="222"/>
      <c r="G90" s="223"/>
      <c r="H90" s="222"/>
      <c r="I90" s="222"/>
      <c r="J90" s="222"/>
      <c r="K90" s="223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</row>
    <row r="91" spans="1:34" x14ac:dyDescent="0.25">
      <c r="B91" s="222"/>
      <c r="C91" s="222"/>
      <c r="D91" s="222"/>
      <c r="E91" s="222"/>
      <c r="F91" s="222"/>
      <c r="G91" s="223"/>
      <c r="H91" s="222"/>
      <c r="I91" s="222"/>
      <c r="J91" s="222"/>
      <c r="K91" s="223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</row>
    <row r="92" spans="1:34" x14ac:dyDescent="0.25">
      <c r="B92" s="222"/>
      <c r="C92" s="222"/>
      <c r="D92" s="222"/>
      <c r="E92" s="222"/>
      <c r="F92" s="222"/>
      <c r="G92" s="223"/>
      <c r="H92" s="222"/>
      <c r="I92" s="222"/>
      <c r="J92" s="222"/>
      <c r="K92" s="223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</row>
    <row r="93" spans="1:34" x14ac:dyDescent="0.25">
      <c r="B93" s="222"/>
      <c r="C93" s="222"/>
      <c r="D93" s="222"/>
      <c r="E93" s="222"/>
      <c r="F93" s="222"/>
      <c r="G93" s="223"/>
      <c r="H93" s="222"/>
      <c r="I93" s="222"/>
      <c r="J93" s="222"/>
      <c r="K93" s="223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</row>
    <row r="94" spans="1:34" x14ac:dyDescent="0.25">
      <c r="B94" s="222"/>
      <c r="C94" s="222"/>
      <c r="D94" s="222"/>
      <c r="E94" s="222"/>
      <c r="F94" s="222"/>
      <c r="G94" s="223"/>
      <c r="H94" s="222"/>
      <c r="I94" s="222"/>
      <c r="J94" s="222"/>
      <c r="K94" s="223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</row>
    <row r="95" spans="1:34" x14ac:dyDescent="0.25">
      <c r="B95" s="222"/>
      <c r="C95" s="222"/>
      <c r="D95" s="222"/>
      <c r="E95" s="222"/>
      <c r="F95" s="222"/>
      <c r="G95" s="223"/>
      <c r="H95" s="222"/>
      <c r="I95" s="222"/>
      <c r="J95" s="222"/>
      <c r="K95" s="223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</row>
    <row r="96" spans="1:34" x14ac:dyDescent="0.25">
      <c r="B96" s="222"/>
      <c r="C96" s="222"/>
      <c r="D96" s="222"/>
      <c r="E96" s="222"/>
      <c r="F96" s="222"/>
      <c r="G96" s="223"/>
      <c r="H96" s="222"/>
      <c r="I96" s="222"/>
      <c r="J96" s="222"/>
      <c r="K96" s="223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</row>
    <row r="97" spans="2:34" x14ac:dyDescent="0.25">
      <c r="B97" s="222"/>
      <c r="C97" s="222"/>
      <c r="D97" s="222"/>
      <c r="E97" s="222"/>
      <c r="F97" s="222"/>
      <c r="G97" s="223"/>
      <c r="H97" s="222"/>
      <c r="I97" s="222"/>
      <c r="J97" s="222"/>
      <c r="K97" s="223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</row>
    <row r="98" spans="2:34" x14ac:dyDescent="0.25">
      <c r="B98" s="222"/>
      <c r="C98" s="222"/>
      <c r="D98" s="222"/>
      <c r="E98" s="222"/>
      <c r="F98" s="222"/>
      <c r="G98" s="223"/>
      <c r="H98" s="222"/>
      <c r="I98" s="222"/>
      <c r="J98" s="222"/>
      <c r="K98" s="223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</row>
    <row r="99" spans="2:34" x14ac:dyDescent="0.25">
      <c r="B99" s="222"/>
      <c r="C99" s="222"/>
      <c r="D99" s="222"/>
      <c r="E99" s="222"/>
      <c r="F99" s="222"/>
      <c r="G99" s="223"/>
      <c r="H99" s="222"/>
      <c r="I99" s="222"/>
      <c r="J99" s="222"/>
      <c r="K99" s="223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</row>
    <row r="100" spans="2:34" x14ac:dyDescent="0.25">
      <c r="B100" s="222"/>
      <c r="C100" s="222"/>
      <c r="D100" s="222"/>
      <c r="E100" s="222"/>
      <c r="F100" s="222"/>
      <c r="G100" s="223"/>
      <c r="H100" s="222"/>
      <c r="I100" s="222"/>
      <c r="J100" s="222"/>
      <c r="K100" s="223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</row>
    <row r="101" spans="2:34" x14ac:dyDescent="0.25">
      <c r="B101" s="222"/>
      <c r="C101" s="222"/>
      <c r="D101" s="222"/>
      <c r="E101" s="222"/>
      <c r="F101" s="222"/>
      <c r="G101" s="223"/>
      <c r="H101" s="222"/>
      <c r="I101" s="222"/>
      <c r="J101" s="222"/>
      <c r="K101" s="223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</row>
    <row r="102" spans="2:34" x14ac:dyDescent="0.25">
      <c r="B102" s="222"/>
      <c r="C102" s="222"/>
      <c r="D102" s="222"/>
      <c r="E102" s="222"/>
      <c r="F102" s="222"/>
      <c r="G102" s="223"/>
      <c r="H102" s="222"/>
      <c r="I102" s="222"/>
      <c r="J102" s="222"/>
      <c r="K102" s="223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</row>
    <row r="103" spans="2:34" x14ac:dyDescent="0.25">
      <c r="B103" s="222"/>
      <c r="C103" s="222"/>
      <c r="D103" s="222"/>
      <c r="E103" s="222"/>
      <c r="F103" s="222"/>
      <c r="G103" s="223"/>
      <c r="H103" s="222"/>
      <c r="I103" s="222"/>
      <c r="J103" s="222"/>
      <c r="K103" s="223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</row>
    <row r="104" spans="2:34" x14ac:dyDescent="0.25">
      <c r="B104" s="222"/>
      <c r="C104" s="222"/>
      <c r="D104" s="222"/>
      <c r="E104" s="222"/>
      <c r="F104" s="222"/>
      <c r="G104" s="223"/>
      <c r="H104" s="222"/>
      <c r="I104" s="222"/>
      <c r="J104" s="222"/>
      <c r="K104" s="223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</row>
    <row r="105" spans="2:34" x14ac:dyDescent="0.25">
      <c r="B105" s="222"/>
      <c r="C105" s="222"/>
      <c r="D105" s="222"/>
      <c r="E105" s="222"/>
      <c r="F105" s="222"/>
      <c r="G105" s="223"/>
      <c r="H105" s="222"/>
      <c r="I105" s="222"/>
      <c r="J105" s="222"/>
      <c r="K105" s="223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</row>
    <row r="106" spans="2:34" x14ac:dyDescent="0.25">
      <c r="B106" s="222"/>
      <c r="C106" s="222"/>
      <c r="D106" s="222"/>
      <c r="E106" s="222"/>
      <c r="F106" s="222"/>
      <c r="G106" s="223"/>
      <c r="H106" s="222"/>
      <c r="I106" s="222"/>
      <c r="J106" s="222"/>
      <c r="K106" s="223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</row>
    <row r="107" spans="2:34" x14ac:dyDescent="0.25">
      <c r="B107" s="222"/>
      <c r="C107" s="222"/>
      <c r="D107" s="222"/>
      <c r="E107" s="222"/>
      <c r="F107" s="222"/>
      <c r="G107" s="223"/>
      <c r="H107" s="222"/>
      <c r="I107" s="222"/>
      <c r="J107" s="222"/>
      <c r="K107" s="223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</row>
    <row r="108" spans="2:34" x14ac:dyDescent="0.25">
      <c r="B108" s="222"/>
      <c r="C108" s="222"/>
      <c r="D108" s="222"/>
      <c r="E108" s="222"/>
      <c r="F108" s="222"/>
      <c r="G108" s="223"/>
      <c r="H108" s="222"/>
      <c r="I108" s="222"/>
      <c r="J108" s="222"/>
      <c r="K108" s="223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</row>
    <row r="109" spans="2:34" x14ac:dyDescent="0.25">
      <c r="B109" s="222"/>
      <c r="C109" s="222"/>
      <c r="D109" s="222"/>
      <c r="E109" s="222"/>
      <c r="F109" s="222"/>
      <c r="G109" s="223"/>
      <c r="H109" s="222"/>
      <c r="I109" s="222"/>
      <c r="J109" s="222"/>
      <c r="K109" s="223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</row>
    <row r="110" spans="2:34" x14ac:dyDescent="0.25">
      <c r="B110" s="222"/>
      <c r="C110" s="222"/>
      <c r="D110" s="222"/>
      <c r="E110" s="222"/>
      <c r="F110" s="222"/>
      <c r="G110" s="223"/>
      <c r="H110" s="222"/>
      <c r="I110" s="222"/>
      <c r="J110" s="222"/>
      <c r="K110" s="223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</row>
    <row r="111" spans="2:34" x14ac:dyDescent="0.25">
      <c r="B111" s="222"/>
      <c r="C111" s="222"/>
      <c r="D111" s="222"/>
      <c r="E111" s="222"/>
      <c r="F111" s="222"/>
      <c r="G111" s="223"/>
      <c r="H111" s="222"/>
      <c r="I111" s="222"/>
      <c r="J111" s="222"/>
      <c r="K111" s="223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</row>
    <row r="112" spans="2:34" x14ac:dyDescent="0.25">
      <c r="B112" s="222"/>
      <c r="C112" s="222"/>
      <c r="D112" s="222"/>
      <c r="E112" s="222"/>
      <c r="F112" s="222"/>
      <c r="G112" s="223"/>
      <c r="H112" s="222"/>
      <c r="I112" s="222"/>
      <c r="J112" s="222"/>
      <c r="K112" s="223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</row>
    <row r="113" spans="2:34" x14ac:dyDescent="0.25">
      <c r="B113" s="222"/>
      <c r="C113" s="222"/>
      <c r="D113" s="222"/>
      <c r="E113" s="222"/>
      <c r="F113" s="222"/>
      <c r="G113" s="223"/>
      <c r="H113" s="222"/>
      <c r="I113" s="222"/>
      <c r="J113" s="222"/>
      <c r="K113" s="223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</row>
    <row r="114" spans="2:34" x14ac:dyDescent="0.25">
      <c r="B114" s="222"/>
      <c r="C114" s="222"/>
      <c r="D114" s="222"/>
      <c r="E114" s="222"/>
      <c r="F114" s="222"/>
      <c r="G114" s="223"/>
      <c r="H114" s="222"/>
      <c r="I114" s="222"/>
      <c r="J114" s="222"/>
      <c r="K114" s="223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</row>
    <row r="115" spans="2:34" x14ac:dyDescent="0.25">
      <c r="B115" s="222"/>
      <c r="C115" s="222"/>
      <c r="D115" s="222"/>
      <c r="E115" s="222"/>
      <c r="F115" s="222"/>
      <c r="G115" s="223"/>
      <c r="H115" s="222"/>
      <c r="I115" s="222"/>
      <c r="J115" s="222"/>
      <c r="K115" s="223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</row>
    <row r="116" spans="2:34" x14ac:dyDescent="0.25">
      <c r="B116" s="222"/>
      <c r="C116" s="222"/>
      <c r="D116" s="222"/>
      <c r="E116" s="222"/>
      <c r="F116" s="222"/>
      <c r="G116" s="223"/>
      <c r="H116" s="222"/>
      <c r="I116" s="222"/>
      <c r="J116" s="222"/>
      <c r="K116" s="223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</row>
    <row r="117" spans="2:34" x14ac:dyDescent="0.25">
      <c r="B117" s="222"/>
      <c r="C117" s="222"/>
      <c r="D117" s="222"/>
      <c r="E117" s="222"/>
      <c r="F117" s="222"/>
      <c r="G117" s="223"/>
      <c r="H117" s="222"/>
      <c r="I117" s="222"/>
      <c r="J117" s="222"/>
      <c r="K117" s="223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</row>
    <row r="118" spans="2:34" x14ac:dyDescent="0.25">
      <c r="B118" s="222"/>
      <c r="C118" s="222"/>
      <c r="D118" s="222"/>
      <c r="E118" s="222"/>
      <c r="F118" s="222"/>
      <c r="G118" s="223"/>
      <c r="H118" s="222"/>
      <c r="I118" s="222"/>
      <c r="J118" s="222"/>
      <c r="K118" s="223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</row>
    <row r="119" spans="2:34" x14ac:dyDescent="0.25">
      <c r="B119" s="222"/>
      <c r="C119" s="222"/>
      <c r="D119" s="222"/>
      <c r="E119" s="222"/>
      <c r="F119" s="222"/>
      <c r="G119" s="223"/>
      <c r="H119" s="222"/>
      <c r="I119" s="222"/>
      <c r="J119" s="222"/>
      <c r="K119" s="223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</row>
    <row r="120" spans="2:34" x14ac:dyDescent="0.25">
      <c r="B120" s="222"/>
      <c r="C120" s="222"/>
      <c r="D120" s="222"/>
      <c r="E120" s="222"/>
      <c r="F120" s="222"/>
      <c r="G120" s="223"/>
      <c r="H120" s="222"/>
      <c r="I120" s="222"/>
      <c r="J120" s="222"/>
      <c r="K120" s="223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</row>
    <row r="121" spans="2:34" x14ac:dyDescent="0.25">
      <c r="B121" s="222"/>
      <c r="C121" s="222"/>
      <c r="D121" s="222"/>
      <c r="E121" s="222"/>
      <c r="F121" s="222"/>
      <c r="G121" s="223"/>
      <c r="H121" s="222"/>
      <c r="I121" s="222"/>
      <c r="J121" s="222"/>
      <c r="K121" s="223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</row>
    <row r="122" spans="2:34" x14ac:dyDescent="0.25">
      <c r="B122" s="222"/>
      <c r="C122" s="222"/>
      <c r="D122" s="222"/>
      <c r="E122" s="222"/>
      <c r="F122" s="222"/>
      <c r="G122" s="223"/>
      <c r="H122" s="222"/>
      <c r="I122" s="222"/>
      <c r="J122" s="222"/>
      <c r="K122" s="223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</row>
    <row r="123" spans="2:34" x14ac:dyDescent="0.25">
      <c r="B123" s="222"/>
      <c r="C123" s="222"/>
      <c r="D123" s="222"/>
      <c r="E123" s="222"/>
      <c r="F123" s="222"/>
      <c r="G123" s="223"/>
      <c r="H123" s="222"/>
      <c r="I123" s="222"/>
      <c r="J123" s="222"/>
      <c r="K123" s="223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</row>
    <row r="124" spans="2:34" x14ac:dyDescent="0.25">
      <c r="B124" s="222"/>
      <c r="C124" s="222"/>
      <c r="D124" s="222"/>
      <c r="E124" s="222"/>
      <c r="F124" s="222"/>
      <c r="G124" s="223"/>
      <c r="H124" s="222"/>
      <c r="I124" s="222"/>
      <c r="J124" s="222"/>
      <c r="K124" s="223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</row>
    <row r="125" spans="2:34" x14ac:dyDescent="0.25">
      <c r="B125" s="222"/>
      <c r="C125" s="222"/>
      <c r="D125" s="222"/>
      <c r="E125" s="222"/>
      <c r="F125" s="222"/>
      <c r="G125" s="223"/>
      <c r="H125" s="222"/>
      <c r="I125" s="222"/>
      <c r="J125" s="222"/>
      <c r="K125" s="223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</row>
    <row r="126" spans="2:34" x14ac:dyDescent="0.25">
      <c r="B126" s="222"/>
      <c r="C126" s="222"/>
      <c r="D126" s="222"/>
      <c r="E126" s="222"/>
      <c r="F126" s="222"/>
      <c r="G126" s="223"/>
      <c r="H126" s="222"/>
      <c r="I126" s="222"/>
      <c r="J126" s="222"/>
      <c r="K126" s="223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</row>
    <row r="127" spans="2:34" x14ac:dyDescent="0.25">
      <c r="B127" s="222"/>
      <c r="C127" s="222"/>
      <c r="D127" s="222"/>
      <c r="E127" s="222"/>
      <c r="F127" s="222"/>
      <c r="G127" s="223"/>
      <c r="H127" s="222"/>
      <c r="I127" s="222"/>
      <c r="J127" s="222"/>
      <c r="K127" s="223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</row>
    <row r="128" spans="2:34" x14ac:dyDescent="0.25">
      <c r="B128" s="222"/>
      <c r="C128" s="222"/>
      <c r="D128" s="222"/>
      <c r="E128" s="222"/>
      <c r="F128" s="222"/>
      <c r="G128" s="223"/>
      <c r="H128" s="222"/>
      <c r="I128" s="222"/>
      <c r="J128" s="222"/>
      <c r="K128" s="223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</row>
    <row r="129" spans="2:34" x14ac:dyDescent="0.25">
      <c r="B129" s="222"/>
      <c r="C129" s="222"/>
      <c r="D129" s="222"/>
      <c r="E129" s="222"/>
      <c r="F129" s="222"/>
      <c r="G129" s="223"/>
      <c r="H129" s="222"/>
      <c r="I129" s="222"/>
      <c r="J129" s="222"/>
      <c r="K129" s="223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</row>
    <row r="130" spans="2:34" x14ac:dyDescent="0.25">
      <c r="B130" s="222"/>
      <c r="C130" s="222"/>
      <c r="D130" s="222"/>
      <c r="E130" s="222"/>
      <c r="F130" s="222"/>
      <c r="G130" s="223"/>
      <c r="H130" s="222"/>
      <c r="I130" s="222"/>
      <c r="J130" s="222"/>
      <c r="K130" s="223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</row>
    <row r="131" spans="2:34" x14ac:dyDescent="0.25">
      <c r="B131" s="222"/>
      <c r="C131" s="222"/>
      <c r="D131" s="222"/>
      <c r="E131" s="222"/>
      <c r="F131" s="222"/>
      <c r="G131" s="223"/>
      <c r="H131" s="222"/>
      <c r="I131" s="222"/>
      <c r="J131" s="222"/>
      <c r="K131" s="223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</row>
    <row r="132" spans="2:34" x14ac:dyDescent="0.25">
      <c r="B132" s="222"/>
      <c r="C132" s="222"/>
      <c r="D132" s="222"/>
      <c r="E132" s="222"/>
      <c r="F132" s="222"/>
      <c r="G132" s="223"/>
      <c r="H132" s="222"/>
      <c r="I132" s="222"/>
      <c r="J132" s="222"/>
      <c r="K132" s="223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</row>
    <row r="133" spans="2:34" x14ac:dyDescent="0.25">
      <c r="B133" s="222"/>
      <c r="C133" s="222"/>
      <c r="D133" s="222"/>
      <c r="E133" s="222"/>
      <c r="F133" s="222"/>
      <c r="G133" s="223"/>
      <c r="H133" s="222"/>
      <c r="I133" s="222"/>
      <c r="J133" s="222"/>
      <c r="K133" s="223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</row>
    <row r="134" spans="2:34" x14ac:dyDescent="0.25">
      <c r="B134" s="222"/>
      <c r="C134" s="222"/>
      <c r="D134" s="222"/>
      <c r="E134" s="222"/>
      <c r="F134" s="222"/>
      <c r="G134" s="223"/>
      <c r="H134" s="222"/>
      <c r="I134" s="222"/>
      <c r="J134" s="222"/>
      <c r="K134" s="223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</row>
  </sheetData>
  <autoFilter ref="A6:AH84"/>
  <mergeCells count="8">
    <mergeCell ref="A1:Q1"/>
    <mergeCell ref="A2:Q2"/>
    <mergeCell ref="A5:A6"/>
    <mergeCell ref="B5:B6"/>
    <mergeCell ref="C5:F5"/>
    <mergeCell ref="G5:J5"/>
    <mergeCell ref="K5:N5"/>
    <mergeCell ref="O5:Q5"/>
  </mergeCells>
  <phoneticPr fontId="0" type="noConversion"/>
  <pageMargins left="0.94488188976377963" right="0.39370078740157483" top="0.31496062992125984" bottom="0.43307086614173229" header="0.31496062992125984" footer="0.23622047244094491"/>
  <pageSetup paperSize="9" scale="5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10"/>
  <sheetViews>
    <sheetView workbookViewId="0">
      <selection activeCell="C12" sqref="C12"/>
    </sheetView>
  </sheetViews>
  <sheetFormatPr defaultRowHeight="15" x14ac:dyDescent="0.25"/>
  <cols>
    <col min="1" max="1" width="38.7109375" style="230" customWidth="1"/>
    <col min="2" max="2" width="26.85546875" style="230" customWidth="1"/>
    <col min="3" max="3" width="21.7109375" style="230" customWidth="1"/>
    <col min="4" max="4" width="17.140625" style="230" customWidth="1"/>
    <col min="5" max="16384" width="9.140625" style="230"/>
  </cols>
  <sheetData>
    <row r="1" spans="1:4" x14ac:dyDescent="0.25">
      <c r="C1" s="396"/>
    </row>
    <row r="2" spans="1:4" x14ac:dyDescent="0.25">
      <c r="C2" s="396"/>
    </row>
    <row r="3" spans="1:4" ht="28.5" customHeight="1" x14ac:dyDescent="0.3">
      <c r="A3" s="624" t="str">
        <f>'1.'!A1</f>
        <v>Ják Község  Önkormányzata 2021. évi költségvetése</v>
      </c>
      <c r="B3" s="601"/>
      <c r="C3" s="601"/>
    </row>
    <row r="4" spans="1:4" ht="33" customHeight="1" x14ac:dyDescent="0.25">
      <c r="A4" s="648" t="s">
        <v>1252</v>
      </c>
      <c r="B4" s="601"/>
      <c r="C4" s="601"/>
    </row>
    <row r="5" spans="1:4" ht="18.75" x14ac:dyDescent="0.25">
      <c r="A5" s="397"/>
      <c r="B5" s="324"/>
      <c r="C5" s="324"/>
    </row>
    <row r="6" spans="1:4" x14ac:dyDescent="0.25">
      <c r="A6" s="331" t="s">
        <v>928</v>
      </c>
      <c r="C6" s="569" t="s">
        <v>1283</v>
      </c>
    </row>
    <row r="7" spans="1:4" ht="30" x14ac:dyDescent="0.25">
      <c r="A7" s="334" t="s">
        <v>901</v>
      </c>
      <c r="B7" s="352" t="s">
        <v>1187</v>
      </c>
      <c r="C7" s="568" t="s">
        <v>1110</v>
      </c>
      <c r="D7" s="398" t="s">
        <v>1111</v>
      </c>
    </row>
    <row r="8" spans="1:4" ht="30" x14ac:dyDescent="0.25">
      <c r="A8" s="399" t="s">
        <v>422</v>
      </c>
      <c r="B8" s="400" t="s">
        <v>423</v>
      </c>
      <c r="C8" s="333">
        <f>SUM('2.'!O81)/1000</f>
        <v>0</v>
      </c>
      <c r="D8" s="333"/>
    </row>
    <row r="9" spans="1:4" ht="30" x14ac:dyDescent="0.25">
      <c r="A9" s="399" t="s">
        <v>1196</v>
      </c>
      <c r="B9" s="400" t="s">
        <v>425</v>
      </c>
      <c r="C9" s="333">
        <f>79924955+87840520+112162697</f>
        <v>279928172</v>
      </c>
      <c r="D9" s="333"/>
    </row>
    <row r="10" spans="1:4" x14ac:dyDescent="0.25">
      <c r="A10" s="334" t="s">
        <v>969</v>
      </c>
      <c r="B10" s="334"/>
      <c r="C10" s="335">
        <f>C9+C8</f>
        <v>279928172</v>
      </c>
      <c r="D10" s="335">
        <f>D9+D8</f>
        <v>0</v>
      </c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3:D34"/>
  <sheetViews>
    <sheetView workbookViewId="0">
      <selection activeCell="C14" sqref="C14"/>
    </sheetView>
  </sheetViews>
  <sheetFormatPr defaultRowHeight="15" x14ac:dyDescent="0.25"/>
  <cols>
    <col min="1" max="1" width="32.7109375" style="230" customWidth="1"/>
    <col min="2" max="2" width="12.28515625" style="230" customWidth="1"/>
    <col min="3" max="3" width="17.42578125" style="317" customWidth="1"/>
    <col min="4" max="4" width="18.28515625" style="317" customWidth="1"/>
    <col min="5" max="16384" width="9.140625" style="230"/>
  </cols>
  <sheetData>
    <row r="3" spans="1:4" ht="15.75" x14ac:dyDescent="0.3">
      <c r="A3" s="624" t="str">
        <f>'1.'!A1</f>
        <v>Ják Község  Önkormányzata 2021. évi költségvetése</v>
      </c>
      <c r="B3" s="601"/>
      <c r="C3" s="601"/>
    </row>
    <row r="4" spans="1:4" ht="29.25" customHeight="1" x14ac:dyDescent="0.25">
      <c r="A4" s="649" t="s">
        <v>1251</v>
      </c>
      <c r="B4" s="650"/>
      <c r="C4" s="650"/>
    </row>
    <row r="5" spans="1:4" x14ac:dyDescent="0.25">
      <c r="B5" s="566" t="s">
        <v>1284</v>
      </c>
    </row>
    <row r="6" spans="1:4" ht="30" x14ac:dyDescent="0.25">
      <c r="A6" s="334" t="s">
        <v>901</v>
      </c>
      <c r="B6" s="352" t="s">
        <v>1189</v>
      </c>
      <c r="C6" s="330" t="s">
        <v>1112</v>
      </c>
      <c r="D6" s="330" t="s">
        <v>1113</v>
      </c>
    </row>
    <row r="7" spans="1:4" x14ac:dyDescent="0.25">
      <c r="A7" s="400" t="s">
        <v>803</v>
      </c>
      <c r="B7" s="400" t="s">
        <v>483</v>
      </c>
      <c r="C7" s="333"/>
      <c r="D7" s="333"/>
    </row>
    <row r="8" spans="1:4" x14ac:dyDescent="0.25">
      <c r="A8" s="400" t="s">
        <v>804</v>
      </c>
      <c r="B8" s="400" t="s">
        <v>483</v>
      </c>
      <c r="C8" s="333">
        <v>350000</v>
      </c>
      <c r="D8" s="333"/>
    </row>
    <row r="9" spans="1:4" x14ac:dyDescent="0.25">
      <c r="A9" s="400" t="s">
        <v>805</v>
      </c>
      <c r="B9" s="400" t="s">
        <v>483</v>
      </c>
      <c r="C9" s="333">
        <v>7500000</v>
      </c>
      <c r="D9" s="333"/>
    </row>
    <row r="10" spans="1:4" x14ac:dyDescent="0.25">
      <c r="A10" s="400" t="s">
        <v>806</v>
      </c>
      <c r="B10" s="400" t="s">
        <v>483</v>
      </c>
      <c r="C10" s="333">
        <v>2500000</v>
      </c>
      <c r="D10" s="333"/>
    </row>
    <row r="11" spans="1:4" x14ac:dyDescent="0.25">
      <c r="A11" s="395" t="s">
        <v>751</v>
      </c>
      <c r="B11" s="356" t="s">
        <v>483</v>
      </c>
      <c r="C11" s="335">
        <f>SUM(C7:C10)</f>
        <v>10350000</v>
      </c>
      <c r="D11" s="335"/>
    </row>
    <row r="12" spans="1:4" x14ac:dyDescent="0.25">
      <c r="A12" s="400" t="s">
        <v>752</v>
      </c>
      <c r="B12" s="391" t="s">
        <v>484</v>
      </c>
      <c r="C12" s="335">
        <f>SUM(C13:C14)</f>
        <v>40000000</v>
      </c>
      <c r="D12" s="335"/>
    </row>
    <row r="13" spans="1:4" ht="38.25" x14ac:dyDescent="0.25">
      <c r="A13" s="401" t="s">
        <v>485</v>
      </c>
      <c r="B13" s="401" t="s">
        <v>484</v>
      </c>
      <c r="C13" s="333">
        <v>40000000</v>
      </c>
      <c r="D13" s="333"/>
    </row>
    <row r="14" spans="1:4" ht="38.25" x14ac:dyDescent="0.25">
      <c r="A14" s="401" t="s">
        <v>486</v>
      </c>
      <c r="B14" s="401" t="s">
        <v>484</v>
      </c>
      <c r="C14" s="333"/>
      <c r="D14" s="333"/>
    </row>
    <row r="15" spans="1:4" x14ac:dyDescent="0.25">
      <c r="A15" s="400" t="s">
        <v>754</v>
      </c>
      <c r="B15" s="391" t="s">
        <v>490</v>
      </c>
      <c r="C15" s="333"/>
      <c r="D15" s="333"/>
    </row>
    <row r="16" spans="1:4" ht="25.5" x14ac:dyDescent="0.25">
      <c r="A16" s="401" t="s">
        <v>491</v>
      </c>
      <c r="B16" s="401" t="s">
        <v>490</v>
      </c>
      <c r="C16" s="333"/>
      <c r="D16" s="333"/>
    </row>
    <row r="17" spans="1:4" ht="25.5" x14ac:dyDescent="0.25">
      <c r="A17" s="402" t="s">
        <v>492</v>
      </c>
      <c r="B17" s="401" t="s">
        <v>490</v>
      </c>
      <c r="C17" s="335">
        <f>SUM(C15*0.4)</f>
        <v>0</v>
      </c>
      <c r="D17" s="335"/>
    </row>
    <row r="18" spans="1:4" x14ac:dyDescent="0.25">
      <c r="A18" s="401" t="s">
        <v>493</v>
      </c>
      <c r="B18" s="401" t="s">
        <v>490</v>
      </c>
      <c r="C18" s="333"/>
      <c r="D18" s="333"/>
    </row>
    <row r="19" spans="1:4" x14ac:dyDescent="0.25">
      <c r="A19" s="401" t="s">
        <v>494</v>
      </c>
      <c r="B19" s="401" t="s">
        <v>490</v>
      </c>
      <c r="C19" s="333"/>
      <c r="D19" s="333"/>
    </row>
    <row r="20" spans="1:4" ht="25.5" x14ac:dyDescent="0.25">
      <c r="A20" s="400" t="s">
        <v>811</v>
      </c>
      <c r="B20" s="391" t="s">
        <v>495</v>
      </c>
      <c r="C20" s="333"/>
      <c r="D20" s="333"/>
    </row>
    <row r="21" spans="1:4" ht="25.5" x14ac:dyDescent="0.25">
      <c r="A21" s="401" t="s">
        <v>503</v>
      </c>
      <c r="B21" s="401" t="s">
        <v>495</v>
      </c>
      <c r="C21" s="333"/>
      <c r="D21" s="333"/>
    </row>
    <row r="22" spans="1:4" x14ac:dyDescent="0.25">
      <c r="A22" s="401" t="s">
        <v>504</v>
      </c>
      <c r="B22" s="401" t="s">
        <v>495</v>
      </c>
      <c r="C22" s="333"/>
      <c r="D22" s="333"/>
    </row>
    <row r="23" spans="1:4" x14ac:dyDescent="0.25">
      <c r="A23" s="395" t="s">
        <v>783</v>
      </c>
      <c r="B23" s="356" t="s">
        <v>511</v>
      </c>
      <c r="C23" s="335">
        <f>SUM(C17,C12,C11)</f>
        <v>50350000</v>
      </c>
      <c r="D23" s="335">
        <f>SUM(D17,D12,D11)</f>
        <v>0</v>
      </c>
    </row>
    <row r="24" spans="1:4" x14ac:dyDescent="0.25">
      <c r="A24" s="400" t="s">
        <v>812</v>
      </c>
      <c r="B24" s="400" t="s">
        <v>512</v>
      </c>
      <c r="C24" s="333"/>
      <c r="D24" s="333"/>
    </row>
    <row r="25" spans="1:4" x14ac:dyDescent="0.25">
      <c r="A25" s="400" t="s">
        <v>814</v>
      </c>
      <c r="B25" s="400" t="s">
        <v>512</v>
      </c>
      <c r="C25" s="333"/>
      <c r="D25" s="333"/>
    </row>
    <row r="26" spans="1:4" x14ac:dyDescent="0.25">
      <c r="A26" s="400" t="s">
        <v>1188</v>
      </c>
      <c r="B26" s="400" t="s">
        <v>512</v>
      </c>
      <c r="C26" s="333">
        <v>200000</v>
      </c>
      <c r="D26" s="333"/>
    </row>
    <row r="27" spans="1:4" x14ac:dyDescent="0.25">
      <c r="A27" s="400" t="s">
        <v>816</v>
      </c>
      <c r="B27" s="400" t="s">
        <v>512</v>
      </c>
      <c r="C27" s="333"/>
      <c r="D27" s="333"/>
    </row>
    <row r="28" spans="1:4" x14ac:dyDescent="0.25">
      <c r="A28" s="400" t="s">
        <v>818</v>
      </c>
      <c r="B28" s="400" t="s">
        <v>512</v>
      </c>
      <c r="C28" s="333"/>
      <c r="D28" s="333"/>
    </row>
    <row r="29" spans="1:4" x14ac:dyDescent="0.25">
      <c r="A29" s="400" t="s">
        <v>819</v>
      </c>
      <c r="B29" s="400" t="s">
        <v>512</v>
      </c>
      <c r="C29" s="333"/>
      <c r="D29" s="333"/>
    </row>
    <row r="30" spans="1:4" x14ac:dyDescent="0.25">
      <c r="A30" s="400" t="s">
        <v>820</v>
      </c>
      <c r="B30" s="400" t="s">
        <v>512</v>
      </c>
      <c r="C30" s="333"/>
      <c r="D30" s="333"/>
    </row>
    <row r="31" spans="1:4" x14ac:dyDescent="0.25">
      <c r="A31" s="400" t="s">
        <v>821</v>
      </c>
      <c r="B31" s="400" t="s">
        <v>512</v>
      </c>
      <c r="C31" s="333"/>
      <c r="D31" s="333"/>
    </row>
    <row r="32" spans="1:4" ht="63.75" x14ac:dyDescent="0.25">
      <c r="A32" s="400" t="s">
        <v>822</v>
      </c>
      <c r="B32" s="400" t="s">
        <v>512</v>
      </c>
      <c r="C32" s="333"/>
      <c r="D32" s="333"/>
    </row>
    <row r="33" spans="1:4" x14ac:dyDescent="0.25">
      <c r="A33" s="400" t="s">
        <v>823</v>
      </c>
      <c r="B33" s="400" t="s">
        <v>512</v>
      </c>
      <c r="C33" s="333"/>
      <c r="D33" s="333"/>
    </row>
    <row r="34" spans="1:4" x14ac:dyDescent="0.25">
      <c r="A34" s="395" t="s">
        <v>756</v>
      </c>
      <c r="B34" s="356" t="s">
        <v>512</v>
      </c>
      <c r="C34" s="335">
        <f>SUM(C24:C33)</f>
        <v>200000</v>
      </c>
      <c r="D34" s="335">
        <f>SUM(D23)</f>
        <v>0</v>
      </c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I25"/>
  <sheetViews>
    <sheetView workbookViewId="0">
      <selection activeCell="G9" sqref="G9"/>
    </sheetView>
  </sheetViews>
  <sheetFormatPr defaultRowHeight="15" x14ac:dyDescent="0.25"/>
  <cols>
    <col min="1" max="1" width="9.140625" style="230"/>
    <col min="2" max="2" width="33.42578125" style="230" customWidth="1"/>
    <col min="3" max="9" width="12.28515625" style="230" customWidth="1"/>
    <col min="10" max="16384" width="9.140625" style="230"/>
  </cols>
  <sheetData>
    <row r="2" spans="1:9" ht="32.25" customHeight="1" x14ac:dyDescent="0.25">
      <c r="A2" s="653" t="s">
        <v>1117</v>
      </c>
      <c r="B2" s="653"/>
      <c r="C2" s="653"/>
      <c r="D2" s="653"/>
      <c r="E2" s="653"/>
      <c r="F2" s="653"/>
      <c r="G2" s="653"/>
      <c r="H2" s="653"/>
      <c r="I2" s="653"/>
    </row>
    <row r="3" spans="1:9" ht="32.25" customHeight="1" x14ac:dyDescent="0.25">
      <c r="A3" s="556"/>
      <c r="B3" s="556"/>
      <c r="C3" s="556"/>
      <c r="D3" s="556"/>
      <c r="E3" s="556"/>
      <c r="F3" s="566" t="s">
        <v>1285</v>
      </c>
      <c r="G3" s="567"/>
      <c r="H3" s="556"/>
      <c r="I3" s="556"/>
    </row>
    <row r="4" spans="1:9" ht="15.75" thickBot="1" x14ac:dyDescent="0.3">
      <c r="A4" s="271"/>
      <c r="B4" s="270"/>
      <c r="C4" s="270"/>
      <c r="D4" s="270"/>
      <c r="E4" s="270"/>
      <c r="F4" s="270"/>
      <c r="G4" s="270"/>
      <c r="H4" s="270"/>
      <c r="I4" s="403" t="s">
        <v>1050</v>
      </c>
    </row>
    <row r="5" spans="1:9" x14ac:dyDescent="0.25">
      <c r="A5" s="654" t="s">
        <v>1051</v>
      </c>
      <c r="B5" s="656" t="s">
        <v>1118</v>
      </c>
      <c r="C5" s="654" t="s">
        <v>1119</v>
      </c>
      <c r="D5" s="654" t="s">
        <v>1262</v>
      </c>
      <c r="E5" s="658" t="s">
        <v>1120</v>
      </c>
      <c r="F5" s="659"/>
      <c r="G5" s="659"/>
      <c r="H5" s="660"/>
      <c r="I5" s="656" t="s">
        <v>16</v>
      </c>
    </row>
    <row r="6" spans="1:9" ht="15.75" thickBot="1" x14ac:dyDescent="0.3">
      <c r="A6" s="655"/>
      <c r="B6" s="657"/>
      <c r="C6" s="657"/>
      <c r="D6" s="655"/>
      <c r="E6" s="404">
        <v>2021</v>
      </c>
      <c r="F6" s="404">
        <v>2022</v>
      </c>
      <c r="G6" s="404">
        <v>2023</v>
      </c>
      <c r="H6" s="405">
        <v>2024</v>
      </c>
      <c r="I6" s="657"/>
    </row>
    <row r="7" spans="1:9" ht="15.75" thickBot="1" x14ac:dyDescent="0.3">
      <c r="A7" s="406">
        <v>1</v>
      </c>
      <c r="B7" s="407">
        <v>2</v>
      </c>
      <c r="C7" s="408">
        <v>3</v>
      </c>
      <c r="D7" s="407">
        <v>4</v>
      </c>
      <c r="E7" s="406">
        <v>5</v>
      </c>
      <c r="F7" s="408">
        <v>6</v>
      </c>
      <c r="G7" s="408">
        <v>7</v>
      </c>
      <c r="H7" s="409">
        <v>8</v>
      </c>
      <c r="I7" s="410" t="s">
        <v>1121</v>
      </c>
    </row>
    <row r="8" spans="1:9" ht="21.75" customHeight="1" thickBot="1" x14ac:dyDescent="0.3">
      <c r="A8" s="411" t="s">
        <v>1006</v>
      </c>
      <c r="B8" s="412" t="s">
        <v>1122</v>
      </c>
      <c r="C8" s="413"/>
      <c r="D8" s="414">
        <f>+D9+D10</f>
        <v>0</v>
      </c>
      <c r="E8" s="415">
        <f>+E9+E10</f>
        <v>0</v>
      </c>
      <c r="F8" s="416">
        <f>+F9+F10</f>
        <v>0</v>
      </c>
      <c r="G8" s="416">
        <f>+G9+G10</f>
        <v>0</v>
      </c>
      <c r="H8" s="417">
        <f>+H9+H10</f>
        <v>0</v>
      </c>
      <c r="I8" s="414">
        <f t="shared" ref="I8:I20" si="0">SUM(D8:H8)</f>
        <v>0</v>
      </c>
    </row>
    <row r="9" spans="1:9" ht="21.75" customHeight="1" x14ac:dyDescent="0.25">
      <c r="A9" s="418" t="s">
        <v>1008</v>
      </c>
      <c r="B9" s="419" t="s">
        <v>1123</v>
      </c>
      <c r="C9" s="420"/>
      <c r="D9" s="421"/>
      <c r="E9" s="422"/>
      <c r="F9" s="423"/>
      <c r="G9" s="423"/>
      <c r="H9" s="424"/>
      <c r="I9" s="425">
        <f t="shared" si="0"/>
        <v>0</v>
      </c>
    </row>
    <row r="10" spans="1:9" ht="21.75" customHeight="1" thickBot="1" x14ac:dyDescent="0.3">
      <c r="A10" s="418" t="s">
        <v>1010</v>
      </c>
      <c r="B10" s="419" t="s">
        <v>1123</v>
      </c>
      <c r="C10" s="420"/>
      <c r="D10" s="421"/>
      <c r="E10" s="422"/>
      <c r="F10" s="423"/>
      <c r="G10" s="423"/>
      <c r="H10" s="424"/>
      <c r="I10" s="425">
        <f t="shared" si="0"/>
        <v>0</v>
      </c>
    </row>
    <row r="11" spans="1:9" ht="21.75" customHeight="1" thickBot="1" x14ac:dyDescent="0.3">
      <c r="A11" s="411" t="s">
        <v>1012</v>
      </c>
      <c r="B11" s="412" t="s">
        <v>1124</v>
      </c>
      <c r="C11" s="426"/>
      <c r="D11" s="417">
        <f>D12+D14+D13</f>
        <v>9422975</v>
      </c>
      <c r="E11" s="417">
        <f>E12+E14+E13</f>
        <v>3000000</v>
      </c>
      <c r="F11" s="417">
        <f>F12+F14+F13</f>
        <v>3000000</v>
      </c>
      <c r="G11" s="417">
        <f>G12+G14+G13</f>
        <v>3000000</v>
      </c>
      <c r="H11" s="417">
        <f>H12+H14+H13</f>
        <v>3000000</v>
      </c>
      <c r="I11" s="414">
        <f>SUM(I12:I14)</f>
        <v>21422975</v>
      </c>
    </row>
    <row r="12" spans="1:9" ht="21.75" customHeight="1" x14ac:dyDescent="0.25">
      <c r="A12" s="418" t="s">
        <v>1014</v>
      </c>
      <c r="B12" s="419" t="s">
        <v>1123</v>
      </c>
      <c r="C12" s="420" t="s">
        <v>1261</v>
      </c>
      <c r="D12" s="421">
        <v>4422975</v>
      </c>
      <c r="E12" s="422">
        <v>1000000</v>
      </c>
      <c r="F12" s="423">
        <v>1000000</v>
      </c>
      <c r="G12" s="423">
        <v>1000000</v>
      </c>
      <c r="H12" s="424">
        <v>1000000</v>
      </c>
      <c r="I12" s="425">
        <f t="shared" si="0"/>
        <v>8422975</v>
      </c>
    </row>
    <row r="13" spans="1:9" ht="21.75" customHeight="1" x14ac:dyDescent="0.25">
      <c r="A13" s="418" t="s">
        <v>1016</v>
      </c>
      <c r="B13" s="419" t="s">
        <v>1123</v>
      </c>
      <c r="C13" s="420" t="s">
        <v>1201</v>
      </c>
      <c r="D13" s="421">
        <v>3000000</v>
      </c>
      <c r="E13" s="422">
        <v>1000000</v>
      </c>
      <c r="F13" s="423">
        <v>1000000</v>
      </c>
      <c r="G13" s="423">
        <v>1000000</v>
      </c>
      <c r="H13" s="424">
        <v>1000000</v>
      </c>
      <c r="I13" s="425">
        <f t="shared" si="0"/>
        <v>7000000</v>
      </c>
    </row>
    <row r="14" spans="1:9" ht="21.75" customHeight="1" thickBot="1" x14ac:dyDescent="0.3">
      <c r="A14" s="418" t="s">
        <v>1017</v>
      </c>
      <c r="B14" s="419" t="s">
        <v>1123</v>
      </c>
      <c r="C14" s="420" t="s">
        <v>1202</v>
      </c>
      <c r="D14" s="421">
        <v>2000000</v>
      </c>
      <c r="E14" s="422">
        <v>1000000</v>
      </c>
      <c r="F14" s="423">
        <v>1000000</v>
      </c>
      <c r="G14" s="423">
        <v>1000000</v>
      </c>
      <c r="H14" s="424">
        <v>1000000</v>
      </c>
      <c r="I14" s="425">
        <f t="shared" si="0"/>
        <v>6000000</v>
      </c>
    </row>
    <row r="15" spans="1:9" ht="21.75" customHeight="1" thickBot="1" x14ac:dyDescent="0.3">
      <c r="A15" s="411" t="s">
        <v>1019</v>
      </c>
      <c r="B15" s="412" t="s">
        <v>1125</v>
      </c>
      <c r="C15" s="426"/>
      <c r="D15" s="414">
        <f>+D16</f>
        <v>0</v>
      </c>
      <c r="E15" s="415">
        <f>+E16</f>
        <v>0</v>
      </c>
      <c r="F15" s="416">
        <f>+F16</f>
        <v>0</v>
      </c>
      <c r="G15" s="416">
        <f>+G16</f>
        <v>0</v>
      </c>
      <c r="H15" s="417">
        <f>+H16</f>
        <v>0</v>
      </c>
      <c r="I15" s="414">
        <f t="shared" si="0"/>
        <v>0</v>
      </c>
    </row>
    <row r="16" spans="1:9" ht="21.75" customHeight="1" thickBot="1" x14ac:dyDescent="0.3">
      <c r="A16" s="418" t="s">
        <v>1021</v>
      </c>
      <c r="B16" s="419" t="s">
        <v>1123</v>
      </c>
      <c r="C16" s="420"/>
      <c r="D16" s="421"/>
      <c r="E16" s="422"/>
      <c r="F16" s="423"/>
      <c r="G16" s="423"/>
      <c r="H16" s="424"/>
      <c r="I16" s="425">
        <f t="shared" si="0"/>
        <v>0</v>
      </c>
    </row>
    <row r="17" spans="1:9" ht="21.75" customHeight="1" thickBot="1" x14ac:dyDescent="0.3">
      <c r="A17" s="411" t="s">
        <v>1023</v>
      </c>
      <c r="B17" s="412" t="s">
        <v>1126</v>
      </c>
      <c r="C17" s="426"/>
      <c r="D17" s="414">
        <f>+D18</f>
        <v>0</v>
      </c>
      <c r="E17" s="415">
        <f>+E18</f>
        <v>0</v>
      </c>
      <c r="F17" s="416">
        <f>+F18</f>
        <v>0</v>
      </c>
      <c r="G17" s="416">
        <f>+G18</f>
        <v>0</v>
      </c>
      <c r="H17" s="417">
        <f>+H18</f>
        <v>0</v>
      </c>
      <c r="I17" s="414">
        <f t="shared" si="0"/>
        <v>0</v>
      </c>
    </row>
    <row r="18" spans="1:9" ht="21.75" customHeight="1" thickBot="1" x14ac:dyDescent="0.3">
      <c r="A18" s="427" t="s">
        <v>1025</v>
      </c>
      <c r="B18" s="428" t="s">
        <v>1123</v>
      </c>
      <c r="C18" s="429"/>
      <c r="D18" s="430"/>
      <c r="E18" s="431"/>
      <c r="F18" s="432"/>
      <c r="G18" s="432"/>
      <c r="H18" s="433"/>
      <c r="I18" s="434">
        <f t="shared" si="0"/>
        <v>0</v>
      </c>
    </row>
    <row r="19" spans="1:9" ht="21.75" customHeight="1" thickBot="1" x14ac:dyDescent="0.3">
      <c r="A19" s="411" t="s">
        <v>1027</v>
      </c>
      <c r="B19" s="412" t="s">
        <v>1127</v>
      </c>
      <c r="C19" s="426"/>
      <c r="D19" s="414">
        <f>+D20</f>
        <v>0</v>
      </c>
      <c r="E19" s="415">
        <f>+E20</f>
        <v>0</v>
      </c>
      <c r="F19" s="416">
        <f>+F20</f>
        <v>0</v>
      </c>
      <c r="G19" s="416">
        <f>+G20</f>
        <v>0</v>
      </c>
      <c r="H19" s="417">
        <f>+H20</f>
        <v>0</v>
      </c>
      <c r="I19" s="414">
        <f t="shared" si="0"/>
        <v>0</v>
      </c>
    </row>
    <row r="20" spans="1:9" ht="21.75" customHeight="1" thickBot="1" x14ac:dyDescent="0.3">
      <c r="A20" s="435" t="s">
        <v>1029</v>
      </c>
      <c r="B20" s="436" t="s">
        <v>1123</v>
      </c>
      <c r="C20" s="437"/>
      <c r="D20" s="438"/>
      <c r="E20" s="439"/>
      <c r="F20" s="440"/>
      <c r="G20" s="440"/>
      <c r="H20" s="441"/>
      <c r="I20" s="442">
        <f t="shared" si="0"/>
        <v>0</v>
      </c>
    </row>
    <row r="21" spans="1:9" ht="15.75" thickBot="1" x14ac:dyDescent="0.3">
      <c r="A21" s="651" t="s">
        <v>1128</v>
      </c>
      <c r="B21" s="652"/>
      <c r="C21" s="443"/>
      <c r="D21" s="414">
        <f t="shared" ref="D21:I21" si="1">+D8+D11+D15+D17+D19</f>
        <v>9422975</v>
      </c>
      <c r="E21" s="415">
        <f t="shared" si="1"/>
        <v>3000000</v>
      </c>
      <c r="F21" s="416">
        <f t="shared" si="1"/>
        <v>3000000</v>
      </c>
      <c r="G21" s="416">
        <f t="shared" si="1"/>
        <v>3000000</v>
      </c>
      <c r="H21" s="417">
        <f t="shared" si="1"/>
        <v>3000000</v>
      </c>
      <c r="I21" s="414">
        <f t="shared" si="1"/>
        <v>21422975</v>
      </c>
    </row>
    <row r="23" spans="1:9" x14ac:dyDescent="0.25">
      <c r="A23" s="559" t="s">
        <v>1263</v>
      </c>
      <c r="B23" s="230" t="s">
        <v>1266</v>
      </c>
    </row>
    <row r="24" spans="1:9" x14ac:dyDescent="0.25">
      <c r="A24" s="559" t="s">
        <v>1264</v>
      </c>
      <c r="B24" s="230" t="s">
        <v>1267</v>
      </c>
    </row>
    <row r="25" spans="1:9" x14ac:dyDescent="0.25">
      <c r="A25" s="559" t="s">
        <v>1265</v>
      </c>
      <c r="B25" s="230" t="s">
        <v>1268</v>
      </c>
    </row>
  </sheetData>
  <mergeCells count="8">
    <mergeCell ref="A21:B21"/>
    <mergeCell ref="A2:I2"/>
    <mergeCell ref="A5:A6"/>
    <mergeCell ref="B5:B6"/>
    <mergeCell ref="C5:C6"/>
    <mergeCell ref="D5:D6"/>
    <mergeCell ref="E5:H5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C32"/>
  <sheetViews>
    <sheetView workbookViewId="0">
      <selection activeCell="E17" sqref="E17"/>
    </sheetView>
  </sheetViews>
  <sheetFormatPr defaultRowHeight="15" x14ac:dyDescent="0.25"/>
  <cols>
    <col min="1" max="3" width="27.28515625" style="230" customWidth="1"/>
    <col min="4" max="16384" width="9.140625" style="230"/>
  </cols>
  <sheetData>
    <row r="2" spans="1:3" ht="15.75" x14ac:dyDescent="0.25">
      <c r="A2" s="661" t="s">
        <v>1129</v>
      </c>
      <c r="B2" s="661"/>
      <c r="C2" s="661"/>
    </row>
    <row r="3" spans="1:3" ht="15.75" x14ac:dyDescent="0.25">
      <c r="A3" s="557"/>
      <c r="B3" s="557"/>
      <c r="C3" s="557"/>
    </row>
    <row r="4" spans="1:3" ht="16.5" thickBot="1" x14ac:dyDescent="0.3">
      <c r="A4" s="444"/>
      <c r="B4" s="662" t="s">
        <v>1286</v>
      </c>
      <c r="C4" s="662"/>
    </row>
    <row r="5" spans="1:3" ht="24.75" thickBot="1" x14ac:dyDescent="0.3">
      <c r="A5" s="445" t="s">
        <v>1130</v>
      </c>
      <c r="B5" s="446" t="s">
        <v>1131</v>
      </c>
      <c r="C5" s="447" t="s">
        <v>1132</v>
      </c>
    </row>
    <row r="6" spans="1:3" ht="15.75" thickBot="1" x14ac:dyDescent="0.3">
      <c r="A6" s="448">
        <v>2</v>
      </c>
      <c r="B6" s="449">
        <v>3</v>
      </c>
      <c r="C6" s="450">
        <v>4</v>
      </c>
    </row>
    <row r="7" spans="1:3" ht="33.75" x14ac:dyDescent="0.25">
      <c r="A7" s="451" t="s">
        <v>1133</v>
      </c>
      <c r="B7" s="452"/>
      <c r="C7" s="453"/>
    </row>
    <row r="8" spans="1:3" ht="33.75" x14ac:dyDescent="0.25">
      <c r="A8" s="454" t="s">
        <v>1134</v>
      </c>
      <c r="B8" s="455"/>
      <c r="C8" s="456"/>
    </row>
    <row r="9" spans="1:3" ht="22.5" x14ac:dyDescent="0.25">
      <c r="A9" s="454" t="s">
        <v>1135</v>
      </c>
      <c r="B9" s="455"/>
      <c r="C9" s="456"/>
    </row>
    <row r="10" spans="1:3" ht="22.5" x14ac:dyDescent="0.25">
      <c r="A10" s="454" t="s">
        <v>1136</v>
      </c>
      <c r="B10" s="455"/>
      <c r="C10" s="456"/>
    </row>
    <row r="11" spans="1:3" ht="22.5" x14ac:dyDescent="0.25">
      <c r="A11" s="454" t="s">
        <v>1137</v>
      </c>
      <c r="B11" s="455"/>
      <c r="C11" s="456"/>
    </row>
    <row r="12" spans="1:3" x14ac:dyDescent="0.25">
      <c r="A12" s="454" t="s">
        <v>1138</v>
      </c>
      <c r="B12" s="455"/>
      <c r="C12" s="456"/>
    </row>
    <row r="13" spans="1:3" x14ac:dyDescent="0.25">
      <c r="A13" s="457" t="s">
        <v>1139</v>
      </c>
      <c r="B13" s="455"/>
      <c r="C13" s="456"/>
    </row>
    <row r="14" spans="1:3" ht="22.5" x14ac:dyDescent="0.25">
      <c r="A14" s="457" t="s">
        <v>1140</v>
      </c>
      <c r="B14" s="455"/>
      <c r="C14" s="456"/>
    </row>
    <row r="15" spans="1:3" ht="22.5" x14ac:dyDescent="0.25">
      <c r="A15" s="457" t="s">
        <v>1141</v>
      </c>
      <c r="B15" s="455"/>
      <c r="C15" s="456"/>
    </row>
    <row r="16" spans="1:3" ht="22.5" x14ac:dyDescent="0.25">
      <c r="A16" s="457" t="s">
        <v>1142</v>
      </c>
      <c r="B16" s="455"/>
      <c r="C16" s="456"/>
    </row>
    <row r="17" spans="1:3" ht="45" x14ac:dyDescent="0.25">
      <c r="A17" s="457" t="s">
        <v>1143</v>
      </c>
      <c r="B17" s="455"/>
      <c r="C17" s="456"/>
    </row>
    <row r="18" spans="1:3" ht="22.5" x14ac:dyDescent="0.25">
      <c r="A18" s="454" t="s">
        <v>1144</v>
      </c>
      <c r="B18" s="455"/>
      <c r="C18" s="456"/>
    </row>
    <row r="19" spans="1:3" ht="22.5" x14ac:dyDescent="0.25">
      <c r="A19" s="454" t="s">
        <v>1145</v>
      </c>
      <c r="B19" s="455"/>
      <c r="C19" s="456"/>
    </row>
    <row r="20" spans="1:3" ht="22.5" x14ac:dyDescent="0.25">
      <c r="A20" s="454" t="s">
        <v>1146</v>
      </c>
      <c r="B20" s="455"/>
      <c r="C20" s="456"/>
    </row>
    <row r="21" spans="1:3" x14ac:dyDescent="0.25">
      <c r="A21" s="454" t="s">
        <v>1147</v>
      </c>
      <c r="B21" s="455"/>
      <c r="C21" s="456"/>
    </row>
    <row r="22" spans="1:3" x14ac:dyDescent="0.25">
      <c r="A22" s="454" t="s">
        <v>1148</v>
      </c>
      <c r="B22" s="455"/>
      <c r="C22" s="456"/>
    </row>
    <row r="23" spans="1:3" x14ac:dyDescent="0.25">
      <c r="A23" s="458"/>
      <c r="B23" s="459"/>
      <c r="C23" s="456"/>
    </row>
    <row r="24" spans="1:3" x14ac:dyDescent="0.25">
      <c r="A24" s="460"/>
      <c r="B24" s="459"/>
      <c r="C24" s="456"/>
    </row>
    <row r="25" spans="1:3" x14ac:dyDescent="0.25">
      <c r="A25" s="460"/>
      <c r="B25" s="459"/>
      <c r="C25" s="456"/>
    </row>
    <row r="26" spans="1:3" x14ac:dyDescent="0.25">
      <c r="A26" s="460"/>
      <c r="B26" s="459"/>
      <c r="C26" s="456"/>
    </row>
    <row r="27" spans="1:3" x14ac:dyDescent="0.25">
      <c r="A27" s="460"/>
      <c r="B27" s="459"/>
      <c r="C27" s="456"/>
    </row>
    <row r="28" spans="1:3" x14ac:dyDescent="0.25">
      <c r="A28" s="460"/>
      <c r="B28" s="459"/>
      <c r="C28" s="456"/>
    </row>
    <row r="29" spans="1:3" x14ac:dyDescent="0.25">
      <c r="A29" s="460"/>
      <c r="B29" s="459"/>
      <c r="C29" s="456"/>
    </row>
    <row r="30" spans="1:3" x14ac:dyDescent="0.25">
      <c r="A30" s="460"/>
      <c r="B30" s="459"/>
      <c r="C30" s="456"/>
    </row>
    <row r="31" spans="1:3" ht="15.75" thickBot="1" x14ac:dyDescent="0.3">
      <c r="A31" s="461"/>
      <c r="B31" s="462"/>
      <c r="C31" s="463"/>
    </row>
    <row r="32" spans="1:3" ht="15.75" thickBot="1" x14ac:dyDescent="0.3">
      <c r="A32" s="464" t="s">
        <v>1005</v>
      </c>
      <c r="B32" s="465">
        <f>+B7+B8+B9+B10+B11+B18+B19+B20+B21+B22+B23+B24+B25+B26+B27+B28+B29+B30+B31</f>
        <v>0</v>
      </c>
      <c r="C32" s="466">
        <f>+C7+C8+C9+C10+C11+C18+C19+C20+C21+C22+C23+C24+C25+C26+C27+C28+C29+C30+C31</f>
        <v>0</v>
      </c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H1" sqref="H1"/>
    </sheetView>
  </sheetViews>
  <sheetFormatPr defaultRowHeight="15" x14ac:dyDescent="0.25"/>
  <cols>
    <col min="1" max="8" width="9.140625" style="230"/>
    <col min="9" max="9" width="14.140625" style="230" customWidth="1"/>
    <col min="10" max="16384" width="9.140625" style="230"/>
  </cols>
  <sheetData>
    <row r="3" spans="1:9" x14ac:dyDescent="0.25">
      <c r="C3" s="663" t="s">
        <v>1200</v>
      </c>
      <c r="D3" s="663"/>
      <c r="E3" s="663"/>
      <c r="F3" s="663"/>
      <c r="G3" s="663"/>
      <c r="H3" s="195"/>
    </row>
    <row r="4" spans="1:9" x14ac:dyDescent="0.25">
      <c r="B4" s="663" t="s">
        <v>1167</v>
      </c>
      <c r="C4" s="663"/>
      <c r="D4" s="663"/>
      <c r="E4" s="663"/>
      <c r="F4" s="663"/>
      <c r="G4" s="663"/>
      <c r="H4" s="663"/>
    </row>
    <row r="5" spans="1:9" x14ac:dyDescent="0.25">
      <c r="C5" s="663" t="s">
        <v>1168</v>
      </c>
      <c r="D5" s="663"/>
      <c r="E5" s="663"/>
      <c r="F5" s="663"/>
      <c r="G5" s="663"/>
      <c r="H5" s="195"/>
    </row>
    <row r="6" spans="1:9" x14ac:dyDescent="0.25">
      <c r="C6" s="558"/>
      <c r="D6" s="558"/>
      <c r="E6" s="558"/>
      <c r="F6" s="558"/>
      <c r="G6" s="558"/>
      <c r="H6" s="195"/>
    </row>
    <row r="7" spans="1:9" x14ac:dyDescent="0.25">
      <c r="C7" s="326"/>
      <c r="D7" s="326"/>
      <c r="E7" s="566" t="s">
        <v>1287</v>
      </c>
      <c r="F7" s="567"/>
      <c r="G7" s="326"/>
      <c r="H7" s="195"/>
    </row>
    <row r="9" spans="1:9" x14ac:dyDescent="0.25">
      <c r="I9" s="326" t="s">
        <v>1254</v>
      </c>
    </row>
    <row r="10" spans="1:9" x14ac:dyDescent="0.25">
      <c r="I10" s="326" t="s">
        <v>1169</v>
      </c>
    </row>
    <row r="11" spans="1:9" x14ac:dyDescent="0.25">
      <c r="I11" s="326" t="s">
        <v>1170</v>
      </c>
    </row>
    <row r="12" spans="1:9" x14ac:dyDescent="0.25">
      <c r="I12" s="326"/>
    </row>
    <row r="13" spans="1:9" x14ac:dyDescent="0.25">
      <c r="A13" s="230" t="s">
        <v>719</v>
      </c>
      <c r="I13" s="322">
        <f>SUM(I15:I21)</f>
        <v>9930000</v>
      </c>
    </row>
    <row r="14" spans="1:9" x14ac:dyDescent="0.25">
      <c r="I14" s="322"/>
    </row>
    <row r="15" spans="1:9" x14ac:dyDescent="0.25">
      <c r="A15" s="230" t="s">
        <v>1171</v>
      </c>
      <c r="I15" s="467">
        <f>500000+880000</f>
        <v>1380000</v>
      </c>
    </row>
    <row r="16" spans="1:9" x14ac:dyDescent="0.25">
      <c r="A16" s="230" t="s">
        <v>1172</v>
      </c>
      <c r="I16" s="467"/>
    </row>
    <row r="17" spans="1:9" x14ac:dyDescent="0.25">
      <c r="A17" s="230" t="s">
        <v>1173</v>
      </c>
      <c r="I17" s="467">
        <v>4100000</v>
      </c>
    </row>
    <row r="18" spans="1:9" x14ac:dyDescent="0.25">
      <c r="A18" s="230" t="s">
        <v>1174</v>
      </c>
      <c r="I18" s="467">
        <v>4450000</v>
      </c>
    </row>
    <row r="19" spans="1:9" x14ac:dyDescent="0.25">
      <c r="B19" s="230" t="s">
        <v>1175</v>
      </c>
      <c r="I19" s="467"/>
    </row>
    <row r="20" spans="1:9" x14ac:dyDescent="0.25">
      <c r="A20" s="230" t="s">
        <v>1176</v>
      </c>
      <c r="I20" s="317"/>
    </row>
    <row r="21" spans="1:9" x14ac:dyDescent="0.25">
      <c r="A21" s="230" t="s">
        <v>1177</v>
      </c>
      <c r="I21" s="317"/>
    </row>
  </sheetData>
  <mergeCells count="3">
    <mergeCell ref="C3:G3"/>
    <mergeCell ref="B4:H4"/>
    <mergeCell ref="C5:G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9"/>
  <sheetViews>
    <sheetView workbookViewId="0">
      <selection activeCell="G24" sqref="G24"/>
    </sheetView>
  </sheetViews>
  <sheetFormatPr defaultRowHeight="15" x14ac:dyDescent="0.25"/>
  <cols>
    <col min="1" max="1" width="9.140625" style="230"/>
    <col min="2" max="2" width="24.85546875" style="230" customWidth="1"/>
    <col min="3" max="7" width="13.28515625" style="230" customWidth="1"/>
    <col min="8" max="16384" width="9.140625" style="230"/>
  </cols>
  <sheetData>
    <row r="1" spans="1:7" x14ac:dyDescent="0.25">
      <c r="E1" s="566" t="s">
        <v>1288</v>
      </c>
    </row>
    <row r="2" spans="1:7" ht="15.75" x14ac:dyDescent="0.25">
      <c r="A2" s="664" t="s">
        <v>1166</v>
      </c>
      <c r="B2" s="664"/>
      <c r="C2" s="664"/>
      <c r="D2" s="664"/>
      <c r="E2" s="664"/>
      <c r="F2" s="664"/>
      <c r="G2" s="664"/>
    </row>
    <row r="3" spans="1:7" x14ac:dyDescent="0.25">
      <c r="A3" s="468"/>
      <c r="B3" s="468"/>
      <c r="C3" s="468"/>
      <c r="D3" s="468"/>
      <c r="E3" s="468"/>
      <c r="F3" s="468"/>
      <c r="G3" s="468"/>
    </row>
    <row r="4" spans="1:7" ht="15.75" x14ac:dyDescent="0.25">
      <c r="A4" s="470" t="s">
        <v>1165</v>
      </c>
      <c r="B4" s="471"/>
      <c r="C4" s="665" t="s">
        <v>1194</v>
      </c>
      <c r="D4" s="665"/>
      <c r="E4" s="665"/>
      <c r="F4" s="665"/>
      <c r="G4" s="665"/>
    </row>
    <row r="5" spans="1:7" ht="15.75" x14ac:dyDescent="0.25">
      <c r="A5" s="471"/>
      <c r="B5" s="471"/>
      <c r="C5" s="471"/>
      <c r="D5" s="471"/>
      <c r="E5" s="471"/>
      <c r="F5" s="471"/>
      <c r="G5" s="471"/>
    </row>
    <row r="6" spans="1:7" ht="15.75" x14ac:dyDescent="0.25">
      <c r="A6" s="470" t="s">
        <v>1164</v>
      </c>
      <c r="B6" s="471"/>
      <c r="C6" s="665" t="s">
        <v>1195</v>
      </c>
      <c r="D6" s="665"/>
      <c r="E6" s="665"/>
      <c r="F6" s="665"/>
      <c r="G6" s="471"/>
    </row>
    <row r="7" spans="1:7" x14ac:dyDescent="0.25">
      <c r="A7" s="469"/>
      <c r="B7" s="469"/>
      <c r="C7" s="469"/>
      <c r="D7" s="469"/>
      <c r="E7" s="469"/>
      <c r="F7" s="469"/>
      <c r="G7" s="469"/>
    </row>
    <row r="8" spans="1:7" x14ac:dyDescent="0.25">
      <c r="A8" s="472" t="s">
        <v>1190</v>
      </c>
      <c r="B8" s="473"/>
      <c r="C8" s="473"/>
      <c r="D8" s="509">
        <v>517656417</v>
      </c>
      <c r="E8" s="510"/>
      <c r="F8" s="474"/>
      <c r="G8" s="474"/>
    </row>
    <row r="9" spans="1:7" ht="15.75" thickBot="1" x14ac:dyDescent="0.3">
      <c r="A9" s="472" t="s">
        <v>1163</v>
      </c>
      <c r="B9" s="474"/>
      <c r="C9" s="474"/>
      <c r="D9" s="474"/>
      <c r="E9" s="474"/>
      <c r="F9" s="474"/>
      <c r="G9" s="474"/>
    </row>
    <row r="10" spans="1:7" ht="36.75" thickBot="1" x14ac:dyDescent="0.3">
      <c r="A10" s="445" t="s">
        <v>992</v>
      </c>
      <c r="B10" s="446" t="s">
        <v>1162</v>
      </c>
      <c r="C10" s="446" t="s">
        <v>1161</v>
      </c>
      <c r="D10" s="446" t="s">
        <v>1160</v>
      </c>
      <c r="E10" s="446" t="s">
        <v>1159</v>
      </c>
      <c r="F10" s="446" t="s">
        <v>1158</v>
      </c>
      <c r="G10" s="447" t="s">
        <v>1005</v>
      </c>
    </row>
    <row r="11" spans="1:7" x14ac:dyDescent="0.25">
      <c r="A11" s="475" t="s">
        <v>1006</v>
      </c>
      <c r="B11" s="476" t="s">
        <v>1157</v>
      </c>
      <c r="C11" s="477"/>
      <c r="D11" s="477"/>
      <c r="E11" s="477"/>
      <c r="F11" s="477"/>
      <c r="G11" s="478">
        <v>0</v>
      </c>
    </row>
    <row r="12" spans="1:7" ht="22.5" x14ac:dyDescent="0.25">
      <c r="A12" s="479" t="s">
        <v>1008</v>
      </c>
      <c r="B12" s="480" t="s">
        <v>1156</v>
      </c>
      <c r="C12" s="481"/>
      <c r="D12" s="481"/>
      <c r="E12" s="481"/>
      <c r="F12" s="481"/>
      <c r="G12" s="482">
        <v>0</v>
      </c>
    </row>
    <row r="13" spans="1:7" ht="22.5" x14ac:dyDescent="0.25">
      <c r="A13" s="479" t="s">
        <v>1010</v>
      </c>
      <c r="B13" s="480" t="s">
        <v>1155</v>
      </c>
      <c r="C13" s="481"/>
      <c r="D13" s="481"/>
      <c r="E13" s="481"/>
      <c r="F13" s="481"/>
      <c r="G13" s="482">
        <v>0</v>
      </c>
    </row>
    <row r="14" spans="1:7" x14ac:dyDescent="0.25">
      <c r="A14" s="479" t="s">
        <v>1012</v>
      </c>
      <c r="B14" s="480" t="s">
        <v>1154</v>
      </c>
      <c r="C14" s="481"/>
      <c r="D14" s="481"/>
      <c r="E14" s="481"/>
      <c r="F14" s="481"/>
      <c r="G14" s="482">
        <f>SUM(C14:F14)</f>
        <v>0</v>
      </c>
    </row>
    <row r="15" spans="1:7" ht="22.5" x14ac:dyDescent="0.25">
      <c r="A15" s="479" t="s">
        <v>1014</v>
      </c>
      <c r="B15" s="480" t="s">
        <v>1153</v>
      </c>
      <c r="C15" s="481"/>
      <c r="D15" s="481"/>
      <c r="E15" s="481"/>
      <c r="F15" s="481"/>
      <c r="G15" s="482">
        <f>SUM(C15:F15)</f>
        <v>0</v>
      </c>
    </row>
    <row r="16" spans="1:7" ht="15.75" thickBot="1" x14ac:dyDescent="0.3">
      <c r="A16" s="483" t="s">
        <v>1016</v>
      </c>
      <c r="B16" s="484" t="s">
        <v>1152</v>
      </c>
      <c r="C16" s="485"/>
      <c r="D16" s="485"/>
      <c r="E16" s="485"/>
      <c r="F16" s="485"/>
      <c r="G16" s="486">
        <f>SUM(C16:F16)</f>
        <v>0</v>
      </c>
    </row>
    <row r="17" spans="1:7" ht="15.75" thickBot="1" x14ac:dyDescent="0.3">
      <c r="A17" s="487" t="s">
        <v>1017</v>
      </c>
      <c r="B17" s="488" t="s">
        <v>1005</v>
      </c>
      <c r="C17" s="489">
        <f>SUM(C11:C16)</f>
        <v>0</v>
      </c>
      <c r="D17" s="489">
        <f>SUM(D11:D16)</f>
        <v>0</v>
      </c>
      <c r="E17" s="489">
        <f>SUM(E11:E16)</f>
        <v>0</v>
      </c>
      <c r="F17" s="489">
        <f>SUM(F11:F16)</f>
        <v>0</v>
      </c>
      <c r="G17" s="490">
        <f>SUM(C17:F17)</f>
        <v>0</v>
      </c>
    </row>
    <row r="18" spans="1:7" x14ac:dyDescent="0.25">
      <c r="A18" s="469"/>
      <c r="B18" s="469"/>
      <c r="C18" s="469"/>
      <c r="D18" s="469"/>
      <c r="E18" s="469"/>
      <c r="F18" s="469"/>
      <c r="G18" s="469"/>
    </row>
    <row r="19" spans="1:7" x14ac:dyDescent="0.25">
      <c r="A19" s="469"/>
      <c r="B19" s="469"/>
      <c r="C19" s="469"/>
      <c r="D19" s="469"/>
      <c r="E19" s="469"/>
      <c r="F19" s="469"/>
      <c r="G19" s="469"/>
    </row>
  </sheetData>
  <mergeCells count="3">
    <mergeCell ref="A2:G2"/>
    <mergeCell ref="C4:G4"/>
    <mergeCell ref="C6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C80"/>
  <sheetViews>
    <sheetView workbookViewId="0">
      <selection activeCell="A15" sqref="A15"/>
    </sheetView>
  </sheetViews>
  <sheetFormatPr defaultRowHeight="15" x14ac:dyDescent="0.25"/>
  <cols>
    <col min="1" max="1" width="67.140625" style="230" customWidth="1"/>
    <col min="2" max="2" width="16.28515625" style="230" customWidth="1"/>
    <col min="3" max="16384" width="9.140625" style="230"/>
  </cols>
  <sheetData>
    <row r="1" spans="1:3" ht="38.25" customHeight="1" x14ac:dyDescent="0.25">
      <c r="A1" s="570" t="s">
        <v>1289</v>
      </c>
      <c r="B1" s="491"/>
    </row>
    <row r="2" spans="1:3" ht="23.25" customHeight="1" x14ac:dyDescent="0.3">
      <c r="A2" s="493" t="str">
        <f>'1.'!A1</f>
        <v>Ják Község  Önkormányzata 2021. évi költségvetése</v>
      </c>
    </row>
    <row r="3" spans="1:3" ht="15" customHeight="1" x14ac:dyDescent="0.25">
      <c r="B3" s="492"/>
      <c r="C3" s="492"/>
    </row>
    <row r="4" spans="1:3" ht="15" customHeight="1" x14ac:dyDescent="0.3">
      <c r="A4" s="493" t="s">
        <v>778</v>
      </c>
      <c r="B4" s="492"/>
      <c r="C4" s="492"/>
    </row>
    <row r="5" spans="1:3" x14ac:dyDescent="0.25">
      <c r="A5" s="494"/>
      <c r="B5" s="495"/>
      <c r="C5" s="331"/>
    </row>
    <row r="6" spans="1:3" x14ac:dyDescent="0.25">
      <c r="A6" s="496"/>
      <c r="B6" s="497"/>
      <c r="C6" s="331"/>
    </row>
    <row r="7" spans="1:3" x14ac:dyDescent="0.25">
      <c r="A7" s="496" t="s">
        <v>237</v>
      </c>
      <c r="B7" s="497"/>
      <c r="C7" s="331"/>
    </row>
    <row r="8" spans="1:3" x14ac:dyDescent="0.25">
      <c r="A8" s="496" t="s">
        <v>238</v>
      </c>
      <c r="B8" s="497"/>
      <c r="C8" s="331"/>
    </row>
    <row r="9" spans="1:3" x14ac:dyDescent="0.25">
      <c r="A9" s="496" t="s">
        <v>239</v>
      </c>
      <c r="B9" s="497"/>
      <c r="C9" s="331"/>
    </row>
    <row r="10" spans="1:3" x14ac:dyDescent="0.25">
      <c r="A10" s="496" t="s">
        <v>240</v>
      </c>
      <c r="B10" s="497"/>
      <c r="C10" s="331"/>
    </row>
    <row r="11" spans="1:3" x14ac:dyDescent="0.25">
      <c r="A11" s="496" t="s">
        <v>241</v>
      </c>
      <c r="B11" s="497"/>
      <c r="C11" s="331"/>
    </row>
    <row r="12" spans="1:3" x14ac:dyDescent="0.25">
      <c r="A12" s="498" t="s">
        <v>242</v>
      </c>
      <c r="B12" s="499"/>
      <c r="C12" s="331"/>
    </row>
    <row r="13" spans="1:3" x14ac:dyDescent="0.25">
      <c r="A13" s="498" t="s">
        <v>243</v>
      </c>
      <c r="B13" s="499"/>
      <c r="C13" s="331"/>
    </row>
    <row r="14" spans="1:3" x14ac:dyDescent="0.25">
      <c r="A14" s="498" t="s">
        <v>244</v>
      </c>
      <c r="B14" s="499"/>
      <c r="C14" s="331"/>
    </row>
    <row r="15" spans="1:3" x14ac:dyDescent="0.25">
      <c r="A15" s="498" t="s">
        <v>236</v>
      </c>
      <c r="B15" s="499"/>
      <c r="C15" s="331"/>
    </row>
    <row r="16" spans="1:3" x14ac:dyDescent="0.25">
      <c r="A16" s="498" t="s">
        <v>245</v>
      </c>
      <c r="B16" s="499"/>
      <c r="C16" s="331"/>
    </row>
    <row r="17" spans="1:3" s="195" customFormat="1" x14ac:dyDescent="0.25">
      <c r="A17" s="500" t="s">
        <v>776</v>
      </c>
      <c r="B17" s="501"/>
      <c r="C17" s="502"/>
    </row>
    <row r="18" spans="1:3" x14ac:dyDescent="0.25">
      <c r="A18" s="498" t="s">
        <v>247</v>
      </c>
      <c r="B18" s="499"/>
      <c r="C18" s="331"/>
    </row>
    <row r="19" spans="1:3" x14ac:dyDescent="0.25">
      <c r="A19" s="498" t="s">
        <v>248</v>
      </c>
      <c r="B19" s="499"/>
      <c r="C19" s="331"/>
    </row>
    <row r="20" spans="1:3" x14ac:dyDescent="0.25">
      <c r="A20" s="498" t="s">
        <v>249</v>
      </c>
      <c r="B20" s="499"/>
      <c r="C20" s="331"/>
    </row>
    <row r="21" spans="1:3" x14ac:dyDescent="0.25">
      <c r="A21" s="498" t="s">
        <v>250</v>
      </c>
      <c r="B21" s="499"/>
      <c r="C21" s="331"/>
    </row>
    <row r="22" spans="1:3" x14ac:dyDescent="0.25">
      <c r="A22" s="498" t="s">
        <v>251</v>
      </c>
      <c r="B22" s="499"/>
      <c r="C22" s="331"/>
    </row>
    <row r="23" spans="1:3" x14ac:dyDescent="0.25">
      <c r="A23" s="498" t="s">
        <v>252</v>
      </c>
      <c r="B23" s="499"/>
      <c r="C23" s="331"/>
    </row>
    <row r="24" spans="1:3" x14ac:dyDescent="0.25">
      <c r="A24" s="498" t="s">
        <v>253</v>
      </c>
      <c r="B24" s="499"/>
      <c r="C24" s="331"/>
    </row>
    <row r="25" spans="1:3" x14ac:dyDescent="0.25">
      <c r="A25" s="498" t="s">
        <v>246</v>
      </c>
      <c r="B25" s="499"/>
      <c r="C25" s="331"/>
    </row>
    <row r="26" spans="1:3" x14ac:dyDescent="0.25">
      <c r="A26" s="497" t="s">
        <v>254</v>
      </c>
      <c r="B26" s="497"/>
      <c r="C26" s="331"/>
    </row>
    <row r="27" spans="1:3" s="195" customFormat="1" x14ac:dyDescent="0.25">
      <c r="A27" s="503" t="s">
        <v>777</v>
      </c>
      <c r="B27" s="503"/>
      <c r="C27" s="502"/>
    </row>
    <row r="28" spans="1:3" x14ac:dyDescent="0.25">
      <c r="A28" s="497"/>
      <c r="B28" s="497"/>
      <c r="C28" s="331"/>
    </row>
    <row r="29" spans="1:3" x14ac:dyDescent="0.25">
      <c r="A29" s="331"/>
      <c r="B29" s="331"/>
      <c r="C29" s="331"/>
    </row>
    <row r="30" spans="1:3" x14ac:dyDescent="0.25">
      <c r="A30" s="331"/>
      <c r="B30" s="331"/>
      <c r="C30" s="331"/>
    </row>
    <row r="31" spans="1:3" x14ac:dyDescent="0.25">
      <c r="A31" s="331"/>
      <c r="B31" s="331"/>
      <c r="C31" s="331"/>
    </row>
    <row r="32" spans="1:3" x14ac:dyDescent="0.25">
      <c r="A32" s="331"/>
      <c r="B32" s="331"/>
      <c r="C32" s="331"/>
    </row>
    <row r="33" spans="1:3" x14ac:dyDescent="0.25">
      <c r="A33" s="331"/>
      <c r="B33" s="331"/>
      <c r="C33" s="331"/>
    </row>
    <row r="34" spans="1:3" x14ac:dyDescent="0.25">
      <c r="A34" s="331"/>
      <c r="B34" s="331"/>
      <c r="C34" s="331"/>
    </row>
    <row r="35" spans="1:3" x14ac:dyDescent="0.25">
      <c r="A35" s="331"/>
      <c r="B35" s="331"/>
      <c r="C35" s="331"/>
    </row>
    <row r="36" spans="1:3" x14ac:dyDescent="0.25">
      <c r="A36" s="331"/>
      <c r="B36" s="331"/>
      <c r="C36" s="331"/>
    </row>
    <row r="37" spans="1:3" x14ac:dyDescent="0.25">
      <c r="A37" s="331"/>
      <c r="B37" s="331"/>
      <c r="C37" s="331"/>
    </row>
    <row r="38" spans="1:3" x14ac:dyDescent="0.25">
      <c r="A38" s="331"/>
      <c r="B38" s="331"/>
      <c r="C38" s="331"/>
    </row>
    <row r="39" spans="1:3" x14ac:dyDescent="0.25">
      <c r="A39" s="331"/>
      <c r="B39" s="331"/>
      <c r="C39" s="331"/>
    </row>
    <row r="40" spans="1:3" x14ac:dyDescent="0.25">
      <c r="A40" s="331"/>
      <c r="B40" s="331"/>
      <c r="C40" s="331"/>
    </row>
    <row r="41" spans="1:3" x14ac:dyDescent="0.25">
      <c r="A41" s="331"/>
      <c r="B41" s="331"/>
      <c r="C41" s="331"/>
    </row>
    <row r="42" spans="1:3" x14ac:dyDescent="0.25">
      <c r="A42" s="331"/>
      <c r="B42" s="331"/>
      <c r="C42" s="331"/>
    </row>
    <row r="43" spans="1:3" x14ac:dyDescent="0.25">
      <c r="A43" s="331"/>
      <c r="B43" s="331"/>
      <c r="C43" s="331"/>
    </row>
    <row r="44" spans="1:3" x14ac:dyDescent="0.25">
      <c r="A44" s="331"/>
      <c r="B44" s="331"/>
      <c r="C44" s="331"/>
    </row>
    <row r="45" spans="1:3" x14ac:dyDescent="0.25">
      <c r="A45" s="331"/>
      <c r="B45" s="331"/>
      <c r="C45" s="331"/>
    </row>
    <row r="46" spans="1:3" x14ac:dyDescent="0.25">
      <c r="A46" s="331"/>
      <c r="B46" s="331"/>
      <c r="C46" s="331"/>
    </row>
    <row r="47" spans="1:3" x14ac:dyDescent="0.25">
      <c r="A47" s="331"/>
      <c r="B47" s="331"/>
      <c r="C47" s="331"/>
    </row>
    <row r="48" spans="1:3" x14ac:dyDescent="0.25">
      <c r="A48" s="331"/>
      <c r="B48" s="331"/>
      <c r="C48" s="331"/>
    </row>
    <row r="49" spans="1:3" x14ac:dyDescent="0.25">
      <c r="A49" s="331"/>
      <c r="B49" s="331"/>
      <c r="C49" s="331"/>
    </row>
    <row r="50" spans="1:3" x14ac:dyDescent="0.25">
      <c r="A50" s="331"/>
      <c r="B50" s="331"/>
      <c r="C50" s="331"/>
    </row>
    <row r="51" spans="1:3" x14ac:dyDescent="0.25">
      <c r="A51" s="331"/>
      <c r="B51" s="331"/>
      <c r="C51" s="331"/>
    </row>
    <row r="52" spans="1:3" x14ac:dyDescent="0.25">
      <c r="A52" s="331"/>
      <c r="B52" s="331"/>
      <c r="C52" s="331"/>
    </row>
    <row r="53" spans="1:3" x14ac:dyDescent="0.25">
      <c r="A53" s="331"/>
      <c r="B53" s="331"/>
      <c r="C53" s="331"/>
    </row>
    <row r="54" spans="1:3" x14ac:dyDescent="0.25">
      <c r="A54" s="331"/>
      <c r="B54" s="331"/>
      <c r="C54" s="331"/>
    </row>
    <row r="55" spans="1:3" x14ac:dyDescent="0.25">
      <c r="A55" s="331"/>
      <c r="B55" s="331"/>
      <c r="C55" s="331"/>
    </row>
    <row r="56" spans="1:3" x14ac:dyDescent="0.25">
      <c r="A56" s="331"/>
      <c r="B56" s="331"/>
      <c r="C56" s="331"/>
    </row>
    <row r="57" spans="1:3" x14ac:dyDescent="0.25">
      <c r="A57" s="331"/>
      <c r="B57" s="331"/>
      <c r="C57" s="331"/>
    </row>
    <row r="58" spans="1:3" x14ac:dyDescent="0.25">
      <c r="A58" s="331"/>
      <c r="B58" s="331"/>
      <c r="C58" s="331"/>
    </row>
    <row r="59" spans="1:3" x14ac:dyDescent="0.25">
      <c r="A59" s="331"/>
      <c r="B59" s="331"/>
      <c r="C59" s="331"/>
    </row>
    <row r="60" spans="1:3" x14ac:dyDescent="0.25">
      <c r="A60" s="331"/>
      <c r="B60" s="331"/>
      <c r="C60" s="331"/>
    </row>
    <row r="61" spans="1:3" x14ac:dyDescent="0.25">
      <c r="A61" s="331"/>
      <c r="B61" s="331"/>
      <c r="C61" s="331"/>
    </row>
    <row r="62" spans="1:3" x14ac:dyDescent="0.25">
      <c r="A62" s="331"/>
      <c r="B62" s="331"/>
      <c r="C62" s="331"/>
    </row>
    <row r="63" spans="1:3" x14ac:dyDescent="0.25">
      <c r="A63" s="331"/>
      <c r="B63" s="331"/>
      <c r="C63" s="331"/>
    </row>
    <row r="64" spans="1:3" x14ac:dyDescent="0.25">
      <c r="A64" s="331"/>
      <c r="B64" s="331"/>
      <c r="C64" s="331"/>
    </row>
    <row r="65" spans="1:3" x14ac:dyDescent="0.25">
      <c r="A65" s="331"/>
      <c r="B65" s="331"/>
      <c r="C65" s="331"/>
    </row>
    <row r="66" spans="1:3" x14ac:dyDescent="0.25">
      <c r="A66" s="331"/>
      <c r="B66" s="331"/>
      <c r="C66" s="331"/>
    </row>
    <row r="67" spans="1:3" x14ac:dyDescent="0.25">
      <c r="A67" s="331"/>
      <c r="B67" s="331"/>
      <c r="C67" s="331"/>
    </row>
    <row r="68" spans="1:3" x14ac:dyDescent="0.25">
      <c r="A68" s="331"/>
      <c r="B68" s="331"/>
      <c r="C68" s="331"/>
    </row>
    <row r="69" spans="1:3" x14ac:dyDescent="0.25">
      <c r="A69" s="331"/>
      <c r="B69" s="331"/>
      <c r="C69" s="331"/>
    </row>
    <row r="70" spans="1:3" x14ac:dyDescent="0.25">
      <c r="A70" s="331"/>
      <c r="B70" s="331"/>
      <c r="C70" s="331"/>
    </row>
    <row r="71" spans="1:3" x14ac:dyDescent="0.25">
      <c r="A71" s="331"/>
      <c r="B71" s="331"/>
      <c r="C71" s="331"/>
    </row>
    <row r="72" spans="1:3" x14ac:dyDescent="0.25">
      <c r="A72" s="331"/>
      <c r="B72" s="331"/>
      <c r="C72" s="331"/>
    </row>
    <row r="73" spans="1:3" x14ac:dyDescent="0.25">
      <c r="A73" s="331"/>
      <c r="B73" s="331"/>
      <c r="C73" s="331"/>
    </row>
    <row r="74" spans="1:3" x14ac:dyDescent="0.25">
      <c r="A74" s="331"/>
      <c r="B74" s="331"/>
      <c r="C74" s="331"/>
    </row>
    <row r="75" spans="1:3" x14ac:dyDescent="0.25">
      <c r="A75" s="331"/>
      <c r="B75" s="331"/>
      <c r="C75" s="331"/>
    </row>
    <row r="76" spans="1:3" x14ac:dyDescent="0.25">
      <c r="A76" s="331"/>
      <c r="B76" s="331"/>
      <c r="C76" s="331"/>
    </row>
    <row r="77" spans="1:3" x14ac:dyDescent="0.25">
      <c r="A77" s="331"/>
      <c r="B77" s="331"/>
      <c r="C77" s="331"/>
    </row>
    <row r="78" spans="1:3" x14ac:dyDescent="0.25">
      <c r="A78" s="331"/>
      <c r="B78" s="331"/>
      <c r="C78" s="331"/>
    </row>
    <row r="79" spans="1:3" x14ac:dyDescent="0.25">
      <c r="A79" s="331"/>
      <c r="B79" s="331"/>
      <c r="C79" s="331"/>
    </row>
    <row r="80" spans="1:3" x14ac:dyDescent="0.25">
      <c r="A80" s="331"/>
      <c r="B80" s="331"/>
      <c r="C80" s="33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1" sqref="E11"/>
    </sheetView>
  </sheetViews>
  <sheetFormatPr defaultRowHeight="15" x14ac:dyDescent="0.25"/>
  <cols>
    <col min="1" max="1" width="11.7109375" style="517" customWidth="1"/>
    <col min="2" max="2" width="9.7109375" customWidth="1"/>
    <col min="3" max="3" width="28.140625" customWidth="1"/>
    <col min="4" max="4" width="8.28515625" customWidth="1"/>
    <col min="5" max="5" width="8.42578125" customWidth="1"/>
  </cols>
  <sheetData>
    <row r="1" spans="1:5" x14ac:dyDescent="0.25">
      <c r="A1" s="544" t="s">
        <v>1194</v>
      </c>
    </row>
    <row r="2" spans="1:5" x14ac:dyDescent="0.25">
      <c r="A2" s="544" t="s">
        <v>1224</v>
      </c>
    </row>
    <row r="4" spans="1:5" x14ac:dyDescent="0.25">
      <c r="A4" s="666" t="s">
        <v>1233</v>
      </c>
      <c r="B4" s="666"/>
      <c r="C4" s="666"/>
      <c r="D4" s="666"/>
      <c r="E4" s="666"/>
    </row>
    <row r="5" spans="1:5" x14ac:dyDescent="0.25">
      <c r="A5" s="666" t="s">
        <v>1255</v>
      </c>
      <c r="B5" s="666"/>
      <c r="C5" s="666"/>
      <c r="D5" s="666"/>
      <c r="E5" s="666"/>
    </row>
    <row r="6" spans="1:5" x14ac:dyDescent="0.25">
      <c r="A6" s="545"/>
      <c r="B6" s="545"/>
      <c r="C6" s="545"/>
      <c r="D6" s="545"/>
    </row>
    <row r="7" spans="1:5" x14ac:dyDescent="0.25">
      <c r="A7" s="545"/>
      <c r="B7" s="545"/>
      <c r="C7" s="545"/>
      <c r="D7" s="545"/>
    </row>
    <row r="8" spans="1:5" x14ac:dyDescent="0.25">
      <c r="C8" s="566" t="s">
        <v>1290</v>
      </c>
      <c r="D8" s="561"/>
      <c r="E8" s="561"/>
    </row>
    <row r="9" spans="1:5" ht="79.150000000000006" customHeight="1" x14ac:dyDescent="0.25">
      <c r="A9" s="546" t="s">
        <v>1203</v>
      </c>
      <c r="B9" s="546" t="s">
        <v>1239</v>
      </c>
      <c r="C9" s="546" t="s">
        <v>901</v>
      </c>
      <c r="D9" s="547" t="s">
        <v>1234</v>
      </c>
      <c r="E9" s="548" t="s">
        <v>1235</v>
      </c>
    </row>
    <row r="10" spans="1:5" x14ac:dyDescent="0.25">
      <c r="A10" s="549">
        <v>999000</v>
      </c>
      <c r="B10" s="522" t="s">
        <v>1212</v>
      </c>
      <c r="C10" s="523" t="s">
        <v>1213</v>
      </c>
      <c r="D10" s="37"/>
      <c r="E10" s="37"/>
    </row>
    <row r="11" spans="1:5" ht="29.25" customHeight="1" x14ac:dyDescent="0.25">
      <c r="A11" s="552" t="s">
        <v>1257</v>
      </c>
      <c r="B11" s="553" t="s">
        <v>1256</v>
      </c>
      <c r="C11" s="554" t="s">
        <v>1214</v>
      </c>
      <c r="D11" s="555">
        <v>75</v>
      </c>
      <c r="E11" s="555">
        <v>70</v>
      </c>
    </row>
    <row r="12" spans="1:5" x14ac:dyDescent="0.25">
      <c r="A12" s="549">
        <v>562917</v>
      </c>
      <c r="B12" s="522" t="s">
        <v>1258</v>
      </c>
      <c r="C12" s="523" t="s">
        <v>1236</v>
      </c>
      <c r="D12" s="37">
        <v>10</v>
      </c>
      <c r="E12" s="37">
        <v>10</v>
      </c>
    </row>
    <row r="13" spans="1:5" x14ac:dyDescent="0.25">
      <c r="A13" s="549">
        <v>811000</v>
      </c>
      <c r="B13" s="522" t="s">
        <v>1244</v>
      </c>
      <c r="C13" s="523" t="s">
        <v>1206</v>
      </c>
      <c r="D13" s="37"/>
      <c r="E13" s="37"/>
    </row>
    <row r="14" spans="1:5" x14ac:dyDescent="0.25">
      <c r="A14" s="549">
        <v>999000</v>
      </c>
      <c r="B14" s="522" t="s">
        <v>1240</v>
      </c>
      <c r="C14" s="523" t="s">
        <v>1215</v>
      </c>
      <c r="D14" s="37"/>
      <c r="E14" s="37"/>
    </row>
    <row r="15" spans="1:5" x14ac:dyDescent="0.25">
      <c r="A15" s="549">
        <v>889921</v>
      </c>
      <c r="B15" s="522" t="s">
        <v>1259</v>
      </c>
      <c r="C15" s="523" t="s">
        <v>1216</v>
      </c>
      <c r="D15" s="37">
        <v>15</v>
      </c>
      <c r="E15" s="37">
        <v>20</v>
      </c>
    </row>
    <row r="16" spans="1:5" x14ac:dyDescent="0.25">
      <c r="A16" s="549">
        <v>813000</v>
      </c>
      <c r="B16" s="522" t="s">
        <v>1217</v>
      </c>
      <c r="C16" s="523" t="s">
        <v>1218</v>
      </c>
      <c r="D16" s="37"/>
      <c r="E16" s="37"/>
    </row>
    <row r="17" spans="1:5" x14ac:dyDescent="0.25">
      <c r="A17" s="549">
        <v>910502</v>
      </c>
      <c r="B17" s="522" t="s">
        <v>1245</v>
      </c>
      <c r="C17" s="523" t="s">
        <v>1219</v>
      </c>
      <c r="D17" s="37"/>
      <c r="E17" s="37"/>
    </row>
    <row r="18" spans="1:5" x14ac:dyDescent="0.25">
      <c r="A18" s="549">
        <v>960302</v>
      </c>
      <c r="B18" s="522" t="s">
        <v>1220</v>
      </c>
      <c r="C18" s="523" t="s">
        <v>1230</v>
      </c>
      <c r="D18" s="37"/>
      <c r="E18" s="37"/>
    </row>
    <row r="19" spans="1:5" x14ac:dyDescent="0.25">
      <c r="A19" s="549">
        <v>999000</v>
      </c>
      <c r="B19" s="522" t="s">
        <v>1260</v>
      </c>
      <c r="C19" s="523" t="s">
        <v>1237</v>
      </c>
      <c r="D19" s="37"/>
      <c r="E19" s="37"/>
    </row>
    <row r="20" spans="1:5" x14ac:dyDescent="0.25">
      <c r="A20" s="667" t="s">
        <v>1005</v>
      </c>
      <c r="B20" s="667"/>
      <c r="C20" s="667"/>
      <c r="D20" s="550">
        <f>SUM(D10:D19)</f>
        <v>100</v>
      </c>
      <c r="E20" s="550">
        <f>SUM(E10:E19)</f>
        <v>100</v>
      </c>
    </row>
  </sheetData>
  <mergeCells count="3">
    <mergeCell ref="A4:E4"/>
    <mergeCell ref="A5:E5"/>
    <mergeCell ref="A20:C2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2"/>
  <sheetViews>
    <sheetView topLeftCell="A19" workbookViewId="0">
      <selection activeCell="F15" sqref="F15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ht="24" customHeight="1" x14ac:dyDescent="0.25">
      <c r="A1" s="572" t="s">
        <v>42</v>
      </c>
      <c r="B1" s="601"/>
      <c r="C1" s="601"/>
      <c r="D1" s="575"/>
      <c r="E1" s="575"/>
    </row>
    <row r="2" spans="1:5" ht="26.25" customHeight="1" x14ac:dyDescent="0.25">
      <c r="A2" s="576" t="s">
        <v>8</v>
      </c>
      <c r="B2" s="573"/>
      <c r="C2" s="573"/>
      <c r="D2" s="575"/>
      <c r="E2" s="575"/>
    </row>
    <row r="4" spans="1:5" ht="26.25" x14ac:dyDescent="0.25">
      <c r="A4" s="50" t="s">
        <v>901</v>
      </c>
      <c r="B4" s="2" t="s">
        <v>256</v>
      </c>
      <c r="C4" s="102" t="s">
        <v>970</v>
      </c>
      <c r="D4" s="128" t="s">
        <v>40</v>
      </c>
      <c r="E4" s="102" t="s">
        <v>41</v>
      </c>
    </row>
    <row r="5" spans="1:5" x14ac:dyDescent="0.25">
      <c r="A5" s="4" t="s">
        <v>803</v>
      </c>
      <c r="B5" s="4" t="s">
        <v>483</v>
      </c>
      <c r="C5" s="37"/>
      <c r="D5" s="37"/>
      <c r="E5" s="37"/>
    </row>
    <row r="6" spans="1:5" x14ac:dyDescent="0.25">
      <c r="A6" s="4" t="s">
        <v>804</v>
      </c>
      <c r="B6" s="4" t="s">
        <v>483</v>
      </c>
      <c r="C6" s="37"/>
      <c r="D6" s="37"/>
      <c r="E6" s="37"/>
    </row>
    <row r="7" spans="1:5" x14ac:dyDescent="0.25">
      <c r="A7" s="4" t="s">
        <v>805</v>
      </c>
      <c r="B7" s="4" t="s">
        <v>483</v>
      </c>
      <c r="C7" s="37"/>
      <c r="D7" s="37"/>
      <c r="E7" s="37"/>
    </row>
    <row r="8" spans="1:5" x14ac:dyDescent="0.25">
      <c r="A8" s="4" t="s">
        <v>806</v>
      </c>
      <c r="B8" s="4" t="s">
        <v>483</v>
      </c>
      <c r="C8" s="37"/>
      <c r="D8" s="37"/>
      <c r="E8" s="37"/>
    </row>
    <row r="9" spans="1:5" x14ac:dyDescent="0.25">
      <c r="A9" s="8" t="s">
        <v>751</v>
      </c>
      <c r="B9" s="9" t="s">
        <v>483</v>
      </c>
      <c r="C9" s="37"/>
      <c r="D9" s="37"/>
      <c r="E9" s="37"/>
    </row>
    <row r="10" spans="1:5" x14ac:dyDescent="0.25">
      <c r="A10" s="4" t="s">
        <v>752</v>
      </c>
      <c r="B10" s="5" t="s">
        <v>484</v>
      </c>
      <c r="C10" s="37"/>
      <c r="D10" s="37"/>
      <c r="E10" s="37"/>
    </row>
    <row r="11" spans="1:5" ht="27" x14ac:dyDescent="0.25">
      <c r="A11" s="64" t="s">
        <v>485</v>
      </c>
      <c r="B11" s="64" t="s">
        <v>484</v>
      </c>
      <c r="C11" s="37"/>
      <c r="D11" s="37"/>
      <c r="E11" s="37"/>
    </row>
    <row r="12" spans="1:5" ht="27" x14ac:dyDescent="0.25">
      <c r="A12" s="64" t="s">
        <v>486</v>
      </c>
      <c r="B12" s="64" t="s">
        <v>484</v>
      </c>
      <c r="C12" s="37"/>
      <c r="D12" s="37"/>
      <c r="E12" s="37"/>
    </row>
    <row r="13" spans="1:5" x14ac:dyDescent="0.25">
      <c r="A13" s="4" t="s">
        <v>754</v>
      </c>
      <c r="B13" s="5" t="s">
        <v>490</v>
      </c>
      <c r="C13" s="37"/>
      <c r="D13" s="37"/>
      <c r="E13" s="37"/>
    </row>
    <row r="14" spans="1:5" ht="27" x14ac:dyDescent="0.25">
      <c r="A14" s="64" t="s">
        <v>491</v>
      </c>
      <c r="B14" s="64" t="s">
        <v>490</v>
      </c>
      <c r="C14" s="37"/>
      <c r="D14" s="37"/>
      <c r="E14" s="37"/>
    </row>
    <row r="15" spans="1:5" ht="27" x14ac:dyDescent="0.25">
      <c r="A15" s="64" t="s">
        <v>492</v>
      </c>
      <c r="B15" s="64" t="s">
        <v>490</v>
      </c>
      <c r="C15" s="37"/>
      <c r="D15" s="37"/>
      <c r="E15" s="37"/>
    </row>
    <row r="16" spans="1:5" x14ac:dyDescent="0.25">
      <c r="A16" s="64" t="s">
        <v>493</v>
      </c>
      <c r="B16" s="64" t="s">
        <v>490</v>
      </c>
      <c r="C16" s="37"/>
      <c r="D16" s="37"/>
      <c r="E16" s="37"/>
    </row>
    <row r="17" spans="1:5" x14ac:dyDescent="0.25">
      <c r="A17" s="64" t="s">
        <v>494</v>
      </c>
      <c r="B17" s="64" t="s">
        <v>490</v>
      </c>
      <c r="C17" s="37"/>
      <c r="D17" s="37"/>
      <c r="E17" s="37"/>
    </row>
    <row r="18" spans="1:5" x14ac:dyDescent="0.25">
      <c r="A18" s="4" t="s">
        <v>811</v>
      </c>
      <c r="B18" s="5" t="s">
        <v>495</v>
      </c>
      <c r="C18" s="37"/>
      <c r="D18" s="37"/>
      <c r="E18" s="37"/>
    </row>
    <row r="19" spans="1:5" x14ac:dyDescent="0.25">
      <c r="A19" s="64" t="s">
        <v>503</v>
      </c>
      <c r="B19" s="64" t="s">
        <v>495</v>
      </c>
      <c r="C19" s="37"/>
      <c r="D19" s="37"/>
      <c r="E19" s="37"/>
    </row>
    <row r="20" spans="1:5" x14ac:dyDescent="0.25">
      <c r="A20" s="64" t="s">
        <v>504</v>
      </c>
      <c r="B20" s="64" t="s">
        <v>495</v>
      </c>
      <c r="C20" s="37"/>
      <c r="D20" s="37"/>
      <c r="E20" s="37"/>
    </row>
    <row r="21" spans="1:5" x14ac:dyDescent="0.25">
      <c r="A21" s="8" t="s">
        <v>783</v>
      </c>
      <c r="B21" s="9" t="s">
        <v>511</v>
      </c>
      <c r="C21" s="37"/>
      <c r="D21" s="37"/>
      <c r="E21" s="37"/>
    </row>
    <row r="22" spans="1:5" x14ac:dyDescent="0.25">
      <c r="A22" s="4" t="s">
        <v>812</v>
      </c>
      <c r="B22" s="4" t="s">
        <v>512</v>
      </c>
      <c r="C22" s="37"/>
      <c r="D22" s="37"/>
      <c r="E22" s="37"/>
    </row>
    <row r="23" spans="1:5" x14ac:dyDescent="0.25">
      <c r="A23" s="4" t="s">
        <v>814</v>
      </c>
      <c r="B23" s="4" t="s">
        <v>512</v>
      </c>
      <c r="C23" s="37"/>
      <c r="D23" s="37"/>
      <c r="E23" s="37"/>
    </row>
    <row r="24" spans="1:5" x14ac:dyDescent="0.25">
      <c r="A24" s="4" t="s">
        <v>815</v>
      </c>
      <c r="B24" s="4" t="s">
        <v>512</v>
      </c>
      <c r="C24" s="37"/>
      <c r="D24" s="37"/>
      <c r="E24" s="37"/>
    </row>
    <row r="25" spans="1:5" x14ac:dyDescent="0.25">
      <c r="A25" s="4" t="s">
        <v>816</v>
      </c>
      <c r="B25" s="4" t="s">
        <v>512</v>
      </c>
      <c r="C25" s="37"/>
      <c r="D25" s="37"/>
      <c r="E25" s="37"/>
    </row>
    <row r="26" spans="1:5" x14ac:dyDescent="0.25">
      <c r="A26" s="4" t="s">
        <v>818</v>
      </c>
      <c r="B26" s="4" t="s">
        <v>512</v>
      </c>
      <c r="C26" s="37"/>
      <c r="D26" s="37"/>
      <c r="E26" s="37"/>
    </row>
    <row r="27" spans="1:5" x14ac:dyDescent="0.25">
      <c r="A27" s="4" t="s">
        <v>819</v>
      </c>
      <c r="B27" s="4" t="s">
        <v>512</v>
      </c>
      <c r="C27" s="37"/>
      <c r="D27" s="37"/>
      <c r="E27" s="37"/>
    </row>
    <row r="28" spans="1:5" x14ac:dyDescent="0.25">
      <c r="A28" s="4" t="s">
        <v>820</v>
      </c>
      <c r="B28" s="4" t="s">
        <v>512</v>
      </c>
      <c r="C28" s="37"/>
      <c r="D28" s="37"/>
      <c r="E28" s="37"/>
    </row>
    <row r="29" spans="1:5" x14ac:dyDescent="0.25">
      <c r="A29" s="4" t="s">
        <v>821</v>
      </c>
      <c r="B29" s="4" t="s">
        <v>512</v>
      </c>
      <c r="C29" s="37"/>
      <c r="D29" s="37"/>
      <c r="E29" s="37"/>
    </row>
    <row r="30" spans="1:5" ht="45" x14ac:dyDescent="0.25">
      <c r="A30" s="4" t="s">
        <v>822</v>
      </c>
      <c r="B30" s="4" t="s">
        <v>512</v>
      </c>
      <c r="C30" s="37"/>
      <c r="D30" s="37"/>
      <c r="E30" s="37"/>
    </row>
    <row r="31" spans="1:5" x14ac:dyDescent="0.25">
      <c r="A31" s="4" t="s">
        <v>823</v>
      </c>
      <c r="B31" s="4" t="s">
        <v>512</v>
      </c>
      <c r="C31" s="37"/>
      <c r="D31" s="37"/>
      <c r="E31" s="37"/>
    </row>
    <row r="32" spans="1:5" x14ac:dyDescent="0.25">
      <c r="A32" s="8" t="s">
        <v>756</v>
      </c>
      <c r="B32" s="9" t="s">
        <v>512</v>
      </c>
      <c r="C32" s="37"/>
      <c r="D32" s="37"/>
      <c r="E32" s="37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2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7"/>
  <sheetViews>
    <sheetView workbookViewId="0">
      <selection sqref="A1:D2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ht="21" customHeight="1" x14ac:dyDescent="0.25">
      <c r="A1" s="668" t="s">
        <v>42</v>
      </c>
      <c r="B1" s="669"/>
      <c r="C1" s="669"/>
      <c r="D1" s="669"/>
    </row>
    <row r="2" spans="1:4" ht="21" customHeight="1" x14ac:dyDescent="0.25">
      <c r="A2" s="576" t="s">
        <v>235</v>
      </c>
      <c r="B2" s="669"/>
      <c r="C2" s="669"/>
      <c r="D2" s="669"/>
    </row>
    <row r="3" spans="1:4" ht="18" x14ac:dyDescent="0.25">
      <c r="A3" s="85"/>
      <c r="B3" s="193"/>
      <c r="C3" s="193"/>
      <c r="D3" s="193"/>
    </row>
    <row r="4" spans="1:4" x14ac:dyDescent="0.25">
      <c r="A4" s="3" t="s">
        <v>193</v>
      </c>
      <c r="B4" s="3"/>
      <c r="C4" s="3"/>
      <c r="D4" s="3"/>
    </row>
    <row r="5" spans="1:4" ht="38.25" x14ac:dyDescent="0.25">
      <c r="A5" s="50" t="s">
        <v>901</v>
      </c>
      <c r="B5" s="192" t="s">
        <v>164</v>
      </c>
      <c r="C5" s="192" t="s">
        <v>163</v>
      </c>
      <c r="D5" s="192" t="s">
        <v>165</v>
      </c>
    </row>
    <row r="6" spans="1:4" x14ac:dyDescent="0.25">
      <c r="A6" s="132" t="s">
        <v>194</v>
      </c>
      <c r="B6" s="133"/>
      <c r="C6" s="133"/>
      <c r="D6" s="133"/>
    </row>
    <row r="7" spans="1:4" ht="30" x14ac:dyDescent="0.25">
      <c r="A7" s="132" t="s">
        <v>195</v>
      </c>
      <c r="B7" s="133"/>
      <c r="C7" s="133"/>
      <c r="D7" s="133"/>
    </row>
    <row r="8" spans="1:4" x14ac:dyDescent="0.25">
      <c r="A8" s="132" t="s">
        <v>196</v>
      </c>
      <c r="B8" s="133"/>
      <c r="C8" s="133"/>
      <c r="D8" s="133"/>
    </row>
    <row r="9" spans="1:4" ht="25.5" x14ac:dyDescent="0.25">
      <c r="A9" s="134" t="s">
        <v>197</v>
      </c>
      <c r="B9" s="135"/>
      <c r="C9" s="135"/>
      <c r="D9" s="135"/>
    </row>
    <row r="10" spans="1:4" x14ac:dyDescent="0.25">
      <c r="A10" s="132" t="s">
        <v>198</v>
      </c>
      <c r="B10" s="133"/>
      <c r="C10" s="133"/>
      <c r="D10" s="133"/>
    </row>
    <row r="11" spans="1:4" x14ac:dyDescent="0.25">
      <c r="A11" s="132" t="s">
        <v>199</v>
      </c>
      <c r="B11" s="133"/>
      <c r="C11" s="133"/>
      <c r="D11" s="133"/>
    </row>
    <row r="12" spans="1:4" ht="25.5" x14ac:dyDescent="0.25">
      <c r="A12" s="134" t="s">
        <v>200</v>
      </c>
      <c r="B12" s="135"/>
      <c r="C12" s="135"/>
      <c r="D12" s="135"/>
    </row>
    <row r="13" spans="1:4" ht="30" x14ac:dyDescent="0.25">
      <c r="A13" s="132" t="s">
        <v>201</v>
      </c>
      <c r="B13" s="133"/>
      <c r="C13" s="133"/>
      <c r="D13" s="133"/>
    </row>
    <row r="14" spans="1:4" ht="30" x14ac:dyDescent="0.25">
      <c r="A14" s="132" t="s">
        <v>202</v>
      </c>
      <c r="B14" s="133"/>
      <c r="C14" s="133"/>
      <c r="D14" s="133"/>
    </row>
    <row r="15" spans="1:4" x14ac:dyDescent="0.25">
      <c r="A15" s="132" t="s">
        <v>203</v>
      </c>
      <c r="B15" s="133"/>
      <c r="C15" s="133"/>
      <c r="D15" s="133"/>
    </row>
    <row r="16" spans="1:4" ht="25.5" x14ac:dyDescent="0.25">
      <c r="A16" s="134" t="s">
        <v>204</v>
      </c>
      <c r="B16" s="135"/>
      <c r="C16" s="135"/>
      <c r="D16" s="135"/>
    </row>
    <row r="17" spans="1:4" x14ac:dyDescent="0.25">
      <c r="A17" s="132" t="s">
        <v>205</v>
      </c>
      <c r="B17" s="133"/>
      <c r="C17" s="133"/>
      <c r="D17" s="133"/>
    </row>
    <row r="18" spans="1:4" x14ac:dyDescent="0.25">
      <c r="A18" s="132" t="s">
        <v>206</v>
      </c>
      <c r="B18" s="133"/>
      <c r="C18" s="133"/>
      <c r="D18" s="133"/>
    </row>
    <row r="19" spans="1:4" x14ac:dyDescent="0.25">
      <c r="A19" s="132" t="s">
        <v>207</v>
      </c>
      <c r="B19" s="133"/>
      <c r="C19" s="133"/>
      <c r="D19" s="133"/>
    </row>
    <row r="20" spans="1:4" x14ac:dyDescent="0.25">
      <c r="A20" s="132" t="s">
        <v>208</v>
      </c>
      <c r="B20" s="133"/>
      <c r="C20" s="133"/>
      <c r="D20" s="133"/>
    </row>
    <row r="21" spans="1:4" ht="25.5" x14ac:dyDescent="0.25">
      <c r="A21" s="134" t="s">
        <v>209</v>
      </c>
      <c r="B21" s="135"/>
      <c r="C21" s="135"/>
      <c r="D21" s="135"/>
    </row>
    <row r="22" spans="1:4" x14ac:dyDescent="0.25">
      <c r="A22" s="132" t="s">
        <v>210</v>
      </c>
      <c r="B22" s="133"/>
      <c r="C22" s="133"/>
      <c r="D22" s="133"/>
    </row>
    <row r="23" spans="1:4" x14ac:dyDescent="0.25">
      <c r="A23" s="132" t="s">
        <v>211</v>
      </c>
      <c r="B23" s="133"/>
      <c r="C23" s="133"/>
      <c r="D23" s="133"/>
    </row>
    <row r="24" spans="1:4" x14ac:dyDescent="0.25">
      <c r="A24" s="132" t="s">
        <v>212</v>
      </c>
      <c r="B24" s="133"/>
      <c r="C24" s="133"/>
      <c r="D24" s="133"/>
    </row>
    <row r="25" spans="1:4" ht="25.5" x14ac:dyDescent="0.25">
      <c r="A25" s="134" t="s">
        <v>213</v>
      </c>
      <c r="B25" s="135"/>
      <c r="C25" s="135"/>
      <c r="D25" s="135"/>
    </row>
    <row r="26" spans="1:4" x14ac:dyDescent="0.25">
      <c r="A26" s="134" t="s">
        <v>214</v>
      </c>
      <c r="B26" s="135"/>
      <c r="C26" s="135"/>
      <c r="D26" s="135"/>
    </row>
    <row r="27" spans="1:4" x14ac:dyDescent="0.25">
      <c r="A27" s="134" t="s">
        <v>215</v>
      </c>
      <c r="B27" s="135"/>
      <c r="C27" s="135"/>
      <c r="D27" s="135"/>
    </row>
    <row r="28" spans="1:4" ht="25.5" x14ac:dyDescent="0.25">
      <c r="A28" s="134" t="s">
        <v>216</v>
      </c>
      <c r="B28" s="135"/>
      <c r="C28" s="135"/>
      <c r="D28" s="135"/>
    </row>
    <row r="29" spans="1:4" x14ac:dyDescent="0.25">
      <c r="A29" s="132" t="s">
        <v>217</v>
      </c>
      <c r="B29" s="133"/>
      <c r="C29" s="133"/>
      <c r="D29" s="133"/>
    </row>
    <row r="30" spans="1:4" ht="30" x14ac:dyDescent="0.25">
      <c r="A30" s="132" t="s">
        <v>218</v>
      </c>
      <c r="B30" s="133"/>
      <c r="C30" s="133"/>
      <c r="D30" s="133"/>
    </row>
    <row r="31" spans="1:4" ht="30" x14ac:dyDescent="0.25">
      <c r="A31" s="132" t="s">
        <v>219</v>
      </c>
      <c r="B31" s="133"/>
      <c r="C31" s="133"/>
      <c r="D31" s="133"/>
    </row>
    <row r="32" spans="1:4" x14ac:dyDescent="0.25">
      <c r="A32" s="132" t="s">
        <v>220</v>
      </c>
      <c r="B32" s="133"/>
      <c r="C32" s="133"/>
      <c r="D32" s="133"/>
    </row>
    <row r="33" spans="1:4" ht="25.5" x14ac:dyDescent="0.25">
      <c r="A33" s="134" t="s">
        <v>221</v>
      </c>
      <c r="B33" s="135"/>
      <c r="C33" s="135"/>
      <c r="D33" s="135"/>
    </row>
    <row r="34" spans="1:4" x14ac:dyDescent="0.25">
      <c r="A34" s="132" t="s">
        <v>222</v>
      </c>
      <c r="B34" s="133"/>
      <c r="C34" s="133"/>
      <c r="D34" s="133"/>
    </row>
    <row r="35" spans="1:4" x14ac:dyDescent="0.25">
      <c r="A35" s="132" t="s">
        <v>223</v>
      </c>
      <c r="B35" s="133"/>
      <c r="C35" s="133"/>
      <c r="D35" s="133"/>
    </row>
    <row r="36" spans="1:4" x14ac:dyDescent="0.25">
      <c r="A36" s="132" t="s">
        <v>224</v>
      </c>
      <c r="B36" s="133"/>
      <c r="C36" s="133"/>
      <c r="D36" s="133"/>
    </row>
    <row r="37" spans="1:4" x14ac:dyDescent="0.25">
      <c r="A37" s="132" t="s">
        <v>225</v>
      </c>
      <c r="B37" s="133"/>
      <c r="C37" s="133"/>
      <c r="D37" s="133"/>
    </row>
    <row r="38" spans="1:4" ht="25.5" x14ac:dyDescent="0.25">
      <c r="A38" s="134" t="s">
        <v>226</v>
      </c>
      <c r="B38" s="135"/>
      <c r="C38" s="135"/>
      <c r="D38" s="135"/>
    </row>
    <row r="39" spans="1:4" ht="25.5" x14ac:dyDescent="0.25">
      <c r="A39" s="134" t="s">
        <v>227</v>
      </c>
      <c r="B39" s="135"/>
      <c r="C39" s="135"/>
      <c r="D39" s="135"/>
    </row>
    <row r="40" spans="1:4" x14ac:dyDescent="0.25">
      <c r="A40" s="134" t="s">
        <v>228</v>
      </c>
      <c r="B40" s="135"/>
      <c r="C40" s="135"/>
      <c r="D40" s="135"/>
    </row>
    <row r="41" spans="1:4" ht="30" x14ac:dyDescent="0.25">
      <c r="A41" s="132" t="s">
        <v>229</v>
      </c>
      <c r="B41" s="133"/>
      <c r="C41" s="133"/>
      <c r="D41" s="133"/>
    </row>
    <row r="42" spans="1:4" x14ac:dyDescent="0.25">
      <c r="A42" s="132" t="s">
        <v>230</v>
      </c>
      <c r="B42" s="133"/>
      <c r="C42" s="133"/>
      <c r="D42" s="133"/>
    </row>
    <row r="43" spans="1:4" ht="25.5" x14ac:dyDescent="0.25">
      <c r="A43" s="134" t="s">
        <v>231</v>
      </c>
      <c r="B43" s="135"/>
      <c r="C43" s="135"/>
      <c r="D43" s="135"/>
    </row>
    <row r="44" spans="1:4" x14ac:dyDescent="0.25">
      <c r="A44" s="134" t="s">
        <v>232</v>
      </c>
      <c r="B44" s="135"/>
      <c r="C44" s="135"/>
      <c r="D44" s="135"/>
    </row>
    <row r="45" spans="1:4" x14ac:dyDescent="0.25">
      <c r="A45" s="134" t="s">
        <v>233</v>
      </c>
      <c r="B45" s="135"/>
      <c r="C45" s="135"/>
      <c r="D45" s="135"/>
    </row>
    <row r="46" spans="1:4" x14ac:dyDescent="0.25">
      <c r="A46" s="134" t="s">
        <v>234</v>
      </c>
      <c r="B46" s="135"/>
      <c r="C46" s="135"/>
      <c r="D46" s="135"/>
    </row>
    <row r="47" spans="1:4" x14ac:dyDescent="0.25">
      <c r="A47" s="3"/>
      <c r="B47" s="3"/>
      <c r="C47" s="3"/>
      <c r="D47" s="3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2"/>
  <sheetViews>
    <sheetView workbookViewId="0">
      <selection sqref="A1:N124"/>
    </sheetView>
  </sheetViews>
  <sheetFormatPr defaultRowHeight="15" x14ac:dyDescent="0.25"/>
  <cols>
    <col min="1" max="1" width="83.42578125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ht="21" customHeight="1" x14ac:dyDescent="0.25">
      <c r="A1" s="572" t="s">
        <v>42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4"/>
      <c r="M1" s="575"/>
      <c r="N1" s="575"/>
    </row>
    <row r="2" spans="1:14" ht="18.75" customHeight="1" x14ac:dyDescent="0.25">
      <c r="A2" s="576" t="s">
        <v>842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4"/>
      <c r="M2" s="575"/>
      <c r="N2" s="575"/>
    </row>
    <row r="3" spans="1:14" ht="18" x14ac:dyDescent="0.25">
      <c r="A3" s="58"/>
    </row>
    <row r="4" spans="1:14" x14ac:dyDescent="0.25">
      <c r="A4" s="129" t="s">
        <v>931</v>
      </c>
    </row>
    <row r="5" spans="1:14" ht="25.5" customHeight="1" x14ac:dyDescent="0.25">
      <c r="A5" s="582" t="s">
        <v>255</v>
      </c>
      <c r="B5" s="584" t="s">
        <v>256</v>
      </c>
      <c r="C5" s="577" t="s">
        <v>847</v>
      </c>
      <c r="D5" s="578"/>
      <c r="E5" s="579"/>
      <c r="F5" s="577" t="s">
        <v>848</v>
      </c>
      <c r="G5" s="578"/>
      <c r="H5" s="579"/>
      <c r="I5" s="577" t="s">
        <v>849</v>
      </c>
      <c r="J5" s="578"/>
      <c r="K5" s="579"/>
      <c r="L5" s="580" t="s">
        <v>967</v>
      </c>
      <c r="M5" s="581"/>
      <c r="N5" s="581"/>
    </row>
    <row r="6" spans="1:14" ht="26.25" x14ac:dyDescent="0.25">
      <c r="A6" s="583"/>
      <c r="B6" s="585"/>
      <c r="C6" s="2" t="s">
        <v>970</v>
      </c>
      <c r="D6" s="2" t="s">
        <v>40</v>
      </c>
      <c r="E6" s="128" t="s">
        <v>41</v>
      </c>
      <c r="F6" s="2" t="s">
        <v>970</v>
      </c>
      <c r="G6" s="2" t="s">
        <v>40</v>
      </c>
      <c r="H6" s="128" t="s">
        <v>41</v>
      </c>
      <c r="I6" s="2" t="s">
        <v>970</v>
      </c>
      <c r="J6" s="2" t="s">
        <v>40</v>
      </c>
      <c r="K6" s="128" t="s">
        <v>41</v>
      </c>
      <c r="L6" s="2" t="s">
        <v>970</v>
      </c>
      <c r="M6" s="2" t="s">
        <v>40</v>
      </c>
      <c r="N6" s="128" t="s">
        <v>41</v>
      </c>
    </row>
    <row r="7" spans="1:14" x14ac:dyDescent="0.25">
      <c r="A7" s="38" t="s">
        <v>257</v>
      </c>
      <c r="B7" s="39" t="s">
        <v>258</v>
      </c>
      <c r="C7" s="39"/>
      <c r="D7" s="39"/>
      <c r="E7" s="49"/>
      <c r="F7" s="49"/>
      <c r="G7" s="49"/>
      <c r="H7" s="49"/>
      <c r="I7" s="49"/>
      <c r="J7" s="49"/>
      <c r="K7" s="49"/>
      <c r="L7" s="37"/>
      <c r="M7" s="37"/>
      <c r="N7" s="37"/>
    </row>
    <row r="8" spans="1:14" x14ac:dyDescent="0.25">
      <c r="A8" s="38" t="s">
        <v>259</v>
      </c>
      <c r="B8" s="40" t="s">
        <v>260</v>
      </c>
      <c r="C8" s="40"/>
      <c r="D8" s="40"/>
      <c r="E8" s="49"/>
      <c r="F8" s="49"/>
      <c r="G8" s="49"/>
      <c r="H8" s="49"/>
      <c r="I8" s="49"/>
      <c r="J8" s="49"/>
      <c r="K8" s="49"/>
      <c r="L8" s="37"/>
      <c r="M8" s="37"/>
      <c r="N8" s="37"/>
    </row>
    <row r="9" spans="1:14" x14ac:dyDescent="0.25">
      <c r="A9" s="38" t="s">
        <v>261</v>
      </c>
      <c r="B9" s="40" t="s">
        <v>262</v>
      </c>
      <c r="C9" s="40"/>
      <c r="D9" s="40"/>
      <c r="E9" s="49"/>
      <c r="F9" s="49"/>
      <c r="G9" s="49"/>
      <c r="H9" s="49"/>
      <c r="I9" s="49"/>
      <c r="J9" s="49"/>
      <c r="K9" s="49"/>
      <c r="L9" s="37"/>
      <c r="M9" s="37"/>
      <c r="N9" s="37"/>
    </row>
    <row r="10" spans="1:14" x14ac:dyDescent="0.25">
      <c r="A10" s="41" t="s">
        <v>263</v>
      </c>
      <c r="B10" s="40" t="s">
        <v>264</v>
      </c>
      <c r="C10" s="40"/>
      <c r="D10" s="40"/>
      <c r="E10" s="49"/>
      <c r="F10" s="49"/>
      <c r="G10" s="49"/>
      <c r="H10" s="49"/>
      <c r="I10" s="49"/>
      <c r="J10" s="49"/>
      <c r="K10" s="49"/>
      <c r="L10" s="37"/>
      <c r="M10" s="37"/>
      <c r="N10" s="37"/>
    </row>
    <row r="11" spans="1:14" x14ac:dyDescent="0.25">
      <c r="A11" s="41" t="s">
        <v>265</v>
      </c>
      <c r="B11" s="40" t="s">
        <v>266</v>
      </c>
      <c r="C11" s="40"/>
      <c r="D11" s="40"/>
      <c r="E11" s="49"/>
      <c r="F11" s="49"/>
      <c r="G11" s="49"/>
      <c r="H11" s="49"/>
      <c r="I11" s="49"/>
      <c r="J11" s="49"/>
      <c r="K11" s="49"/>
      <c r="L11" s="37"/>
      <c r="M11" s="37"/>
      <c r="N11" s="37"/>
    </row>
    <row r="12" spans="1:14" x14ac:dyDescent="0.25">
      <c r="A12" s="41" t="s">
        <v>267</v>
      </c>
      <c r="B12" s="40" t="s">
        <v>268</v>
      </c>
      <c r="C12" s="40"/>
      <c r="D12" s="40"/>
      <c r="E12" s="49"/>
      <c r="F12" s="49"/>
      <c r="G12" s="49"/>
      <c r="H12" s="49"/>
      <c r="I12" s="49"/>
      <c r="J12" s="49"/>
      <c r="K12" s="49"/>
      <c r="L12" s="37"/>
      <c r="M12" s="37"/>
      <c r="N12" s="37"/>
    </row>
    <row r="13" spans="1:14" x14ac:dyDescent="0.25">
      <c r="A13" s="41" t="s">
        <v>269</v>
      </c>
      <c r="B13" s="40" t="s">
        <v>270</v>
      </c>
      <c r="C13" s="40"/>
      <c r="D13" s="40"/>
      <c r="E13" s="49"/>
      <c r="F13" s="49"/>
      <c r="G13" s="49"/>
      <c r="H13" s="49"/>
      <c r="I13" s="49"/>
      <c r="J13" s="49"/>
      <c r="K13" s="49"/>
      <c r="L13" s="37"/>
      <c r="M13" s="37"/>
      <c r="N13" s="37"/>
    </row>
    <row r="14" spans="1:14" x14ac:dyDescent="0.25">
      <c r="A14" s="41" t="s">
        <v>271</v>
      </c>
      <c r="B14" s="40" t="s">
        <v>272</v>
      </c>
      <c r="C14" s="40"/>
      <c r="D14" s="40"/>
      <c r="E14" s="49"/>
      <c r="F14" s="49"/>
      <c r="G14" s="49"/>
      <c r="H14" s="49"/>
      <c r="I14" s="49"/>
      <c r="J14" s="49"/>
      <c r="K14" s="49"/>
      <c r="L14" s="37"/>
      <c r="M14" s="37"/>
      <c r="N14" s="37"/>
    </row>
    <row r="15" spans="1:14" x14ac:dyDescent="0.25">
      <c r="A15" s="4" t="s">
        <v>273</v>
      </c>
      <c r="B15" s="40" t="s">
        <v>274</v>
      </c>
      <c r="C15" s="40"/>
      <c r="D15" s="40"/>
      <c r="E15" s="49"/>
      <c r="F15" s="49"/>
      <c r="G15" s="49"/>
      <c r="H15" s="49"/>
      <c r="I15" s="49"/>
      <c r="J15" s="49"/>
      <c r="K15" s="49"/>
      <c r="L15" s="37"/>
      <c r="M15" s="37"/>
      <c r="N15" s="37"/>
    </row>
    <row r="16" spans="1:14" x14ac:dyDescent="0.25">
      <c r="A16" s="4" t="s">
        <v>275</v>
      </c>
      <c r="B16" s="40" t="s">
        <v>276</v>
      </c>
      <c r="C16" s="40"/>
      <c r="D16" s="40"/>
      <c r="E16" s="49"/>
      <c r="F16" s="49"/>
      <c r="G16" s="49"/>
      <c r="H16" s="49"/>
      <c r="I16" s="49"/>
      <c r="J16" s="49"/>
      <c r="K16" s="49"/>
      <c r="L16" s="37"/>
      <c r="M16" s="37"/>
      <c r="N16" s="37"/>
    </row>
    <row r="17" spans="1:14" x14ac:dyDescent="0.25">
      <c r="A17" s="4" t="s">
        <v>277</v>
      </c>
      <c r="B17" s="40" t="s">
        <v>278</v>
      </c>
      <c r="C17" s="40"/>
      <c r="D17" s="40"/>
      <c r="E17" s="49"/>
      <c r="F17" s="49"/>
      <c r="G17" s="49"/>
      <c r="H17" s="49"/>
      <c r="I17" s="49"/>
      <c r="J17" s="49"/>
      <c r="K17" s="49"/>
      <c r="L17" s="37"/>
      <c r="M17" s="37"/>
      <c r="N17" s="37"/>
    </row>
    <row r="18" spans="1:14" x14ac:dyDescent="0.25">
      <c r="A18" s="4" t="s">
        <v>279</v>
      </c>
      <c r="B18" s="40" t="s">
        <v>280</v>
      </c>
      <c r="C18" s="40"/>
      <c r="D18" s="40"/>
      <c r="E18" s="49"/>
      <c r="F18" s="49"/>
      <c r="G18" s="49"/>
      <c r="H18" s="49"/>
      <c r="I18" s="49"/>
      <c r="J18" s="49"/>
      <c r="K18" s="49"/>
      <c r="L18" s="37"/>
      <c r="M18" s="37"/>
      <c r="N18" s="37"/>
    </row>
    <row r="19" spans="1:14" x14ac:dyDescent="0.25">
      <c r="A19" s="4" t="s">
        <v>707</v>
      </c>
      <c r="B19" s="40" t="s">
        <v>281</v>
      </c>
      <c r="C19" s="40"/>
      <c r="D19" s="40"/>
      <c r="E19" s="49"/>
      <c r="F19" s="49"/>
      <c r="G19" s="49"/>
      <c r="H19" s="49"/>
      <c r="I19" s="49"/>
      <c r="J19" s="49"/>
      <c r="K19" s="49"/>
      <c r="L19" s="37"/>
      <c r="M19" s="37"/>
      <c r="N19" s="37"/>
    </row>
    <row r="20" spans="1:14" x14ac:dyDescent="0.25">
      <c r="A20" s="42" t="s">
        <v>605</v>
      </c>
      <c r="B20" s="43" t="s">
        <v>283</v>
      </c>
      <c r="C20" s="43"/>
      <c r="D20" s="43"/>
      <c r="E20" s="49"/>
      <c r="F20" s="49"/>
      <c r="G20" s="49"/>
      <c r="H20" s="49"/>
      <c r="I20" s="49"/>
      <c r="J20" s="49"/>
      <c r="K20" s="49"/>
      <c r="L20" s="37"/>
      <c r="M20" s="37"/>
      <c r="N20" s="37"/>
    </row>
    <row r="21" spans="1:14" x14ac:dyDescent="0.25">
      <c r="A21" s="4" t="s">
        <v>284</v>
      </c>
      <c r="B21" s="40" t="s">
        <v>285</v>
      </c>
      <c r="C21" s="40"/>
      <c r="D21" s="40"/>
      <c r="E21" s="49"/>
      <c r="F21" s="49"/>
      <c r="G21" s="49"/>
      <c r="H21" s="49"/>
      <c r="I21" s="49"/>
      <c r="J21" s="49"/>
      <c r="K21" s="49"/>
      <c r="L21" s="37"/>
      <c r="M21" s="37"/>
      <c r="N21" s="37"/>
    </row>
    <row r="22" spans="1:14" ht="33.75" customHeight="1" x14ac:dyDescent="0.25">
      <c r="A22" s="4" t="s">
        <v>286</v>
      </c>
      <c r="B22" s="40" t="s">
        <v>287</v>
      </c>
      <c r="C22" s="40"/>
      <c r="D22" s="40"/>
      <c r="E22" s="49"/>
      <c r="F22" s="49"/>
      <c r="G22" s="49"/>
      <c r="H22" s="49"/>
      <c r="I22" s="49"/>
      <c r="J22" s="49"/>
      <c r="K22" s="49"/>
      <c r="L22" s="37"/>
      <c r="M22" s="37"/>
      <c r="N22" s="37"/>
    </row>
    <row r="23" spans="1:14" x14ac:dyDescent="0.25">
      <c r="A23" s="5" t="s">
        <v>288</v>
      </c>
      <c r="B23" s="40" t="s">
        <v>289</v>
      </c>
      <c r="C23" s="40"/>
      <c r="D23" s="40"/>
      <c r="E23" s="49"/>
      <c r="F23" s="49"/>
      <c r="G23" s="49"/>
      <c r="H23" s="49"/>
      <c r="I23" s="49"/>
      <c r="J23" s="49"/>
      <c r="K23" s="49"/>
      <c r="L23" s="37"/>
      <c r="M23" s="37"/>
      <c r="N23" s="37"/>
    </row>
    <row r="24" spans="1:14" x14ac:dyDescent="0.25">
      <c r="A24" s="8" t="s">
        <v>606</v>
      </c>
      <c r="B24" s="43" t="s">
        <v>290</v>
      </c>
      <c r="C24" s="43"/>
      <c r="D24" s="43"/>
      <c r="E24" s="49"/>
      <c r="F24" s="49"/>
      <c r="G24" s="49"/>
      <c r="H24" s="49"/>
      <c r="I24" s="49"/>
      <c r="J24" s="49"/>
      <c r="K24" s="49"/>
      <c r="L24" s="37"/>
      <c r="M24" s="37"/>
      <c r="N24" s="37"/>
    </row>
    <row r="25" spans="1:14" x14ac:dyDescent="0.25">
      <c r="A25" s="61" t="s">
        <v>737</v>
      </c>
      <c r="B25" s="62" t="s">
        <v>291</v>
      </c>
      <c r="C25" s="62"/>
      <c r="D25" s="62"/>
      <c r="E25" s="49"/>
      <c r="F25" s="49"/>
      <c r="G25" s="49"/>
      <c r="H25" s="49"/>
      <c r="I25" s="49"/>
      <c r="J25" s="49"/>
      <c r="K25" s="49"/>
      <c r="L25" s="37"/>
      <c r="M25" s="37"/>
      <c r="N25" s="37"/>
    </row>
    <row r="26" spans="1:14" x14ac:dyDescent="0.25">
      <c r="A26" s="47" t="s">
        <v>708</v>
      </c>
      <c r="B26" s="62" t="s">
        <v>292</v>
      </c>
      <c r="C26" s="62"/>
      <c r="D26" s="62"/>
      <c r="E26" s="49"/>
      <c r="F26" s="49"/>
      <c r="G26" s="49"/>
      <c r="H26" s="49"/>
      <c r="I26" s="49"/>
      <c r="J26" s="49"/>
      <c r="K26" s="49"/>
      <c r="L26" s="37"/>
      <c r="M26" s="37"/>
      <c r="N26" s="37"/>
    </row>
    <row r="27" spans="1:14" x14ac:dyDescent="0.25">
      <c r="A27" s="4" t="s">
        <v>293</v>
      </c>
      <c r="B27" s="40" t="s">
        <v>294</v>
      </c>
      <c r="C27" s="40"/>
      <c r="D27" s="40"/>
      <c r="E27" s="49"/>
      <c r="F27" s="49"/>
      <c r="G27" s="49"/>
      <c r="H27" s="49"/>
      <c r="I27" s="49"/>
      <c r="J27" s="49"/>
      <c r="K27" s="49"/>
      <c r="L27" s="37"/>
      <c r="M27" s="37"/>
      <c r="N27" s="37"/>
    </row>
    <row r="28" spans="1:14" x14ac:dyDescent="0.25">
      <c r="A28" s="4" t="s">
        <v>295</v>
      </c>
      <c r="B28" s="40" t="s">
        <v>296</v>
      </c>
      <c r="C28" s="40"/>
      <c r="D28" s="40"/>
      <c r="E28" s="49"/>
      <c r="F28" s="49"/>
      <c r="G28" s="49"/>
      <c r="H28" s="49"/>
      <c r="I28" s="49"/>
      <c r="J28" s="49"/>
      <c r="K28" s="49"/>
      <c r="L28" s="37"/>
      <c r="M28" s="37"/>
      <c r="N28" s="37"/>
    </row>
    <row r="29" spans="1:14" x14ac:dyDescent="0.25">
      <c r="A29" s="4" t="s">
        <v>297</v>
      </c>
      <c r="B29" s="40" t="s">
        <v>298</v>
      </c>
      <c r="C29" s="40"/>
      <c r="D29" s="40"/>
      <c r="E29" s="49"/>
      <c r="F29" s="49"/>
      <c r="G29" s="49"/>
      <c r="H29" s="49"/>
      <c r="I29" s="49"/>
      <c r="J29" s="49"/>
      <c r="K29" s="49"/>
      <c r="L29" s="37"/>
      <c r="M29" s="37"/>
      <c r="N29" s="37"/>
    </row>
    <row r="30" spans="1:14" x14ac:dyDescent="0.25">
      <c r="A30" s="8" t="s">
        <v>616</v>
      </c>
      <c r="B30" s="43" t="s">
        <v>299</v>
      </c>
      <c r="C30" s="43"/>
      <c r="D30" s="43"/>
      <c r="E30" s="49"/>
      <c r="F30" s="49"/>
      <c r="G30" s="49"/>
      <c r="H30" s="49"/>
      <c r="I30" s="49"/>
      <c r="J30" s="49"/>
      <c r="K30" s="49"/>
      <c r="L30" s="37"/>
      <c r="M30" s="37"/>
      <c r="N30" s="37"/>
    </row>
    <row r="31" spans="1:14" x14ac:dyDescent="0.25">
      <c r="A31" s="4" t="s">
        <v>300</v>
      </c>
      <c r="B31" s="40" t="s">
        <v>301</v>
      </c>
      <c r="C31" s="40"/>
      <c r="D31" s="40"/>
      <c r="E31" s="49"/>
      <c r="F31" s="49"/>
      <c r="G31" s="49"/>
      <c r="H31" s="49"/>
      <c r="I31" s="49"/>
      <c r="J31" s="49"/>
      <c r="K31" s="49"/>
      <c r="L31" s="37"/>
      <c r="M31" s="37"/>
      <c r="N31" s="37"/>
    </row>
    <row r="32" spans="1:14" x14ac:dyDescent="0.25">
      <c r="A32" s="4" t="s">
        <v>302</v>
      </c>
      <c r="B32" s="40" t="s">
        <v>303</v>
      </c>
      <c r="C32" s="40"/>
      <c r="D32" s="40"/>
      <c r="E32" s="49"/>
      <c r="F32" s="49"/>
      <c r="G32" s="49"/>
      <c r="H32" s="49"/>
      <c r="I32" s="49"/>
      <c r="J32" s="49"/>
      <c r="K32" s="49"/>
      <c r="L32" s="37"/>
      <c r="M32" s="37"/>
      <c r="N32" s="37"/>
    </row>
    <row r="33" spans="1:14" ht="15" customHeight="1" x14ac:dyDescent="0.25">
      <c r="A33" s="8" t="s">
        <v>738</v>
      </c>
      <c r="B33" s="43" t="s">
        <v>304</v>
      </c>
      <c r="C33" s="43"/>
      <c r="D33" s="43"/>
      <c r="E33" s="49"/>
      <c r="F33" s="49"/>
      <c r="G33" s="49"/>
      <c r="H33" s="49"/>
      <c r="I33" s="49"/>
      <c r="J33" s="49"/>
      <c r="K33" s="49"/>
      <c r="L33" s="37"/>
      <c r="M33" s="37"/>
      <c r="N33" s="37"/>
    </row>
    <row r="34" spans="1:14" x14ac:dyDescent="0.25">
      <c r="A34" s="4" t="s">
        <v>305</v>
      </c>
      <c r="B34" s="40" t="s">
        <v>306</v>
      </c>
      <c r="C34" s="40"/>
      <c r="D34" s="40"/>
      <c r="E34" s="49"/>
      <c r="F34" s="49"/>
      <c r="G34" s="49"/>
      <c r="H34" s="49"/>
      <c r="I34" s="49"/>
      <c r="J34" s="49"/>
      <c r="K34" s="49"/>
      <c r="L34" s="37"/>
      <c r="M34" s="37"/>
      <c r="N34" s="37"/>
    </row>
    <row r="35" spans="1:14" x14ac:dyDescent="0.25">
      <c r="A35" s="4" t="s">
        <v>307</v>
      </c>
      <c r="B35" s="40" t="s">
        <v>308</v>
      </c>
      <c r="C35" s="40"/>
      <c r="D35" s="40"/>
      <c r="E35" s="49"/>
      <c r="F35" s="49"/>
      <c r="G35" s="49"/>
      <c r="H35" s="49"/>
      <c r="I35" s="49"/>
      <c r="J35" s="49"/>
      <c r="K35" s="49"/>
      <c r="L35" s="37"/>
      <c r="M35" s="37"/>
      <c r="N35" s="37"/>
    </row>
    <row r="36" spans="1:14" x14ac:dyDescent="0.25">
      <c r="A36" s="4" t="s">
        <v>709</v>
      </c>
      <c r="B36" s="40" t="s">
        <v>309</v>
      </c>
      <c r="C36" s="40"/>
      <c r="D36" s="40"/>
      <c r="E36" s="49"/>
      <c r="F36" s="49"/>
      <c r="G36" s="49"/>
      <c r="H36" s="49"/>
      <c r="I36" s="49"/>
      <c r="J36" s="49"/>
      <c r="K36" s="49"/>
      <c r="L36" s="37"/>
      <c r="M36" s="37"/>
      <c r="N36" s="37"/>
    </row>
    <row r="37" spans="1:14" x14ac:dyDescent="0.25">
      <c r="A37" s="4" t="s">
        <v>311</v>
      </c>
      <c r="B37" s="40" t="s">
        <v>312</v>
      </c>
      <c r="C37" s="40"/>
      <c r="D37" s="40"/>
      <c r="E37" s="49"/>
      <c r="F37" s="49"/>
      <c r="G37" s="49"/>
      <c r="H37" s="49"/>
      <c r="I37" s="49"/>
      <c r="J37" s="49"/>
      <c r="K37" s="49"/>
      <c r="L37" s="37"/>
      <c r="M37" s="37"/>
      <c r="N37" s="37"/>
    </row>
    <row r="38" spans="1:14" x14ac:dyDescent="0.25">
      <c r="A38" s="13" t="s">
        <v>710</v>
      </c>
      <c r="B38" s="40" t="s">
        <v>313</v>
      </c>
      <c r="C38" s="40"/>
      <c r="D38" s="40"/>
      <c r="E38" s="49"/>
      <c r="F38" s="49"/>
      <c r="G38" s="49"/>
      <c r="H38" s="49"/>
      <c r="I38" s="49"/>
      <c r="J38" s="49"/>
      <c r="K38" s="49"/>
      <c r="L38" s="37"/>
      <c r="M38" s="37"/>
      <c r="N38" s="37"/>
    </row>
    <row r="39" spans="1:14" x14ac:dyDescent="0.25">
      <c r="A39" s="5" t="s">
        <v>315</v>
      </c>
      <c r="B39" s="40" t="s">
        <v>316</v>
      </c>
      <c r="C39" s="40"/>
      <c r="D39" s="40"/>
      <c r="E39" s="49"/>
      <c r="F39" s="49"/>
      <c r="G39" s="49"/>
      <c r="H39" s="49"/>
      <c r="I39" s="49"/>
      <c r="J39" s="49"/>
      <c r="K39" s="49"/>
      <c r="L39" s="37"/>
      <c r="M39" s="37"/>
      <c r="N39" s="37"/>
    </row>
    <row r="40" spans="1:14" x14ac:dyDescent="0.25">
      <c r="A40" s="4" t="s">
        <v>711</v>
      </c>
      <c r="B40" s="40" t="s">
        <v>317</v>
      </c>
      <c r="C40" s="40"/>
      <c r="D40" s="40"/>
      <c r="E40" s="49"/>
      <c r="F40" s="49"/>
      <c r="G40" s="49"/>
      <c r="H40" s="49"/>
      <c r="I40" s="49"/>
      <c r="J40" s="49"/>
      <c r="K40" s="49"/>
      <c r="L40" s="37"/>
      <c r="M40" s="37"/>
      <c r="N40" s="37"/>
    </row>
    <row r="41" spans="1:14" x14ac:dyDescent="0.25">
      <c r="A41" s="8" t="s">
        <v>621</v>
      </c>
      <c r="B41" s="43" t="s">
        <v>319</v>
      </c>
      <c r="C41" s="43"/>
      <c r="D41" s="43"/>
      <c r="E41" s="49"/>
      <c r="F41" s="49"/>
      <c r="G41" s="49"/>
      <c r="H41" s="49"/>
      <c r="I41" s="49"/>
      <c r="J41" s="49"/>
      <c r="K41" s="49"/>
      <c r="L41" s="37"/>
      <c r="M41" s="37"/>
      <c r="N41" s="37"/>
    </row>
    <row r="42" spans="1:14" x14ac:dyDescent="0.25">
      <c r="A42" s="4" t="s">
        <v>320</v>
      </c>
      <c r="B42" s="40" t="s">
        <v>321</v>
      </c>
      <c r="C42" s="40"/>
      <c r="D42" s="40"/>
      <c r="E42" s="49"/>
      <c r="F42" s="49"/>
      <c r="G42" s="49"/>
      <c r="H42" s="49"/>
      <c r="I42" s="49"/>
      <c r="J42" s="49"/>
      <c r="K42" s="49"/>
      <c r="L42" s="37"/>
      <c r="M42" s="37"/>
      <c r="N42" s="37"/>
    </row>
    <row r="43" spans="1:14" x14ac:dyDescent="0.25">
      <c r="A43" s="4" t="s">
        <v>322</v>
      </c>
      <c r="B43" s="40" t="s">
        <v>323</v>
      </c>
      <c r="C43" s="40"/>
      <c r="D43" s="40"/>
      <c r="E43" s="49"/>
      <c r="F43" s="49"/>
      <c r="G43" s="49"/>
      <c r="H43" s="49"/>
      <c r="I43" s="49"/>
      <c r="J43" s="49"/>
      <c r="K43" s="49"/>
      <c r="L43" s="37"/>
      <c r="M43" s="37"/>
      <c r="N43" s="37"/>
    </row>
    <row r="44" spans="1:14" x14ac:dyDescent="0.25">
      <c r="A44" s="8" t="s">
        <v>622</v>
      </c>
      <c r="B44" s="43" t="s">
        <v>324</v>
      </c>
      <c r="C44" s="43"/>
      <c r="D44" s="43"/>
      <c r="E44" s="49"/>
      <c r="F44" s="49"/>
      <c r="G44" s="49"/>
      <c r="H44" s="49"/>
      <c r="I44" s="49"/>
      <c r="J44" s="49"/>
      <c r="K44" s="49"/>
      <c r="L44" s="37"/>
      <c r="M44" s="37"/>
      <c r="N44" s="37"/>
    </row>
    <row r="45" spans="1:14" x14ac:dyDescent="0.25">
      <c r="A45" s="4" t="s">
        <v>325</v>
      </c>
      <c r="B45" s="40" t="s">
        <v>326</v>
      </c>
      <c r="C45" s="40"/>
      <c r="D45" s="40"/>
      <c r="E45" s="49"/>
      <c r="F45" s="49"/>
      <c r="G45" s="49"/>
      <c r="H45" s="49"/>
      <c r="I45" s="49"/>
      <c r="J45" s="49"/>
      <c r="K45" s="49"/>
      <c r="L45" s="37"/>
      <c r="M45" s="37"/>
      <c r="N45" s="37"/>
    </row>
    <row r="46" spans="1:14" x14ac:dyDescent="0.25">
      <c r="A46" s="4" t="s">
        <v>327</v>
      </c>
      <c r="B46" s="40" t="s">
        <v>328</v>
      </c>
      <c r="C46" s="40"/>
      <c r="D46" s="40"/>
      <c r="E46" s="49"/>
      <c r="F46" s="49"/>
      <c r="G46" s="49"/>
      <c r="H46" s="49"/>
      <c r="I46" s="49"/>
      <c r="J46" s="49"/>
      <c r="K46" s="49"/>
      <c r="L46" s="37"/>
      <c r="M46" s="37"/>
      <c r="N46" s="37"/>
    </row>
    <row r="47" spans="1:14" x14ac:dyDescent="0.25">
      <c r="A47" s="4" t="s">
        <v>712</v>
      </c>
      <c r="B47" s="40" t="s">
        <v>329</v>
      </c>
      <c r="C47" s="40"/>
      <c r="D47" s="40"/>
      <c r="E47" s="49"/>
      <c r="F47" s="49"/>
      <c r="G47" s="49"/>
      <c r="H47" s="49"/>
      <c r="I47" s="49"/>
      <c r="J47" s="49"/>
      <c r="K47" s="49"/>
      <c r="L47" s="37"/>
      <c r="M47" s="37"/>
      <c r="N47" s="37"/>
    </row>
    <row r="48" spans="1:14" x14ac:dyDescent="0.25">
      <c r="A48" s="4" t="s">
        <v>713</v>
      </c>
      <c r="B48" s="40" t="s">
        <v>331</v>
      </c>
      <c r="C48" s="40"/>
      <c r="D48" s="40"/>
      <c r="E48" s="49"/>
      <c r="F48" s="49"/>
      <c r="G48" s="49"/>
      <c r="H48" s="49"/>
      <c r="I48" s="49"/>
      <c r="J48" s="49"/>
      <c r="K48" s="49"/>
      <c r="L48" s="37"/>
      <c r="M48" s="37"/>
      <c r="N48" s="37"/>
    </row>
    <row r="49" spans="1:14" x14ac:dyDescent="0.25">
      <c r="A49" s="4" t="s">
        <v>335</v>
      </c>
      <c r="B49" s="40" t="s">
        <v>336</v>
      </c>
      <c r="C49" s="40"/>
      <c r="D49" s="40"/>
      <c r="E49" s="49"/>
      <c r="F49" s="49"/>
      <c r="G49" s="49"/>
      <c r="H49" s="49"/>
      <c r="I49" s="49"/>
      <c r="J49" s="49"/>
      <c r="K49" s="49"/>
      <c r="L49" s="37"/>
      <c r="M49" s="37"/>
      <c r="N49" s="37"/>
    </row>
    <row r="50" spans="1:14" x14ac:dyDescent="0.25">
      <c r="A50" s="8" t="s">
        <v>625</v>
      </c>
      <c r="B50" s="43" t="s">
        <v>337</v>
      </c>
      <c r="C50" s="43"/>
      <c r="D50" s="43"/>
      <c r="E50" s="49"/>
      <c r="F50" s="49"/>
      <c r="G50" s="49"/>
      <c r="H50" s="49"/>
      <c r="I50" s="49"/>
      <c r="J50" s="49"/>
      <c r="K50" s="49"/>
      <c r="L50" s="37"/>
      <c r="M50" s="37"/>
      <c r="N50" s="37"/>
    </row>
    <row r="51" spans="1:14" x14ac:dyDescent="0.25">
      <c r="A51" s="47" t="s">
        <v>626</v>
      </c>
      <c r="B51" s="62" t="s">
        <v>338</v>
      </c>
      <c r="C51" s="62"/>
      <c r="D51" s="62"/>
      <c r="E51" s="49"/>
      <c r="F51" s="49"/>
      <c r="G51" s="49"/>
      <c r="H51" s="49"/>
      <c r="I51" s="49"/>
      <c r="J51" s="49"/>
      <c r="K51" s="49"/>
      <c r="L51" s="37"/>
      <c r="M51" s="37"/>
      <c r="N51" s="37"/>
    </row>
    <row r="52" spans="1:14" x14ac:dyDescent="0.25">
      <c r="A52" s="16" t="s">
        <v>339</v>
      </c>
      <c r="B52" s="40" t="s">
        <v>340</v>
      </c>
      <c r="C52" s="40"/>
      <c r="D52" s="40"/>
      <c r="E52" s="49"/>
      <c r="F52" s="49"/>
      <c r="G52" s="49"/>
      <c r="H52" s="49"/>
      <c r="I52" s="49"/>
      <c r="J52" s="49"/>
      <c r="K52" s="49"/>
      <c r="L52" s="37"/>
      <c r="M52" s="37"/>
      <c r="N52" s="37"/>
    </row>
    <row r="53" spans="1:14" x14ac:dyDescent="0.25">
      <c r="A53" s="16" t="s">
        <v>643</v>
      </c>
      <c r="B53" s="40" t="s">
        <v>341</v>
      </c>
      <c r="C53" s="40"/>
      <c r="D53" s="40"/>
      <c r="E53" s="49"/>
      <c r="F53" s="49"/>
      <c r="G53" s="49"/>
      <c r="H53" s="49"/>
      <c r="I53" s="49"/>
      <c r="J53" s="49"/>
      <c r="K53" s="49"/>
      <c r="L53" s="37"/>
      <c r="M53" s="37"/>
      <c r="N53" s="37"/>
    </row>
    <row r="54" spans="1:14" x14ac:dyDescent="0.25">
      <c r="A54" s="21" t="s">
        <v>714</v>
      </c>
      <c r="B54" s="40" t="s">
        <v>342</v>
      </c>
      <c r="C54" s="40"/>
      <c r="D54" s="40"/>
      <c r="E54" s="49"/>
      <c r="F54" s="49"/>
      <c r="G54" s="49"/>
      <c r="H54" s="49"/>
      <c r="I54" s="49"/>
      <c r="J54" s="49"/>
      <c r="K54" s="49"/>
      <c r="L54" s="37"/>
      <c r="M54" s="37"/>
      <c r="N54" s="37"/>
    </row>
    <row r="55" spans="1:14" x14ac:dyDescent="0.25">
      <c r="A55" s="21" t="s">
        <v>715</v>
      </c>
      <c r="B55" s="40" t="s">
        <v>343</v>
      </c>
      <c r="C55" s="40"/>
      <c r="D55" s="40"/>
      <c r="E55" s="49"/>
      <c r="F55" s="49"/>
      <c r="G55" s="49"/>
      <c r="H55" s="49"/>
      <c r="I55" s="49"/>
      <c r="J55" s="49"/>
      <c r="K55" s="49"/>
      <c r="L55" s="37"/>
      <c r="M55" s="37"/>
      <c r="N55" s="37"/>
    </row>
    <row r="56" spans="1:14" x14ac:dyDescent="0.25">
      <c r="A56" s="21" t="s">
        <v>716</v>
      </c>
      <c r="B56" s="40" t="s">
        <v>344</v>
      </c>
      <c r="C56" s="40"/>
      <c r="D56" s="40"/>
      <c r="E56" s="49"/>
      <c r="F56" s="49"/>
      <c r="G56" s="49"/>
      <c r="H56" s="49"/>
      <c r="I56" s="49"/>
      <c r="J56" s="49"/>
      <c r="K56" s="49"/>
      <c r="L56" s="37"/>
      <c r="M56" s="37"/>
      <c r="N56" s="37"/>
    </row>
    <row r="57" spans="1:14" x14ac:dyDescent="0.25">
      <c r="A57" s="16" t="s">
        <v>717</v>
      </c>
      <c r="B57" s="40" t="s">
        <v>345</v>
      </c>
      <c r="C57" s="40"/>
      <c r="D57" s="40"/>
      <c r="E57" s="49"/>
      <c r="F57" s="49"/>
      <c r="G57" s="49"/>
      <c r="H57" s="49"/>
      <c r="I57" s="49"/>
      <c r="J57" s="49"/>
      <c r="K57" s="49"/>
      <c r="L57" s="37"/>
      <c r="M57" s="37"/>
      <c r="N57" s="37"/>
    </row>
    <row r="58" spans="1:14" x14ac:dyDescent="0.25">
      <c r="A58" s="16" t="s">
        <v>718</v>
      </c>
      <c r="B58" s="40" t="s">
        <v>346</v>
      </c>
      <c r="C58" s="40"/>
      <c r="D58" s="40"/>
      <c r="E58" s="49"/>
      <c r="F58" s="49"/>
      <c r="G58" s="49"/>
      <c r="H58" s="49"/>
      <c r="I58" s="49"/>
      <c r="J58" s="49"/>
      <c r="K58" s="49"/>
      <c r="L58" s="37"/>
      <c r="M58" s="37"/>
      <c r="N58" s="37"/>
    </row>
    <row r="59" spans="1:14" x14ac:dyDescent="0.25">
      <c r="A59" s="16" t="s">
        <v>719</v>
      </c>
      <c r="B59" s="40" t="s">
        <v>347</v>
      </c>
      <c r="C59" s="40"/>
      <c r="D59" s="40"/>
      <c r="E59" s="49"/>
      <c r="F59" s="49"/>
      <c r="G59" s="49"/>
      <c r="H59" s="49"/>
      <c r="I59" s="49"/>
      <c r="J59" s="49"/>
      <c r="K59" s="49"/>
      <c r="L59" s="37"/>
      <c r="M59" s="37"/>
      <c r="N59" s="37"/>
    </row>
    <row r="60" spans="1:14" x14ac:dyDescent="0.25">
      <c r="A60" s="59" t="s">
        <v>676</v>
      </c>
      <c r="B60" s="62" t="s">
        <v>348</v>
      </c>
      <c r="C60" s="62"/>
      <c r="D60" s="62"/>
      <c r="E60" s="49"/>
      <c r="F60" s="49"/>
      <c r="G60" s="49"/>
      <c r="H60" s="49"/>
      <c r="I60" s="49"/>
      <c r="J60" s="49"/>
      <c r="K60" s="49"/>
      <c r="L60" s="37"/>
      <c r="M60" s="37"/>
      <c r="N60" s="37"/>
    </row>
    <row r="61" spans="1:14" x14ac:dyDescent="0.25">
      <c r="A61" s="15" t="s">
        <v>720</v>
      </c>
      <c r="B61" s="40" t="s">
        <v>349</v>
      </c>
      <c r="C61" s="40"/>
      <c r="D61" s="40"/>
      <c r="E61" s="49"/>
      <c r="F61" s="49"/>
      <c r="G61" s="49"/>
      <c r="H61" s="49"/>
      <c r="I61" s="49"/>
      <c r="J61" s="49"/>
      <c r="K61" s="49"/>
      <c r="L61" s="37"/>
      <c r="M61" s="37"/>
      <c r="N61" s="37"/>
    </row>
    <row r="62" spans="1:14" x14ac:dyDescent="0.25">
      <c r="A62" s="15" t="s">
        <v>351</v>
      </c>
      <c r="B62" s="40" t="s">
        <v>352</v>
      </c>
      <c r="C62" s="40"/>
      <c r="D62" s="40"/>
      <c r="E62" s="49"/>
      <c r="F62" s="49"/>
      <c r="G62" s="49"/>
      <c r="H62" s="49"/>
      <c r="I62" s="49"/>
      <c r="J62" s="49"/>
      <c r="K62" s="49"/>
      <c r="L62" s="37"/>
      <c r="M62" s="37"/>
      <c r="N62" s="37"/>
    </row>
    <row r="63" spans="1:14" ht="30" x14ac:dyDescent="0.25">
      <c r="A63" s="15" t="s">
        <v>353</v>
      </c>
      <c r="B63" s="40" t="s">
        <v>354</v>
      </c>
      <c r="C63" s="40"/>
      <c r="D63" s="40"/>
      <c r="E63" s="49"/>
      <c r="F63" s="49"/>
      <c r="G63" s="49"/>
      <c r="H63" s="49"/>
      <c r="I63" s="49"/>
      <c r="J63" s="49"/>
      <c r="K63" s="49"/>
      <c r="L63" s="37"/>
      <c r="M63" s="37"/>
      <c r="N63" s="37"/>
    </row>
    <row r="64" spans="1:14" ht="30" x14ac:dyDescent="0.25">
      <c r="A64" s="15" t="s">
        <v>678</v>
      </c>
      <c r="B64" s="40" t="s">
        <v>355</v>
      </c>
      <c r="C64" s="40"/>
      <c r="D64" s="40"/>
      <c r="E64" s="49"/>
      <c r="F64" s="49"/>
      <c r="G64" s="49"/>
      <c r="H64" s="49"/>
      <c r="I64" s="49"/>
      <c r="J64" s="49"/>
      <c r="K64" s="49"/>
      <c r="L64" s="37"/>
      <c r="M64" s="37"/>
      <c r="N64" s="37"/>
    </row>
    <row r="65" spans="1:14" ht="30" x14ac:dyDescent="0.25">
      <c r="A65" s="15" t="s">
        <v>721</v>
      </c>
      <c r="B65" s="40" t="s">
        <v>356</v>
      </c>
      <c r="C65" s="40"/>
      <c r="D65" s="40"/>
      <c r="E65" s="49"/>
      <c r="F65" s="49"/>
      <c r="G65" s="49"/>
      <c r="H65" s="49"/>
      <c r="I65" s="49"/>
      <c r="J65" s="49"/>
      <c r="K65" s="49"/>
      <c r="L65" s="37"/>
      <c r="M65" s="37"/>
      <c r="N65" s="37"/>
    </row>
    <row r="66" spans="1:14" x14ac:dyDescent="0.25">
      <c r="A66" s="15" t="s">
        <v>680</v>
      </c>
      <c r="B66" s="40" t="s">
        <v>357</v>
      </c>
      <c r="C66" s="40"/>
      <c r="D66" s="40"/>
      <c r="E66" s="49"/>
      <c r="F66" s="49"/>
      <c r="G66" s="49"/>
      <c r="H66" s="49"/>
      <c r="I66" s="49"/>
      <c r="J66" s="49"/>
      <c r="K66" s="49"/>
      <c r="L66" s="37"/>
      <c r="M66" s="37"/>
      <c r="N66" s="37"/>
    </row>
    <row r="67" spans="1:14" ht="30" x14ac:dyDescent="0.25">
      <c r="A67" s="15" t="s">
        <v>722</v>
      </c>
      <c r="B67" s="40" t="s">
        <v>358</v>
      </c>
      <c r="C67" s="40"/>
      <c r="D67" s="40"/>
      <c r="E67" s="49"/>
      <c r="F67" s="49"/>
      <c r="G67" s="49"/>
      <c r="H67" s="49"/>
      <c r="I67" s="49"/>
      <c r="J67" s="49"/>
      <c r="K67" s="49"/>
      <c r="L67" s="37"/>
      <c r="M67" s="37"/>
      <c r="N67" s="37"/>
    </row>
    <row r="68" spans="1:14" ht="30" x14ac:dyDescent="0.25">
      <c r="A68" s="15" t="s">
        <v>723</v>
      </c>
      <c r="B68" s="40" t="s">
        <v>360</v>
      </c>
      <c r="C68" s="40"/>
      <c r="D68" s="40"/>
      <c r="E68" s="49"/>
      <c r="F68" s="49"/>
      <c r="G68" s="49"/>
      <c r="H68" s="49"/>
      <c r="I68" s="49"/>
      <c r="J68" s="49"/>
      <c r="K68" s="49"/>
      <c r="L68" s="37"/>
      <c r="M68" s="37"/>
      <c r="N68" s="37"/>
    </row>
    <row r="69" spans="1:14" x14ac:dyDescent="0.25">
      <c r="A69" s="15" t="s">
        <v>361</v>
      </c>
      <c r="B69" s="40" t="s">
        <v>362</v>
      </c>
      <c r="C69" s="40"/>
      <c r="D69" s="40"/>
      <c r="E69" s="49"/>
      <c r="F69" s="49"/>
      <c r="G69" s="49"/>
      <c r="H69" s="49"/>
      <c r="I69" s="49"/>
      <c r="J69" s="49"/>
      <c r="K69" s="49"/>
      <c r="L69" s="37"/>
      <c r="M69" s="37"/>
      <c r="N69" s="37"/>
    </row>
    <row r="70" spans="1:14" x14ac:dyDescent="0.25">
      <c r="A70" s="28" t="s">
        <v>363</v>
      </c>
      <c r="B70" s="40" t="s">
        <v>364</v>
      </c>
      <c r="C70" s="40"/>
      <c r="D70" s="40"/>
      <c r="E70" s="49"/>
      <c r="F70" s="49"/>
      <c r="G70" s="49"/>
      <c r="H70" s="49"/>
      <c r="I70" s="49"/>
      <c r="J70" s="49"/>
      <c r="K70" s="49"/>
      <c r="L70" s="37"/>
      <c r="M70" s="37"/>
      <c r="N70" s="37"/>
    </row>
    <row r="71" spans="1:14" x14ac:dyDescent="0.25">
      <c r="A71" s="15" t="s">
        <v>724</v>
      </c>
      <c r="B71" s="40" t="s">
        <v>365</v>
      </c>
      <c r="C71" s="40"/>
      <c r="D71" s="40"/>
      <c r="E71" s="49"/>
      <c r="F71" s="49"/>
      <c r="G71" s="49"/>
      <c r="H71" s="49"/>
      <c r="I71" s="49"/>
      <c r="J71" s="49"/>
      <c r="K71" s="49"/>
      <c r="L71" s="37"/>
      <c r="M71" s="37"/>
      <c r="N71" s="37"/>
    </row>
    <row r="72" spans="1:14" x14ac:dyDescent="0.25">
      <c r="A72" s="28" t="s">
        <v>899</v>
      </c>
      <c r="B72" s="40" t="s">
        <v>366</v>
      </c>
      <c r="C72" s="40"/>
      <c r="D72" s="40"/>
      <c r="E72" s="49"/>
      <c r="F72" s="49"/>
      <c r="G72" s="49"/>
      <c r="H72" s="49"/>
      <c r="I72" s="49"/>
      <c r="J72" s="49"/>
      <c r="K72" s="49"/>
      <c r="L72" s="37"/>
      <c r="M72" s="37"/>
      <c r="N72" s="37"/>
    </row>
    <row r="73" spans="1:14" x14ac:dyDescent="0.25">
      <c r="A73" s="28" t="s">
        <v>900</v>
      </c>
      <c r="B73" s="40" t="s">
        <v>366</v>
      </c>
      <c r="C73" s="40"/>
      <c r="D73" s="40"/>
      <c r="E73" s="49"/>
      <c r="F73" s="49"/>
      <c r="G73" s="49"/>
      <c r="H73" s="49"/>
      <c r="I73" s="49"/>
      <c r="J73" s="49"/>
      <c r="K73" s="49"/>
      <c r="L73" s="37"/>
      <c r="M73" s="37"/>
      <c r="N73" s="37"/>
    </row>
    <row r="74" spans="1:14" x14ac:dyDescent="0.25">
      <c r="A74" s="59" t="s">
        <v>684</v>
      </c>
      <c r="B74" s="62" t="s">
        <v>367</v>
      </c>
      <c r="C74" s="62"/>
      <c r="D74" s="62"/>
      <c r="E74" s="49"/>
      <c r="F74" s="49"/>
      <c r="G74" s="49"/>
      <c r="H74" s="49"/>
      <c r="I74" s="49"/>
      <c r="J74" s="49"/>
      <c r="K74" s="49"/>
      <c r="L74" s="37"/>
      <c r="M74" s="37"/>
      <c r="N74" s="37"/>
    </row>
    <row r="75" spans="1:14" ht="15.75" x14ac:dyDescent="0.25">
      <c r="A75" s="142" t="s">
        <v>846</v>
      </c>
      <c r="B75" s="143"/>
      <c r="C75" s="143"/>
      <c r="D75" s="143"/>
      <c r="E75" s="144"/>
      <c r="F75" s="144"/>
      <c r="G75" s="144"/>
      <c r="H75" s="144"/>
      <c r="I75" s="144"/>
      <c r="J75" s="144"/>
      <c r="K75" s="144"/>
      <c r="L75" s="146"/>
      <c r="M75" s="146"/>
      <c r="N75" s="146"/>
    </row>
    <row r="76" spans="1:14" x14ac:dyDescent="0.25">
      <c r="A76" s="44" t="s">
        <v>368</v>
      </c>
      <c r="B76" s="40" t="s">
        <v>369</v>
      </c>
      <c r="C76" s="40"/>
      <c r="D76" s="40"/>
      <c r="E76" s="49"/>
      <c r="F76" s="49"/>
      <c r="G76" s="49"/>
      <c r="H76" s="49"/>
      <c r="I76" s="49"/>
      <c r="J76" s="49"/>
      <c r="K76" s="49"/>
      <c r="L76" s="37"/>
      <c r="M76" s="37"/>
      <c r="N76" s="37"/>
    </row>
    <row r="77" spans="1:14" x14ac:dyDescent="0.25">
      <c r="A77" s="44" t="s">
        <v>725</v>
      </c>
      <c r="B77" s="40" t="s">
        <v>370</v>
      </c>
      <c r="C77" s="40"/>
      <c r="D77" s="40"/>
      <c r="E77" s="49"/>
      <c r="F77" s="49"/>
      <c r="G77" s="49"/>
      <c r="H77" s="49"/>
      <c r="I77" s="49"/>
      <c r="J77" s="49"/>
      <c r="K77" s="49"/>
      <c r="L77" s="37"/>
      <c r="M77" s="37"/>
      <c r="N77" s="37"/>
    </row>
    <row r="78" spans="1:14" x14ac:dyDescent="0.25">
      <c r="A78" s="44" t="s">
        <v>372</v>
      </c>
      <c r="B78" s="40" t="s">
        <v>373</v>
      </c>
      <c r="C78" s="40"/>
      <c r="D78" s="40"/>
      <c r="E78" s="49"/>
      <c r="F78" s="49"/>
      <c r="G78" s="49"/>
      <c r="H78" s="49"/>
      <c r="I78" s="49"/>
      <c r="J78" s="49"/>
      <c r="K78" s="49"/>
      <c r="L78" s="37"/>
      <c r="M78" s="37"/>
      <c r="N78" s="37"/>
    </row>
    <row r="79" spans="1:14" x14ac:dyDescent="0.25">
      <c r="A79" s="44" t="s">
        <v>374</v>
      </c>
      <c r="B79" s="40" t="s">
        <v>375</v>
      </c>
      <c r="C79" s="40"/>
      <c r="D79" s="40"/>
      <c r="E79" s="49"/>
      <c r="F79" s="49"/>
      <c r="G79" s="49"/>
      <c r="H79" s="49"/>
      <c r="I79" s="49"/>
      <c r="J79" s="49"/>
      <c r="K79" s="49"/>
      <c r="L79" s="37"/>
      <c r="M79" s="37"/>
      <c r="N79" s="37"/>
    </row>
    <row r="80" spans="1:14" x14ac:dyDescent="0.25">
      <c r="A80" s="5" t="s">
        <v>376</v>
      </c>
      <c r="B80" s="40" t="s">
        <v>377</v>
      </c>
      <c r="C80" s="40"/>
      <c r="D80" s="40"/>
      <c r="E80" s="49"/>
      <c r="F80" s="49"/>
      <c r="G80" s="49"/>
      <c r="H80" s="49"/>
      <c r="I80" s="49"/>
      <c r="J80" s="49"/>
      <c r="K80" s="49"/>
      <c r="L80" s="37"/>
      <c r="M80" s="37"/>
      <c r="N80" s="37"/>
    </row>
    <row r="81" spans="1:14" x14ac:dyDescent="0.25">
      <c r="A81" s="5" t="s">
        <v>378</v>
      </c>
      <c r="B81" s="40" t="s">
        <v>379</v>
      </c>
      <c r="C81" s="40"/>
      <c r="D81" s="40"/>
      <c r="E81" s="49"/>
      <c r="F81" s="49"/>
      <c r="G81" s="49"/>
      <c r="H81" s="49"/>
      <c r="I81" s="49"/>
      <c r="J81" s="49"/>
      <c r="K81" s="49"/>
      <c r="L81" s="37"/>
      <c r="M81" s="37"/>
      <c r="N81" s="37"/>
    </row>
    <row r="82" spans="1:14" x14ac:dyDescent="0.25">
      <c r="A82" s="5" t="s">
        <v>380</v>
      </c>
      <c r="B82" s="40" t="s">
        <v>381</v>
      </c>
      <c r="C82" s="40"/>
      <c r="D82" s="40"/>
      <c r="E82" s="49"/>
      <c r="F82" s="49"/>
      <c r="G82" s="49"/>
      <c r="H82" s="49"/>
      <c r="I82" s="49"/>
      <c r="J82" s="49"/>
      <c r="K82" s="49"/>
      <c r="L82" s="37"/>
      <c r="M82" s="37"/>
      <c r="N82" s="37"/>
    </row>
    <row r="83" spans="1:14" x14ac:dyDescent="0.25">
      <c r="A83" s="60" t="s">
        <v>686</v>
      </c>
      <c r="B83" s="62" t="s">
        <v>382</v>
      </c>
      <c r="C83" s="62"/>
      <c r="D83" s="62"/>
      <c r="E83" s="49"/>
      <c r="F83" s="49"/>
      <c r="G83" s="49"/>
      <c r="H83" s="49"/>
      <c r="I83" s="49"/>
      <c r="J83" s="49"/>
      <c r="K83" s="49"/>
      <c r="L83" s="37"/>
      <c r="M83" s="37"/>
      <c r="N83" s="37"/>
    </row>
    <row r="84" spans="1:14" x14ac:dyDescent="0.25">
      <c r="A84" s="16" t="s">
        <v>383</v>
      </c>
      <c r="B84" s="40" t="s">
        <v>384</v>
      </c>
      <c r="C84" s="40"/>
      <c r="D84" s="40"/>
      <c r="E84" s="49"/>
      <c r="F84" s="49"/>
      <c r="G84" s="49"/>
      <c r="H84" s="49"/>
      <c r="I84" s="49"/>
      <c r="J84" s="49"/>
      <c r="K84" s="49"/>
      <c r="L84" s="37"/>
      <c r="M84" s="37"/>
      <c r="N84" s="37"/>
    </row>
    <row r="85" spans="1:14" x14ac:dyDescent="0.25">
      <c r="A85" s="16" t="s">
        <v>385</v>
      </c>
      <c r="B85" s="40" t="s">
        <v>386</v>
      </c>
      <c r="C85" s="40"/>
      <c r="D85" s="40"/>
      <c r="E85" s="49"/>
      <c r="F85" s="49"/>
      <c r="G85" s="49"/>
      <c r="H85" s="49"/>
      <c r="I85" s="49"/>
      <c r="J85" s="49"/>
      <c r="K85" s="49"/>
      <c r="L85" s="37"/>
      <c r="M85" s="37"/>
      <c r="N85" s="37"/>
    </row>
    <row r="86" spans="1:14" x14ac:dyDescent="0.25">
      <c r="A86" s="16" t="s">
        <v>387</v>
      </c>
      <c r="B86" s="40" t="s">
        <v>388</v>
      </c>
      <c r="C86" s="40"/>
      <c r="D86" s="40"/>
      <c r="E86" s="49"/>
      <c r="F86" s="49"/>
      <c r="G86" s="49"/>
      <c r="H86" s="49"/>
      <c r="I86" s="49"/>
      <c r="J86" s="49"/>
      <c r="K86" s="49"/>
      <c r="L86" s="37"/>
      <c r="M86" s="37"/>
      <c r="N86" s="37"/>
    </row>
    <row r="87" spans="1:14" x14ac:dyDescent="0.25">
      <c r="A87" s="16" t="s">
        <v>389</v>
      </c>
      <c r="B87" s="40" t="s">
        <v>390</v>
      </c>
      <c r="C87" s="40"/>
      <c r="D87" s="40"/>
      <c r="E87" s="49"/>
      <c r="F87" s="49"/>
      <c r="G87" s="49"/>
      <c r="H87" s="49"/>
      <c r="I87" s="49"/>
      <c r="J87" s="49"/>
      <c r="K87" s="49"/>
      <c r="L87" s="37"/>
      <c r="M87" s="37"/>
      <c r="N87" s="37"/>
    </row>
    <row r="88" spans="1:14" x14ac:dyDescent="0.25">
      <c r="A88" s="59" t="s">
        <v>687</v>
      </c>
      <c r="B88" s="62" t="s">
        <v>391</v>
      </c>
      <c r="C88" s="62"/>
      <c r="D88" s="62"/>
      <c r="E88" s="49"/>
      <c r="F88" s="49"/>
      <c r="G88" s="49"/>
      <c r="H88" s="49"/>
      <c r="I88" s="49"/>
      <c r="J88" s="49"/>
      <c r="K88" s="49"/>
      <c r="L88" s="37"/>
      <c r="M88" s="37"/>
      <c r="N88" s="37"/>
    </row>
    <row r="89" spans="1:14" ht="30" x14ac:dyDescent="0.25">
      <c r="A89" s="16" t="s">
        <v>392</v>
      </c>
      <c r="B89" s="40" t="s">
        <v>393</v>
      </c>
      <c r="C89" s="40"/>
      <c r="D89" s="40"/>
      <c r="E89" s="49"/>
      <c r="F89" s="49"/>
      <c r="G89" s="49"/>
      <c r="H89" s="49"/>
      <c r="I89" s="49"/>
      <c r="J89" s="49"/>
      <c r="K89" s="49"/>
      <c r="L89" s="37"/>
      <c r="M89" s="37"/>
      <c r="N89" s="37"/>
    </row>
    <row r="90" spans="1:14" ht="30" x14ac:dyDescent="0.25">
      <c r="A90" s="16" t="s">
        <v>726</v>
      </c>
      <c r="B90" s="40" t="s">
        <v>394</v>
      </c>
      <c r="C90" s="40"/>
      <c r="D90" s="40"/>
      <c r="E90" s="49"/>
      <c r="F90" s="49"/>
      <c r="G90" s="49"/>
      <c r="H90" s="49"/>
      <c r="I90" s="49"/>
      <c r="J90" s="49"/>
      <c r="K90" s="49"/>
      <c r="L90" s="37"/>
      <c r="M90" s="37"/>
      <c r="N90" s="37"/>
    </row>
    <row r="91" spans="1:14" ht="30" x14ac:dyDescent="0.25">
      <c r="A91" s="16" t="s">
        <v>727</v>
      </c>
      <c r="B91" s="40" t="s">
        <v>395</v>
      </c>
      <c r="C91" s="40"/>
      <c r="D91" s="40"/>
      <c r="E91" s="49"/>
      <c r="F91" s="49"/>
      <c r="G91" s="49"/>
      <c r="H91" s="49"/>
      <c r="I91" s="49"/>
      <c r="J91" s="49"/>
      <c r="K91" s="49"/>
      <c r="L91" s="37"/>
      <c r="M91" s="37"/>
      <c r="N91" s="37"/>
    </row>
    <row r="92" spans="1:14" x14ac:dyDescent="0.25">
      <c r="A92" s="16" t="s">
        <v>728</v>
      </c>
      <c r="B92" s="40" t="s">
        <v>396</v>
      </c>
      <c r="C92" s="40"/>
      <c r="D92" s="40"/>
      <c r="E92" s="49"/>
      <c r="F92" s="49"/>
      <c r="G92" s="49"/>
      <c r="H92" s="49"/>
      <c r="I92" s="49"/>
      <c r="J92" s="49"/>
      <c r="K92" s="49"/>
      <c r="L92" s="37"/>
      <c r="M92" s="37"/>
      <c r="N92" s="37"/>
    </row>
    <row r="93" spans="1:14" ht="30" x14ac:dyDescent="0.25">
      <c r="A93" s="16" t="s">
        <v>729</v>
      </c>
      <c r="B93" s="40" t="s">
        <v>397</v>
      </c>
      <c r="C93" s="40"/>
      <c r="D93" s="40"/>
      <c r="E93" s="49"/>
      <c r="F93" s="49"/>
      <c r="G93" s="49"/>
      <c r="H93" s="49"/>
      <c r="I93" s="49"/>
      <c r="J93" s="49"/>
      <c r="K93" s="49"/>
      <c r="L93" s="37"/>
      <c r="M93" s="37"/>
      <c r="N93" s="37"/>
    </row>
    <row r="94" spans="1:14" ht="30" x14ac:dyDescent="0.25">
      <c r="A94" s="16" t="s">
        <v>730</v>
      </c>
      <c r="B94" s="40" t="s">
        <v>398</v>
      </c>
      <c r="C94" s="40"/>
      <c r="D94" s="40"/>
      <c r="E94" s="49"/>
      <c r="F94" s="49"/>
      <c r="G94" s="49"/>
      <c r="H94" s="49"/>
      <c r="I94" s="49"/>
      <c r="J94" s="49"/>
      <c r="K94" s="49"/>
      <c r="L94" s="37"/>
      <c r="M94" s="37"/>
      <c r="N94" s="37"/>
    </row>
    <row r="95" spans="1:14" x14ac:dyDescent="0.25">
      <c r="A95" s="16" t="s">
        <v>399</v>
      </c>
      <c r="B95" s="40" t="s">
        <v>400</v>
      </c>
      <c r="C95" s="40"/>
      <c r="D95" s="40"/>
      <c r="E95" s="49"/>
      <c r="F95" s="49"/>
      <c r="G95" s="49"/>
      <c r="H95" s="49"/>
      <c r="I95" s="49"/>
      <c r="J95" s="49"/>
      <c r="K95" s="49"/>
      <c r="L95" s="37"/>
      <c r="M95" s="37"/>
      <c r="N95" s="37"/>
    </row>
    <row r="96" spans="1:14" x14ac:dyDescent="0.25">
      <c r="A96" s="16" t="s">
        <v>731</v>
      </c>
      <c r="B96" s="40" t="s">
        <v>401</v>
      </c>
      <c r="C96" s="40"/>
      <c r="D96" s="40"/>
      <c r="E96" s="49"/>
      <c r="F96" s="49"/>
      <c r="G96" s="49"/>
      <c r="H96" s="49"/>
      <c r="I96" s="49"/>
      <c r="J96" s="49"/>
      <c r="K96" s="49"/>
      <c r="L96" s="37"/>
      <c r="M96" s="37"/>
      <c r="N96" s="37"/>
    </row>
    <row r="97" spans="1:31" x14ac:dyDescent="0.25">
      <c r="A97" s="59" t="s">
        <v>688</v>
      </c>
      <c r="B97" s="62" t="s">
        <v>402</v>
      </c>
      <c r="C97" s="62"/>
      <c r="D97" s="62"/>
      <c r="E97" s="49"/>
      <c r="F97" s="49"/>
      <c r="G97" s="49"/>
      <c r="H97" s="49"/>
      <c r="I97" s="49"/>
      <c r="J97" s="49"/>
      <c r="K97" s="49"/>
      <c r="L97" s="37"/>
      <c r="M97" s="37"/>
      <c r="N97" s="37"/>
    </row>
    <row r="98" spans="1:31" ht="15.75" x14ac:dyDescent="0.25">
      <c r="A98" s="142" t="s">
        <v>845</v>
      </c>
      <c r="B98" s="143"/>
      <c r="C98" s="143"/>
      <c r="D98" s="143"/>
      <c r="E98" s="144"/>
      <c r="F98" s="144"/>
      <c r="G98" s="144"/>
      <c r="H98" s="144"/>
      <c r="I98" s="144"/>
      <c r="J98" s="144"/>
      <c r="K98" s="144"/>
      <c r="L98" s="146"/>
      <c r="M98" s="146"/>
      <c r="N98" s="146"/>
    </row>
    <row r="99" spans="1:31" ht="15.75" x14ac:dyDescent="0.25">
      <c r="A99" s="147" t="s">
        <v>739</v>
      </c>
      <c r="B99" s="148" t="s">
        <v>403</v>
      </c>
      <c r="C99" s="148"/>
      <c r="D99" s="148"/>
      <c r="E99" s="149"/>
      <c r="F99" s="149"/>
      <c r="G99" s="149"/>
      <c r="H99" s="149"/>
      <c r="I99" s="149"/>
      <c r="J99" s="149"/>
      <c r="K99" s="149"/>
      <c r="L99" s="154"/>
      <c r="M99" s="154"/>
      <c r="N99" s="154"/>
    </row>
    <row r="100" spans="1:31" x14ac:dyDescent="0.25">
      <c r="A100" s="16" t="s">
        <v>732</v>
      </c>
      <c r="B100" s="4" t="s">
        <v>404</v>
      </c>
      <c r="C100" s="4"/>
      <c r="D100" s="4"/>
      <c r="E100" s="16"/>
      <c r="F100" s="16"/>
      <c r="G100" s="16"/>
      <c r="H100" s="16"/>
      <c r="I100" s="16"/>
      <c r="J100" s="16"/>
      <c r="K100" s="16"/>
      <c r="L100" s="123"/>
      <c r="M100" s="123"/>
      <c r="N100" s="12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3"/>
      <c r="AE100" s="33"/>
    </row>
    <row r="101" spans="1:31" x14ac:dyDescent="0.25">
      <c r="A101" s="16" t="s">
        <v>407</v>
      </c>
      <c r="B101" s="4" t="s">
        <v>408</v>
      </c>
      <c r="C101" s="4"/>
      <c r="D101" s="4"/>
      <c r="E101" s="16"/>
      <c r="F101" s="16"/>
      <c r="G101" s="16"/>
      <c r="H101" s="16"/>
      <c r="I101" s="16"/>
      <c r="J101" s="16"/>
      <c r="K101" s="16"/>
      <c r="L101" s="123"/>
      <c r="M101" s="123"/>
      <c r="N101" s="123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3"/>
      <c r="AE101" s="33"/>
    </row>
    <row r="102" spans="1:31" x14ac:dyDescent="0.25">
      <c r="A102" s="16" t="s">
        <v>733</v>
      </c>
      <c r="B102" s="4" t="s">
        <v>409</v>
      </c>
      <c r="C102" s="4"/>
      <c r="D102" s="4"/>
      <c r="E102" s="16"/>
      <c r="F102" s="16"/>
      <c r="G102" s="16"/>
      <c r="H102" s="16"/>
      <c r="I102" s="16"/>
      <c r="J102" s="16"/>
      <c r="K102" s="16"/>
      <c r="L102" s="123"/>
      <c r="M102" s="123"/>
      <c r="N102" s="123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3"/>
      <c r="AE102" s="33"/>
    </row>
    <row r="103" spans="1:31" x14ac:dyDescent="0.25">
      <c r="A103" s="19" t="s">
        <v>695</v>
      </c>
      <c r="B103" s="8" t="s">
        <v>411</v>
      </c>
      <c r="C103" s="8"/>
      <c r="D103" s="8"/>
      <c r="E103" s="19"/>
      <c r="F103" s="19"/>
      <c r="G103" s="19"/>
      <c r="H103" s="19"/>
      <c r="I103" s="19"/>
      <c r="J103" s="19"/>
      <c r="K103" s="19"/>
      <c r="L103" s="124"/>
      <c r="M103" s="124"/>
      <c r="N103" s="12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3"/>
      <c r="AE103" s="33"/>
    </row>
    <row r="104" spans="1:31" x14ac:dyDescent="0.25">
      <c r="A104" s="45" t="s">
        <v>734</v>
      </c>
      <c r="B104" s="4" t="s">
        <v>412</v>
      </c>
      <c r="C104" s="4"/>
      <c r="D104" s="4"/>
      <c r="E104" s="45"/>
      <c r="F104" s="45"/>
      <c r="G104" s="45"/>
      <c r="H104" s="45"/>
      <c r="I104" s="45"/>
      <c r="J104" s="45"/>
      <c r="K104" s="45"/>
      <c r="L104" s="125"/>
      <c r="M104" s="125"/>
      <c r="N104" s="12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3"/>
      <c r="AE104" s="33"/>
    </row>
    <row r="105" spans="1:31" x14ac:dyDescent="0.25">
      <c r="A105" s="45" t="s">
        <v>701</v>
      </c>
      <c r="B105" s="4" t="s">
        <v>415</v>
      </c>
      <c r="C105" s="4"/>
      <c r="D105" s="4"/>
      <c r="E105" s="45"/>
      <c r="F105" s="45"/>
      <c r="G105" s="45"/>
      <c r="H105" s="45"/>
      <c r="I105" s="45"/>
      <c r="J105" s="45"/>
      <c r="K105" s="45"/>
      <c r="L105" s="125"/>
      <c r="M105" s="125"/>
      <c r="N105" s="12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3"/>
      <c r="AE105" s="33"/>
    </row>
    <row r="106" spans="1:31" x14ac:dyDescent="0.25">
      <c r="A106" s="16" t="s">
        <v>416</v>
      </c>
      <c r="B106" s="4" t="s">
        <v>417</v>
      </c>
      <c r="C106" s="4"/>
      <c r="D106" s="4"/>
      <c r="E106" s="16"/>
      <c r="F106" s="16"/>
      <c r="G106" s="16"/>
      <c r="H106" s="16"/>
      <c r="I106" s="16"/>
      <c r="J106" s="16"/>
      <c r="K106" s="16"/>
      <c r="L106" s="123"/>
      <c r="M106" s="123"/>
      <c r="N106" s="123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3"/>
      <c r="AE106" s="33"/>
    </row>
    <row r="107" spans="1:31" x14ac:dyDescent="0.25">
      <c r="A107" s="16" t="s">
        <v>735</v>
      </c>
      <c r="B107" s="4" t="s">
        <v>418</v>
      </c>
      <c r="C107" s="4"/>
      <c r="D107" s="4"/>
      <c r="E107" s="16"/>
      <c r="F107" s="16"/>
      <c r="G107" s="16"/>
      <c r="H107" s="16"/>
      <c r="I107" s="16"/>
      <c r="J107" s="16"/>
      <c r="K107" s="16"/>
      <c r="L107" s="123"/>
      <c r="M107" s="123"/>
      <c r="N107" s="123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3"/>
      <c r="AE107" s="33"/>
    </row>
    <row r="108" spans="1:31" x14ac:dyDescent="0.25">
      <c r="A108" s="17" t="s">
        <v>698</v>
      </c>
      <c r="B108" s="8" t="s">
        <v>419</v>
      </c>
      <c r="C108" s="8"/>
      <c r="D108" s="8"/>
      <c r="E108" s="17"/>
      <c r="F108" s="17"/>
      <c r="G108" s="17"/>
      <c r="H108" s="17"/>
      <c r="I108" s="17"/>
      <c r="J108" s="17"/>
      <c r="K108" s="17"/>
      <c r="L108" s="126"/>
      <c r="M108" s="126"/>
      <c r="N108" s="12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3"/>
      <c r="AE108" s="33"/>
    </row>
    <row r="109" spans="1:31" x14ac:dyDescent="0.25">
      <c r="A109" s="45" t="s">
        <v>420</v>
      </c>
      <c r="B109" s="4" t="s">
        <v>421</v>
      </c>
      <c r="C109" s="4"/>
      <c r="D109" s="4"/>
      <c r="E109" s="45"/>
      <c r="F109" s="45"/>
      <c r="G109" s="45"/>
      <c r="H109" s="45"/>
      <c r="I109" s="45"/>
      <c r="J109" s="45"/>
      <c r="K109" s="45"/>
      <c r="L109" s="125"/>
      <c r="M109" s="125"/>
      <c r="N109" s="12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3"/>
      <c r="AE109" s="33"/>
    </row>
    <row r="110" spans="1:31" x14ac:dyDescent="0.25">
      <c r="A110" s="45" t="s">
        <v>422</v>
      </c>
      <c r="B110" s="4" t="s">
        <v>423</v>
      </c>
      <c r="C110" s="4"/>
      <c r="D110" s="4"/>
      <c r="E110" s="45"/>
      <c r="F110" s="45"/>
      <c r="G110" s="45"/>
      <c r="H110" s="45"/>
      <c r="I110" s="45"/>
      <c r="J110" s="45"/>
      <c r="K110" s="45"/>
      <c r="L110" s="125"/>
      <c r="M110" s="125"/>
      <c r="N110" s="12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3"/>
      <c r="AE110" s="33"/>
    </row>
    <row r="111" spans="1:31" x14ac:dyDescent="0.25">
      <c r="A111" s="17" t="s">
        <v>424</v>
      </c>
      <c r="B111" s="8" t="s">
        <v>425</v>
      </c>
      <c r="C111" s="8"/>
      <c r="D111" s="8"/>
      <c r="E111" s="45"/>
      <c r="F111" s="45"/>
      <c r="G111" s="45"/>
      <c r="H111" s="45"/>
      <c r="I111" s="45"/>
      <c r="J111" s="45"/>
      <c r="K111" s="45"/>
      <c r="L111" s="125"/>
      <c r="M111" s="125"/>
      <c r="N111" s="12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3"/>
      <c r="AE111" s="33"/>
    </row>
    <row r="112" spans="1:31" x14ac:dyDescent="0.25">
      <c r="A112" s="45" t="s">
        <v>426</v>
      </c>
      <c r="B112" s="4" t="s">
        <v>427</v>
      </c>
      <c r="C112" s="4"/>
      <c r="D112" s="4"/>
      <c r="E112" s="45"/>
      <c r="F112" s="45"/>
      <c r="G112" s="45"/>
      <c r="H112" s="45"/>
      <c r="I112" s="45"/>
      <c r="J112" s="45"/>
      <c r="K112" s="45"/>
      <c r="L112" s="125"/>
      <c r="M112" s="125"/>
      <c r="N112" s="12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3"/>
      <c r="AE112" s="33"/>
    </row>
    <row r="113" spans="1:31" x14ac:dyDescent="0.25">
      <c r="A113" s="45" t="s">
        <v>428</v>
      </c>
      <c r="B113" s="4" t="s">
        <v>429</v>
      </c>
      <c r="C113" s="4"/>
      <c r="D113" s="4"/>
      <c r="E113" s="45"/>
      <c r="F113" s="45"/>
      <c r="G113" s="45"/>
      <c r="H113" s="45"/>
      <c r="I113" s="45"/>
      <c r="J113" s="45"/>
      <c r="K113" s="45"/>
      <c r="L113" s="125"/>
      <c r="M113" s="125"/>
      <c r="N113" s="12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3"/>
      <c r="AE113" s="33"/>
    </row>
    <row r="114" spans="1:31" x14ac:dyDescent="0.25">
      <c r="A114" s="45" t="s">
        <v>430</v>
      </c>
      <c r="B114" s="4" t="s">
        <v>431</v>
      </c>
      <c r="C114" s="4"/>
      <c r="D114" s="4"/>
      <c r="E114" s="45"/>
      <c r="F114" s="45"/>
      <c r="G114" s="45"/>
      <c r="H114" s="45"/>
      <c r="I114" s="45"/>
      <c r="J114" s="45"/>
      <c r="K114" s="45"/>
      <c r="L114" s="125"/>
      <c r="M114" s="125"/>
      <c r="N114" s="12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3"/>
      <c r="AE114" s="33"/>
    </row>
    <row r="115" spans="1:31" x14ac:dyDescent="0.25">
      <c r="A115" s="46" t="s">
        <v>699</v>
      </c>
      <c r="B115" s="47" t="s">
        <v>432</v>
      </c>
      <c r="C115" s="47"/>
      <c r="D115" s="47"/>
      <c r="E115" s="17"/>
      <c r="F115" s="17"/>
      <c r="G115" s="17"/>
      <c r="H115" s="17"/>
      <c r="I115" s="17"/>
      <c r="J115" s="17"/>
      <c r="K115" s="17"/>
      <c r="L115" s="126"/>
      <c r="M115" s="126"/>
      <c r="N115" s="12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3"/>
      <c r="AE115" s="33"/>
    </row>
    <row r="116" spans="1:31" x14ac:dyDescent="0.25">
      <c r="A116" s="45" t="s">
        <v>433</v>
      </c>
      <c r="B116" s="4" t="s">
        <v>434</v>
      </c>
      <c r="C116" s="4"/>
      <c r="D116" s="4"/>
      <c r="E116" s="45"/>
      <c r="F116" s="45"/>
      <c r="G116" s="45"/>
      <c r="H116" s="45"/>
      <c r="I116" s="45"/>
      <c r="J116" s="45"/>
      <c r="K116" s="45"/>
      <c r="L116" s="125"/>
      <c r="M116" s="125"/>
      <c r="N116" s="12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3"/>
      <c r="AE116" s="33"/>
    </row>
    <row r="117" spans="1:31" x14ac:dyDescent="0.25">
      <c r="A117" s="16" t="s">
        <v>435</v>
      </c>
      <c r="B117" s="4" t="s">
        <v>436</v>
      </c>
      <c r="C117" s="4"/>
      <c r="D117" s="4"/>
      <c r="E117" s="16"/>
      <c r="F117" s="16"/>
      <c r="G117" s="16"/>
      <c r="H117" s="16"/>
      <c r="I117" s="16"/>
      <c r="J117" s="16"/>
      <c r="K117" s="16"/>
      <c r="L117" s="123"/>
      <c r="M117" s="123"/>
      <c r="N117" s="123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3"/>
      <c r="AE117" s="33"/>
    </row>
    <row r="118" spans="1:31" x14ac:dyDescent="0.25">
      <c r="A118" s="45" t="s">
        <v>736</v>
      </c>
      <c r="B118" s="4" t="s">
        <v>437</v>
      </c>
      <c r="C118" s="4"/>
      <c r="D118" s="4"/>
      <c r="E118" s="45"/>
      <c r="F118" s="45"/>
      <c r="G118" s="45"/>
      <c r="H118" s="45"/>
      <c r="I118" s="45"/>
      <c r="J118" s="45"/>
      <c r="K118" s="45"/>
      <c r="L118" s="125"/>
      <c r="M118" s="125"/>
      <c r="N118" s="12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3"/>
      <c r="AE118" s="33"/>
    </row>
    <row r="119" spans="1:31" x14ac:dyDescent="0.25">
      <c r="A119" s="45" t="s">
        <v>704</v>
      </c>
      <c r="B119" s="4" t="s">
        <v>438</v>
      </c>
      <c r="C119" s="4"/>
      <c r="D119" s="4"/>
      <c r="E119" s="45"/>
      <c r="F119" s="45"/>
      <c r="G119" s="45"/>
      <c r="H119" s="45"/>
      <c r="I119" s="45"/>
      <c r="J119" s="45"/>
      <c r="K119" s="45"/>
      <c r="L119" s="125"/>
      <c r="M119" s="125"/>
      <c r="N119" s="12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3"/>
      <c r="AE119" s="33"/>
    </row>
    <row r="120" spans="1:31" x14ac:dyDescent="0.25">
      <c r="A120" s="46" t="s">
        <v>705</v>
      </c>
      <c r="B120" s="47" t="s">
        <v>442</v>
      </c>
      <c r="C120" s="47"/>
      <c r="D120" s="47"/>
      <c r="E120" s="17"/>
      <c r="F120" s="17"/>
      <c r="G120" s="17"/>
      <c r="H120" s="17"/>
      <c r="I120" s="17"/>
      <c r="J120" s="17"/>
      <c r="K120" s="17"/>
      <c r="L120" s="126"/>
      <c r="M120" s="126"/>
      <c r="N120" s="12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3"/>
      <c r="AE120" s="33"/>
    </row>
    <row r="121" spans="1:31" x14ac:dyDescent="0.25">
      <c r="A121" s="16" t="s">
        <v>443</v>
      </c>
      <c r="B121" s="4" t="s">
        <v>444</v>
      </c>
      <c r="C121" s="4"/>
      <c r="D121" s="4"/>
      <c r="E121" s="16"/>
      <c r="F121" s="16"/>
      <c r="G121" s="16"/>
      <c r="H121" s="16"/>
      <c r="I121" s="16"/>
      <c r="J121" s="16"/>
      <c r="K121" s="16"/>
      <c r="L121" s="123"/>
      <c r="M121" s="123"/>
      <c r="N121" s="123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3"/>
      <c r="AE121" s="33"/>
    </row>
    <row r="122" spans="1:31" ht="15.75" x14ac:dyDescent="0.25">
      <c r="A122" s="150" t="s">
        <v>740</v>
      </c>
      <c r="B122" s="151" t="s">
        <v>445</v>
      </c>
      <c r="C122" s="151"/>
      <c r="D122" s="151"/>
      <c r="E122" s="152"/>
      <c r="F122" s="152"/>
      <c r="G122" s="152"/>
      <c r="H122" s="152"/>
      <c r="I122" s="152"/>
      <c r="J122" s="152"/>
      <c r="K122" s="152"/>
      <c r="L122" s="176"/>
      <c r="M122" s="176"/>
      <c r="N122" s="17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3"/>
      <c r="AE122" s="33"/>
    </row>
    <row r="123" spans="1:31" ht="15.75" x14ac:dyDescent="0.25">
      <c r="A123" s="163" t="s">
        <v>776</v>
      </c>
      <c r="B123" s="175"/>
      <c r="C123" s="175"/>
      <c r="D123" s="175"/>
      <c r="E123" s="170"/>
      <c r="F123" s="170"/>
      <c r="G123" s="170"/>
      <c r="H123" s="170"/>
      <c r="I123" s="170"/>
      <c r="J123" s="170"/>
      <c r="K123" s="170"/>
      <c r="L123" s="165"/>
      <c r="M123" s="165"/>
      <c r="N123" s="165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2:31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2:31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2:31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2:31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2:31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2:31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2:31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2:31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2:31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2:31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2:31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2:31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2:31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2:31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2:31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2:31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2:31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2:31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2:31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2:31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2:31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2:31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2:31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2:31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2:31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2:31" x14ac:dyDescent="0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2:31" x14ac:dyDescent="0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2:31" x14ac:dyDescent="0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2:31" x14ac:dyDescent="0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2:31" x14ac:dyDescent="0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2:31" x14ac:dyDescent="0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2:31" x14ac:dyDescent="0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2:31" x14ac:dyDescent="0.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2:31" x14ac:dyDescent="0.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2:31" x14ac:dyDescent="0.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2:31" x14ac:dyDescent="0.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2:31" x14ac:dyDescent="0.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2:31" x14ac:dyDescent="0.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2:31" x14ac:dyDescent="0.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2:31" x14ac:dyDescent="0.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2:31" x14ac:dyDescent="0.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2:31" x14ac:dyDescent="0.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2:31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2:31" x14ac:dyDescent="0.2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</sheetData>
  <mergeCells count="8">
    <mergeCell ref="A1:N1"/>
    <mergeCell ref="A2:N2"/>
    <mergeCell ref="A5:A6"/>
    <mergeCell ref="B5:B6"/>
    <mergeCell ref="C5:E5"/>
    <mergeCell ref="F5:H5"/>
    <mergeCell ref="I5:K5"/>
    <mergeCell ref="L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2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5"/>
  <sheetViews>
    <sheetView workbookViewId="0">
      <selection activeCell="F16" sqref="F16"/>
    </sheetView>
  </sheetViews>
  <sheetFormatPr defaultRowHeight="15" x14ac:dyDescent="0.2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ht="27" customHeight="1" x14ac:dyDescent="0.25">
      <c r="A1" s="668" t="s">
        <v>42</v>
      </c>
      <c r="B1" s="573"/>
      <c r="C1" s="573"/>
      <c r="D1" s="573"/>
      <c r="E1" s="191"/>
      <c r="F1" s="127"/>
    </row>
    <row r="2" spans="1:6" ht="25.5" customHeight="1" x14ac:dyDescent="0.25">
      <c r="A2" s="576" t="s">
        <v>166</v>
      </c>
      <c r="B2" s="573"/>
      <c r="C2" s="573"/>
      <c r="D2" s="573"/>
      <c r="E2" s="86"/>
      <c r="F2" s="127"/>
    </row>
    <row r="4" spans="1:6" x14ac:dyDescent="0.25">
      <c r="A4" s="3" t="s">
        <v>193</v>
      </c>
      <c r="B4" s="3"/>
      <c r="C4" s="3"/>
      <c r="D4" s="3"/>
      <c r="E4" s="3"/>
      <c r="F4" s="3"/>
    </row>
    <row r="5" spans="1:6" ht="38.25" x14ac:dyDescent="0.25">
      <c r="A5" s="50" t="s">
        <v>901</v>
      </c>
      <c r="B5" s="192" t="s">
        <v>164</v>
      </c>
      <c r="C5" s="192" t="s">
        <v>163</v>
      </c>
      <c r="D5" s="192" t="s">
        <v>165</v>
      </c>
      <c r="E5" s="3"/>
      <c r="F5" s="3"/>
    </row>
    <row r="6" spans="1:6" x14ac:dyDescent="0.25">
      <c r="A6" s="134" t="s">
        <v>162</v>
      </c>
      <c r="B6" s="49"/>
      <c r="C6" s="49"/>
      <c r="D6" s="49"/>
      <c r="E6" s="3"/>
      <c r="F6" s="3"/>
    </row>
    <row r="7" spans="1:6" x14ac:dyDescent="0.25">
      <c r="A7" s="132" t="s">
        <v>44</v>
      </c>
      <c r="B7" s="133"/>
      <c r="C7" s="133"/>
      <c r="D7" s="133"/>
      <c r="E7" s="3"/>
      <c r="F7" s="3"/>
    </row>
    <row r="8" spans="1:6" x14ac:dyDescent="0.25">
      <c r="A8" s="132" t="s">
        <v>45</v>
      </c>
      <c r="B8" s="133"/>
      <c r="C8" s="133"/>
      <c r="D8" s="133"/>
      <c r="E8" s="3"/>
      <c r="F8" s="3"/>
    </row>
    <row r="9" spans="1:6" x14ac:dyDescent="0.25">
      <c r="A9" s="132" t="s">
        <v>46</v>
      </c>
      <c r="B9" s="133"/>
      <c r="C9" s="133"/>
      <c r="D9" s="133"/>
      <c r="E9" s="3"/>
      <c r="F9" s="3"/>
    </row>
    <row r="10" spans="1:6" x14ac:dyDescent="0.25">
      <c r="A10" s="134" t="s">
        <v>126</v>
      </c>
      <c r="B10" s="135"/>
      <c r="C10" s="135"/>
      <c r="D10" s="135"/>
      <c r="E10" s="3"/>
      <c r="F10" s="3"/>
    </row>
    <row r="11" spans="1:6" x14ac:dyDescent="0.25">
      <c r="A11" s="132" t="s">
        <v>47</v>
      </c>
      <c r="B11" s="133"/>
      <c r="C11" s="133"/>
      <c r="D11" s="133"/>
      <c r="E11" s="3"/>
      <c r="F11" s="3"/>
    </row>
    <row r="12" spans="1:6" x14ac:dyDescent="0.25">
      <c r="A12" s="132" t="s">
        <v>48</v>
      </c>
      <c r="B12" s="133"/>
      <c r="C12" s="133"/>
      <c r="D12" s="133"/>
      <c r="E12" s="3"/>
      <c r="F12" s="3"/>
    </row>
    <row r="13" spans="1:6" x14ac:dyDescent="0.25">
      <c r="A13" s="132" t="s">
        <v>49</v>
      </c>
      <c r="B13" s="133"/>
      <c r="C13" s="133"/>
      <c r="D13" s="133"/>
      <c r="E13" s="3"/>
      <c r="F13" s="3"/>
    </row>
    <row r="14" spans="1:6" x14ac:dyDescent="0.25">
      <c r="A14" s="132" t="s">
        <v>50</v>
      </c>
      <c r="B14" s="133"/>
      <c r="C14" s="133"/>
      <c r="D14" s="133"/>
      <c r="E14" s="3"/>
      <c r="F14" s="3"/>
    </row>
    <row r="15" spans="1:6" x14ac:dyDescent="0.25">
      <c r="A15" s="132" t="s">
        <v>51</v>
      </c>
      <c r="B15" s="133"/>
      <c r="C15" s="133"/>
      <c r="D15" s="133"/>
      <c r="E15" s="3"/>
      <c r="F15" s="3"/>
    </row>
    <row r="16" spans="1:6" x14ac:dyDescent="0.25">
      <c r="A16" s="134" t="s">
        <v>127</v>
      </c>
      <c r="B16" s="135"/>
      <c r="C16" s="135"/>
      <c r="D16" s="135"/>
      <c r="E16" s="3"/>
      <c r="F16" s="3"/>
    </row>
    <row r="17" spans="1:6" x14ac:dyDescent="0.25">
      <c r="A17" s="132" t="s">
        <v>123</v>
      </c>
      <c r="B17" s="133"/>
      <c r="C17" s="133"/>
      <c r="D17" s="133"/>
      <c r="E17" s="3"/>
      <c r="F17" s="3"/>
    </row>
    <row r="18" spans="1:6" x14ac:dyDescent="0.25">
      <c r="A18" s="132" t="s">
        <v>124</v>
      </c>
      <c r="B18" s="133"/>
      <c r="C18" s="133"/>
      <c r="D18" s="133"/>
      <c r="E18" s="3"/>
      <c r="F18" s="3"/>
    </row>
    <row r="19" spans="1:6" x14ac:dyDescent="0.25">
      <c r="A19" s="132" t="s">
        <v>52</v>
      </c>
      <c r="B19" s="133"/>
      <c r="C19" s="133"/>
      <c r="D19" s="133"/>
      <c r="E19" s="3"/>
      <c r="F19" s="3"/>
    </row>
    <row r="20" spans="1:6" x14ac:dyDescent="0.25">
      <c r="A20" s="134" t="s">
        <v>125</v>
      </c>
      <c r="B20" s="135"/>
      <c r="C20" s="135"/>
      <c r="D20" s="135"/>
      <c r="E20" s="3"/>
      <c r="F20" s="3"/>
    </row>
    <row r="21" spans="1:6" x14ac:dyDescent="0.25">
      <c r="A21" s="132" t="s">
        <v>53</v>
      </c>
      <c r="B21" s="133"/>
      <c r="C21" s="133"/>
      <c r="D21" s="133"/>
      <c r="E21" s="3"/>
      <c r="F21" s="3"/>
    </row>
    <row r="22" spans="1:6" ht="30" x14ac:dyDescent="0.25">
      <c r="A22" s="132" t="s">
        <v>54</v>
      </c>
      <c r="B22" s="133"/>
      <c r="C22" s="133"/>
      <c r="D22" s="133"/>
      <c r="E22" s="3"/>
      <c r="F22" s="3"/>
    </row>
    <row r="23" spans="1:6" x14ac:dyDescent="0.25">
      <c r="A23" s="134" t="s">
        <v>167</v>
      </c>
      <c r="B23" s="135"/>
      <c r="C23" s="135"/>
      <c r="D23" s="135"/>
      <c r="E23" s="3"/>
      <c r="F23" s="3"/>
    </row>
    <row r="24" spans="1:6" x14ac:dyDescent="0.25">
      <c r="A24" s="134" t="s">
        <v>128</v>
      </c>
      <c r="B24" s="135"/>
      <c r="C24" s="135"/>
      <c r="D24" s="135"/>
      <c r="E24" s="3"/>
      <c r="F24" s="3"/>
    </row>
    <row r="25" spans="1:6" x14ac:dyDescent="0.25">
      <c r="A25" s="132" t="s">
        <v>55</v>
      </c>
      <c r="B25" s="133"/>
      <c r="C25" s="133"/>
      <c r="D25" s="133"/>
      <c r="E25" s="3"/>
      <c r="F25" s="3"/>
    </row>
    <row r="26" spans="1:6" x14ac:dyDescent="0.25">
      <c r="A26" s="132" t="s">
        <v>56</v>
      </c>
      <c r="B26" s="133"/>
      <c r="C26" s="133"/>
      <c r="D26" s="133"/>
      <c r="E26" s="3"/>
      <c r="F26" s="3"/>
    </row>
    <row r="27" spans="1:6" x14ac:dyDescent="0.25">
      <c r="A27" s="132" t="s">
        <v>57</v>
      </c>
      <c r="B27" s="133"/>
      <c r="C27" s="133"/>
      <c r="D27" s="133"/>
      <c r="E27" s="3"/>
      <c r="F27" s="3"/>
    </row>
    <row r="28" spans="1:6" x14ac:dyDescent="0.25">
      <c r="A28" s="132" t="s">
        <v>58</v>
      </c>
      <c r="B28" s="133"/>
      <c r="C28" s="133"/>
      <c r="D28" s="133"/>
      <c r="E28" s="3"/>
      <c r="F28" s="3"/>
    </row>
    <row r="29" spans="1:6" x14ac:dyDescent="0.25">
      <c r="A29" s="132" t="s">
        <v>59</v>
      </c>
      <c r="B29" s="133"/>
      <c r="C29" s="133"/>
      <c r="D29" s="133"/>
      <c r="E29" s="3"/>
      <c r="F29" s="3"/>
    </row>
    <row r="30" spans="1:6" x14ac:dyDescent="0.25">
      <c r="A30" s="134" t="s">
        <v>168</v>
      </c>
      <c r="B30" s="135"/>
      <c r="C30" s="135"/>
      <c r="D30" s="135"/>
      <c r="E30" s="3"/>
      <c r="F30" s="3"/>
    </row>
    <row r="31" spans="1:6" x14ac:dyDescent="0.25">
      <c r="A31" s="132" t="s">
        <v>60</v>
      </c>
      <c r="B31" s="133"/>
      <c r="C31" s="133"/>
      <c r="D31" s="133"/>
      <c r="E31" s="3"/>
      <c r="F31" s="3"/>
    </row>
    <row r="32" spans="1:6" x14ac:dyDescent="0.25">
      <c r="A32" s="132" t="s">
        <v>129</v>
      </c>
      <c r="B32" s="133"/>
      <c r="C32" s="133"/>
      <c r="D32" s="133"/>
      <c r="E32" s="3"/>
      <c r="F32" s="3"/>
    </row>
    <row r="33" spans="1:6" x14ac:dyDescent="0.25">
      <c r="A33" s="132" t="s">
        <v>61</v>
      </c>
      <c r="B33" s="133"/>
      <c r="C33" s="133"/>
      <c r="D33" s="133"/>
      <c r="E33" s="3"/>
      <c r="F33" s="3"/>
    </row>
    <row r="34" spans="1:6" x14ac:dyDescent="0.25">
      <c r="A34" s="132" t="s">
        <v>62</v>
      </c>
      <c r="B34" s="133"/>
      <c r="C34" s="133"/>
      <c r="D34" s="133"/>
      <c r="E34" s="3"/>
      <c r="F34" s="3"/>
    </row>
    <row r="35" spans="1:6" x14ac:dyDescent="0.25">
      <c r="A35" s="132" t="s">
        <v>63</v>
      </c>
      <c r="B35" s="133"/>
      <c r="C35" s="133"/>
      <c r="D35" s="133"/>
      <c r="E35" s="3"/>
      <c r="F35" s="3"/>
    </row>
    <row r="36" spans="1:6" x14ac:dyDescent="0.25">
      <c r="A36" s="132" t="s">
        <v>64</v>
      </c>
      <c r="B36" s="133"/>
      <c r="C36" s="133"/>
      <c r="D36" s="133"/>
      <c r="E36" s="3"/>
      <c r="F36" s="3"/>
    </row>
    <row r="37" spans="1:6" x14ac:dyDescent="0.25">
      <c r="A37" s="132" t="s">
        <v>65</v>
      </c>
      <c r="B37" s="133"/>
      <c r="C37" s="133"/>
      <c r="D37" s="133"/>
      <c r="E37" s="3"/>
      <c r="F37" s="3"/>
    </row>
    <row r="38" spans="1:6" x14ac:dyDescent="0.25">
      <c r="A38" s="134" t="s">
        <v>130</v>
      </c>
      <c r="B38" s="135"/>
      <c r="C38" s="135"/>
      <c r="D38" s="135"/>
      <c r="E38" s="3"/>
      <c r="F38" s="3"/>
    </row>
    <row r="39" spans="1:6" x14ac:dyDescent="0.25">
      <c r="A39" s="134" t="s">
        <v>169</v>
      </c>
      <c r="B39" s="135"/>
      <c r="C39" s="135"/>
      <c r="D39" s="135"/>
      <c r="E39" s="3"/>
      <c r="F39" s="3"/>
    </row>
    <row r="40" spans="1:6" x14ac:dyDescent="0.25">
      <c r="A40" s="132" t="s">
        <v>66</v>
      </c>
      <c r="B40" s="133"/>
      <c r="C40" s="133"/>
      <c r="D40" s="133"/>
      <c r="E40" s="3"/>
      <c r="F40" s="3"/>
    </row>
    <row r="41" spans="1:6" x14ac:dyDescent="0.25">
      <c r="A41" s="132" t="s">
        <v>67</v>
      </c>
      <c r="B41" s="133"/>
      <c r="C41" s="133"/>
      <c r="D41" s="133"/>
      <c r="E41" s="3"/>
      <c r="F41" s="3"/>
    </row>
    <row r="42" spans="1:6" x14ac:dyDescent="0.25">
      <c r="A42" s="132" t="s">
        <v>68</v>
      </c>
      <c r="B42" s="133"/>
      <c r="C42" s="133"/>
      <c r="D42" s="133"/>
      <c r="E42" s="3"/>
      <c r="F42" s="3"/>
    </row>
    <row r="43" spans="1:6" x14ac:dyDescent="0.25">
      <c r="A43" s="132" t="s">
        <v>69</v>
      </c>
      <c r="B43" s="133"/>
      <c r="C43" s="133"/>
      <c r="D43" s="133"/>
      <c r="E43" s="3"/>
      <c r="F43" s="3"/>
    </row>
    <row r="44" spans="1:6" x14ac:dyDescent="0.25">
      <c r="A44" s="132" t="s">
        <v>70</v>
      </c>
      <c r="B44" s="133"/>
      <c r="C44" s="133"/>
      <c r="D44" s="133"/>
      <c r="E44" s="3"/>
      <c r="F44" s="3"/>
    </row>
    <row r="45" spans="1:6" x14ac:dyDescent="0.25">
      <c r="A45" s="134" t="s">
        <v>131</v>
      </c>
      <c r="B45" s="135"/>
      <c r="C45" s="135"/>
      <c r="D45" s="135"/>
      <c r="E45" s="3"/>
      <c r="F45" s="3"/>
    </row>
    <row r="46" spans="1:6" ht="30" x14ac:dyDescent="0.25">
      <c r="A46" s="132" t="s">
        <v>170</v>
      </c>
      <c r="B46" s="133"/>
      <c r="C46" s="133"/>
      <c r="D46" s="133"/>
      <c r="E46" s="3"/>
      <c r="F46" s="3"/>
    </row>
    <row r="47" spans="1:6" ht="30" x14ac:dyDescent="0.25">
      <c r="A47" s="132" t="s">
        <v>171</v>
      </c>
      <c r="B47" s="133"/>
      <c r="C47" s="133"/>
      <c r="D47" s="133"/>
      <c r="E47" s="3"/>
      <c r="F47" s="3"/>
    </row>
    <row r="48" spans="1:6" ht="30" x14ac:dyDescent="0.25">
      <c r="A48" s="132" t="s">
        <v>71</v>
      </c>
      <c r="B48" s="133"/>
      <c r="C48" s="133"/>
      <c r="D48" s="133"/>
      <c r="E48" s="3"/>
      <c r="F48" s="3"/>
    </row>
    <row r="49" spans="1:6" x14ac:dyDescent="0.25">
      <c r="A49" s="132" t="s">
        <v>72</v>
      </c>
      <c r="B49" s="133"/>
      <c r="C49" s="133"/>
      <c r="D49" s="133"/>
      <c r="E49" s="3"/>
      <c r="F49" s="3"/>
    </row>
    <row r="50" spans="1:6" ht="30" x14ac:dyDescent="0.25">
      <c r="A50" s="132" t="s">
        <v>73</v>
      </c>
      <c r="B50" s="133"/>
      <c r="C50" s="133"/>
      <c r="D50" s="133"/>
      <c r="E50" s="3"/>
      <c r="F50" s="3"/>
    </row>
    <row r="51" spans="1:6" ht="30" x14ac:dyDescent="0.25">
      <c r="A51" s="132" t="s">
        <v>172</v>
      </c>
      <c r="B51" s="133"/>
      <c r="C51" s="133"/>
      <c r="D51" s="133"/>
      <c r="E51" s="3"/>
      <c r="F51" s="3"/>
    </row>
    <row r="52" spans="1:6" ht="30" x14ac:dyDescent="0.25">
      <c r="A52" s="132" t="s">
        <v>173</v>
      </c>
      <c r="B52" s="133"/>
      <c r="C52" s="133"/>
      <c r="D52" s="133"/>
      <c r="E52" s="3"/>
      <c r="F52" s="3"/>
    </row>
    <row r="53" spans="1:6" ht="30" x14ac:dyDescent="0.25">
      <c r="A53" s="132" t="s">
        <v>174</v>
      </c>
      <c r="B53" s="133"/>
      <c r="C53" s="133"/>
      <c r="D53" s="133"/>
      <c r="E53" s="3"/>
      <c r="F53" s="3"/>
    </row>
    <row r="54" spans="1:6" x14ac:dyDescent="0.25">
      <c r="A54" s="134" t="s">
        <v>175</v>
      </c>
      <c r="B54" s="135"/>
      <c r="C54" s="135"/>
      <c r="D54" s="135"/>
      <c r="E54" s="3"/>
      <c r="F54" s="3"/>
    </row>
    <row r="55" spans="1:6" ht="30" x14ac:dyDescent="0.25">
      <c r="A55" s="132" t="s">
        <v>176</v>
      </c>
      <c r="B55" s="133"/>
      <c r="C55" s="133"/>
      <c r="D55" s="133"/>
      <c r="E55" s="3"/>
      <c r="F55" s="3"/>
    </row>
    <row r="56" spans="1:6" ht="30" x14ac:dyDescent="0.25">
      <c r="A56" s="132" t="s">
        <v>180</v>
      </c>
      <c r="B56" s="133"/>
      <c r="C56" s="133"/>
      <c r="D56" s="133"/>
      <c r="E56" s="3"/>
      <c r="F56" s="3"/>
    </row>
    <row r="57" spans="1:6" ht="30" x14ac:dyDescent="0.25">
      <c r="A57" s="132" t="s">
        <v>74</v>
      </c>
      <c r="B57" s="133"/>
      <c r="C57" s="133"/>
      <c r="D57" s="133"/>
      <c r="E57" s="3"/>
      <c r="F57" s="3"/>
    </row>
    <row r="58" spans="1:6" ht="30" x14ac:dyDescent="0.25">
      <c r="A58" s="132" t="s">
        <v>75</v>
      </c>
      <c r="B58" s="133"/>
      <c r="C58" s="133"/>
      <c r="D58" s="133"/>
      <c r="E58" s="3"/>
      <c r="F58" s="3"/>
    </row>
    <row r="59" spans="1:6" ht="30" x14ac:dyDescent="0.25">
      <c r="A59" s="132" t="s">
        <v>76</v>
      </c>
      <c r="B59" s="133"/>
      <c r="C59" s="133"/>
      <c r="D59" s="133"/>
      <c r="E59" s="3"/>
      <c r="F59" s="3"/>
    </row>
    <row r="60" spans="1:6" ht="30" x14ac:dyDescent="0.25">
      <c r="A60" s="132" t="s">
        <v>179</v>
      </c>
      <c r="B60" s="133"/>
      <c r="C60" s="133"/>
      <c r="D60" s="133"/>
      <c r="E60" s="3"/>
      <c r="F60" s="3"/>
    </row>
    <row r="61" spans="1:6" ht="30" x14ac:dyDescent="0.25">
      <c r="A61" s="132" t="s">
        <v>178</v>
      </c>
      <c r="B61" s="133"/>
      <c r="C61" s="133"/>
      <c r="D61" s="133"/>
      <c r="E61" s="3"/>
      <c r="F61" s="3"/>
    </row>
    <row r="62" spans="1:6" ht="30" x14ac:dyDescent="0.25">
      <c r="A62" s="132" t="s">
        <v>177</v>
      </c>
      <c r="B62" s="133"/>
      <c r="C62" s="133"/>
      <c r="D62" s="133"/>
      <c r="E62" s="3"/>
      <c r="F62" s="3"/>
    </row>
    <row r="63" spans="1:6" x14ac:dyDescent="0.25">
      <c r="A63" s="134" t="s">
        <v>132</v>
      </c>
      <c r="B63" s="135"/>
      <c r="C63" s="135"/>
      <c r="D63" s="135"/>
      <c r="E63" s="3"/>
      <c r="F63" s="3"/>
    </row>
    <row r="64" spans="1:6" x14ac:dyDescent="0.25">
      <c r="A64" s="132" t="s">
        <v>133</v>
      </c>
      <c r="B64" s="133"/>
      <c r="C64" s="133"/>
      <c r="D64" s="133"/>
      <c r="E64" s="3"/>
      <c r="F64" s="3"/>
    </row>
    <row r="65" spans="1:6" x14ac:dyDescent="0.25">
      <c r="A65" s="132" t="s">
        <v>77</v>
      </c>
      <c r="B65" s="133"/>
      <c r="C65" s="133"/>
      <c r="D65" s="133"/>
      <c r="E65" s="3"/>
      <c r="F65" s="3"/>
    </row>
    <row r="66" spans="1:6" x14ac:dyDescent="0.25">
      <c r="A66" s="132" t="s">
        <v>78</v>
      </c>
      <c r="B66" s="133"/>
      <c r="C66" s="133"/>
      <c r="D66" s="133"/>
      <c r="E66" s="3"/>
      <c r="F66" s="3"/>
    </row>
    <row r="67" spans="1:6" x14ac:dyDescent="0.25">
      <c r="A67" s="132" t="s">
        <v>79</v>
      </c>
      <c r="B67" s="133"/>
      <c r="C67" s="133"/>
      <c r="D67" s="133"/>
      <c r="E67" s="3"/>
      <c r="F67" s="3"/>
    </row>
    <row r="68" spans="1:6" x14ac:dyDescent="0.25">
      <c r="A68" s="132" t="s">
        <v>80</v>
      </c>
      <c r="B68" s="133"/>
      <c r="C68" s="133"/>
      <c r="D68" s="133"/>
      <c r="E68" s="3"/>
      <c r="F68" s="3"/>
    </row>
    <row r="69" spans="1:6" x14ac:dyDescent="0.25">
      <c r="A69" s="132" t="s">
        <v>81</v>
      </c>
      <c r="B69" s="133"/>
      <c r="C69" s="133"/>
      <c r="D69" s="133"/>
      <c r="E69" s="3"/>
      <c r="F69" s="3"/>
    </row>
    <row r="70" spans="1:6" ht="30" x14ac:dyDescent="0.25">
      <c r="A70" s="132" t="s">
        <v>82</v>
      </c>
      <c r="B70" s="133"/>
      <c r="C70" s="133"/>
      <c r="D70" s="133"/>
      <c r="E70" s="3"/>
      <c r="F70" s="3"/>
    </row>
    <row r="71" spans="1:6" x14ac:dyDescent="0.25">
      <c r="A71" s="132" t="s">
        <v>83</v>
      </c>
      <c r="B71" s="133"/>
      <c r="C71" s="133"/>
      <c r="D71" s="133"/>
      <c r="E71" s="3"/>
      <c r="F71" s="3"/>
    </row>
    <row r="72" spans="1:6" x14ac:dyDescent="0.25">
      <c r="A72" s="132" t="s">
        <v>84</v>
      </c>
      <c r="B72" s="133"/>
      <c r="C72" s="133"/>
      <c r="D72" s="133"/>
      <c r="E72" s="3"/>
      <c r="F72" s="3"/>
    </row>
    <row r="73" spans="1:6" ht="30" x14ac:dyDescent="0.25">
      <c r="A73" s="132" t="s">
        <v>85</v>
      </c>
      <c r="B73" s="133"/>
      <c r="C73" s="133"/>
      <c r="D73" s="133"/>
      <c r="E73" s="3"/>
      <c r="F73" s="3"/>
    </row>
    <row r="74" spans="1:6" ht="30" x14ac:dyDescent="0.25">
      <c r="A74" s="132" t="s">
        <v>86</v>
      </c>
      <c r="B74" s="133"/>
      <c r="C74" s="133"/>
      <c r="D74" s="133"/>
      <c r="E74" s="3"/>
      <c r="F74" s="3"/>
    </row>
    <row r="75" spans="1:6" ht="30" x14ac:dyDescent="0.25">
      <c r="A75" s="132" t="s">
        <v>87</v>
      </c>
      <c r="B75" s="133"/>
      <c r="C75" s="133"/>
      <c r="D75" s="133"/>
      <c r="E75" s="3"/>
      <c r="F75" s="3"/>
    </row>
    <row r="76" spans="1:6" x14ac:dyDescent="0.25">
      <c r="A76" s="134" t="s">
        <v>134</v>
      </c>
      <c r="B76" s="135"/>
      <c r="C76" s="135"/>
      <c r="D76" s="135"/>
      <c r="E76" s="3"/>
      <c r="F76" s="3"/>
    </row>
    <row r="77" spans="1:6" x14ac:dyDescent="0.25">
      <c r="A77" s="134" t="s">
        <v>182</v>
      </c>
      <c r="B77" s="135"/>
      <c r="C77" s="135"/>
      <c r="D77" s="135"/>
      <c r="E77" s="3"/>
      <c r="F77" s="3"/>
    </row>
    <row r="78" spans="1:6" x14ac:dyDescent="0.25">
      <c r="A78" s="134" t="s">
        <v>88</v>
      </c>
      <c r="B78" s="135"/>
      <c r="C78" s="135"/>
      <c r="D78" s="135"/>
      <c r="E78" s="3"/>
      <c r="F78" s="3"/>
    </row>
    <row r="79" spans="1:6" x14ac:dyDescent="0.25">
      <c r="A79" s="132" t="s">
        <v>89</v>
      </c>
      <c r="B79" s="133"/>
      <c r="C79" s="133"/>
      <c r="D79" s="133"/>
      <c r="E79" s="3"/>
      <c r="F79" s="3"/>
    </row>
    <row r="80" spans="1:6" x14ac:dyDescent="0.25">
      <c r="A80" s="132" t="s">
        <v>90</v>
      </c>
      <c r="B80" s="133"/>
      <c r="C80" s="133"/>
      <c r="D80" s="133"/>
      <c r="E80" s="3"/>
      <c r="F80" s="3"/>
    </row>
    <row r="81" spans="1:6" x14ac:dyDescent="0.25">
      <c r="A81" s="132" t="s">
        <v>91</v>
      </c>
      <c r="B81" s="133"/>
      <c r="C81" s="133"/>
      <c r="D81" s="133"/>
      <c r="E81" s="3"/>
      <c r="F81" s="3"/>
    </row>
    <row r="82" spans="1:6" x14ac:dyDescent="0.25">
      <c r="A82" s="134" t="s">
        <v>181</v>
      </c>
      <c r="B82" s="135"/>
      <c r="C82" s="135"/>
      <c r="D82" s="135"/>
      <c r="E82" s="3"/>
      <c r="F82" s="3"/>
    </row>
    <row r="83" spans="1:6" x14ac:dyDescent="0.25">
      <c r="A83" s="190" t="s">
        <v>135</v>
      </c>
      <c r="B83" s="136"/>
      <c r="C83" s="136"/>
      <c r="D83" s="136"/>
      <c r="E83" s="3"/>
      <c r="F83" s="3"/>
    </row>
    <row r="84" spans="1:6" x14ac:dyDescent="0.25">
      <c r="A84" s="134" t="s">
        <v>92</v>
      </c>
      <c r="B84" s="49"/>
      <c r="C84" s="49"/>
      <c r="D84" s="49"/>
      <c r="E84" s="3"/>
      <c r="F84" s="3"/>
    </row>
    <row r="85" spans="1:6" x14ac:dyDescent="0.25">
      <c r="A85" s="132" t="s">
        <v>93</v>
      </c>
      <c r="B85" s="133"/>
      <c r="C85" s="133"/>
      <c r="D85" s="133"/>
      <c r="E85" s="3"/>
      <c r="F85" s="3"/>
    </row>
    <row r="86" spans="1:6" x14ac:dyDescent="0.25">
      <c r="A86" s="132" t="s">
        <v>94</v>
      </c>
      <c r="B86" s="133"/>
      <c r="C86" s="133"/>
      <c r="D86" s="133"/>
      <c r="E86" s="3"/>
      <c r="F86" s="3"/>
    </row>
    <row r="87" spans="1:6" x14ac:dyDescent="0.25">
      <c r="A87" s="132" t="s">
        <v>95</v>
      </c>
      <c r="B87" s="133"/>
      <c r="C87" s="133"/>
      <c r="D87" s="133"/>
      <c r="E87" s="3"/>
      <c r="F87" s="3"/>
    </row>
    <row r="88" spans="1:6" x14ac:dyDescent="0.25">
      <c r="A88" s="132" t="s">
        <v>96</v>
      </c>
      <c r="B88" s="133"/>
      <c r="C88" s="133"/>
      <c r="D88" s="133"/>
      <c r="E88" s="3"/>
      <c r="F88" s="3"/>
    </row>
    <row r="89" spans="1:6" x14ac:dyDescent="0.25">
      <c r="A89" s="132" t="s">
        <v>97</v>
      </c>
      <c r="B89" s="133"/>
      <c r="C89" s="133"/>
      <c r="D89" s="133"/>
      <c r="E89" s="3"/>
      <c r="F89" s="3"/>
    </row>
    <row r="90" spans="1:6" x14ac:dyDescent="0.25">
      <c r="A90" s="132" t="s">
        <v>98</v>
      </c>
      <c r="B90" s="133"/>
      <c r="C90" s="133"/>
      <c r="D90" s="133"/>
      <c r="E90" s="3"/>
      <c r="F90" s="3"/>
    </row>
    <row r="91" spans="1:6" x14ac:dyDescent="0.25">
      <c r="A91" s="134" t="s">
        <v>183</v>
      </c>
      <c r="B91" s="135"/>
      <c r="C91" s="135"/>
      <c r="D91" s="135"/>
      <c r="E91" s="3"/>
      <c r="F91" s="3"/>
    </row>
    <row r="92" spans="1:6" ht="30" x14ac:dyDescent="0.25">
      <c r="A92" s="132" t="s">
        <v>99</v>
      </c>
      <c r="B92" s="133"/>
      <c r="C92" s="133"/>
      <c r="D92" s="133"/>
      <c r="E92" s="3"/>
      <c r="F92" s="3"/>
    </row>
    <row r="93" spans="1:6" ht="30" x14ac:dyDescent="0.25">
      <c r="A93" s="132" t="s">
        <v>100</v>
      </c>
      <c r="B93" s="133"/>
      <c r="C93" s="133"/>
      <c r="D93" s="133"/>
      <c r="E93" s="3"/>
      <c r="F93" s="3"/>
    </row>
    <row r="94" spans="1:6" ht="30" x14ac:dyDescent="0.25">
      <c r="A94" s="132" t="s">
        <v>101</v>
      </c>
      <c r="B94" s="133"/>
      <c r="C94" s="133"/>
      <c r="D94" s="133"/>
      <c r="E94" s="3"/>
      <c r="F94" s="3"/>
    </row>
    <row r="95" spans="1:6" ht="30" x14ac:dyDescent="0.25">
      <c r="A95" s="132" t="s">
        <v>102</v>
      </c>
      <c r="B95" s="133"/>
      <c r="C95" s="133"/>
      <c r="D95" s="133"/>
      <c r="E95" s="3"/>
      <c r="F95" s="3"/>
    </row>
    <row r="96" spans="1:6" ht="30" x14ac:dyDescent="0.25">
      <c r="A96" s="132" t="s">
        <v>184</v>
      </c>
      <c r="B96" s="133"/>
      <c r="C96" s="133"/>
      <c r="D96" s="133"/>
      <c r="E96" s="3"/>
      <c r="F96" s="3"/>
    </row>
    <row r="97" spans="1:6" x14ac:dyDescent="0.25">
      <c r="A97" s="132" t="s">
        <v>103</v>
      </c>
      <c r="B97" s="133"/>
      <c r="C97" s="133"/>
      <c r="D97" s="133"/>
      <c r="E97" s="3"/>
      <c r="F97" s="3"/>
    </row>
    <row r="98" spans="1:6" x14ac:dyDescent="0.25">
      <c r="A98" s="132" t="s">
        <v>104</v>
      </c>
      <c r="B98" s="133"/>
      <c r="C98" s="133"/>
      <c r="D98" s="133"/>
      <c r="E98" s="3"/>
      <c r="F98" s="3"/>
    </row>
    <row r="99" spans="1:6" ht="30" x14ac:dyDescent="0.25">
      <c r="A99" s="132" t="s">
        <v>185</v>
      </c>
      <c r="B99" s="133"/>
      <c r="C99" s="133"/>
      <c r="D99" s="133"/>
      <c r="E99" s="3"/>
      <c r="F99" s="3"/>
    </row>
    <row r="100" spans="1:6" ht="30" x14ac:dyDescent="0.25">
      <c r="A100" s="132" t="s">
        <v>186</v>
      </c>
      <c r="B100" s="133"/>
      <c r="C100" s="133"/>
      <c r="D100" s="133"/>
      <c r="E100" s="3"/>
      <c r="F100" s="3"/>
    </row>
    <row r="101" spans="1:6" x14ac:dyDescent="0.25">
      <c r="A101" s="134" t="s">
        <v>136</v>
      </c>
      <c r="B101" s="135"/>
      <c r="C101" s="135"/>
      <c r="D101" s="135"/>
      <c r="E101" s="3"/>
      <c r="F101" s="3"/>
    </row>
    <row r="102" spans="1:6" ht="30" x14ac:dyDescent="0.25">
      <c r="A102" s="132" t="s">
        <v>105</v>
      </c>
      <c r="B102" s="133"/>
      <c r="C102" s="133"/>
      <c r="D102" s="133"/>
      <c r="E102" s="3"/>
      <c r="F102" s="3"/>
    </row>
    <row r="103" spans="1:6" ht="30" x14ac:dyDescent="0.25">
      <c r="A103" s="132" t="s">
        <v>106</v>
      </c>
      <c r="B103" s="133"/>
      <c r="C103" s="133"/>
      <c r="D103" s="133"/>
      <c r="E103" s="3"/>
      <c r="F103" s="3"/>
    </row>
    <row r="104" spans="1:6" ht="30" x14ac:dyDescent="0.25">
      <c r="A104" s="132" t="s">
        <v>107</v>
      </c>
      <c r="B104" s="133"/>
      <c r="C104" s="133"/>
      <c r="D104" s="133"/>
      <c r="E104" s="3"/>
      <c r="F104" s="3"/>
    </row>
    <row r="105" spans="1:6" ht="30" x14ac:dyDescent="0.25">
      <c r="A105" s="132" t="s">
        <v>108</v>
      </c>
      <c r="B105" s="133"/>
      <c r="C105" s="133"/>
      <c r="D105" s="133"/>
      <c r="E105" s="3"/>
      <c r="F105" s="3"/>
    </row>
    <row r="106" spans="1:6" ht="30" x14ac:dyDescent="0.25">
      <c r="A106" s="132" t="s">
        <v>187</v>
      </c>
      <c r="B106" s="133"/>
      <c r="C106" s="133"/>
      <c r="D106" s="133"/>
      <c r="E106" s="3"/>
      <c r="F106" s="3"/>
    </row>
    <row r="107" spans="1:6" ht="30" x14ac:dyDescent="0.25">
      <c r="A107" s="132" t="s">
        <v>109</v>
      </c>
      <c r="B107" s="133"/>
      <c r="C107" s="133"/>
      <c r="D107" s="133"/>
      <c r="E107" s="3"/>
      <c r="F107" s="3"/>
    </row>
    <row r="108" spans="1:6" ht="30" x14ac:dyDescent="0.25">
      <c r="A108" s="132" t="s">
        <v>110</v>
      </c>
      <c r="B108" s="133"/>
      <c r="C108" s="133"/>
      <c r="D108" s="133"/>
      <c r="E108" s="3"/>
      <c r="F108" s="3"/>
    </row>
    <row r="109" spans="1:6" ht="30" x14ac:dyDescent="0.25">
      <c r="A109" s="132" t="s">
        <v>188</v>
      </c>
      <c r="B109" s="133"/>
      <c r="C109" s="133"/>
      <c r="D109" s="133"/>
      <c r="E109" s="3"/>
      <c r="F109" s="3"/>
    </row>
    <row r="110" spans="1:6" ht="30" x14ac:dyDescent="0.25">
      <c r="A110" s="132" t="s">
        <v>189</v>
      </c>
      <c r="B110" s="133"/>
      <c r="C110" s="133"/>
      <c r="D110" s="133"/>
      <c r="E110" s="3"/>
      <c r="F110" s="3"/>
    </row>
    <row r="111" spans="1:6" x14ac:dyDescent="0.25">
      <c r="A111" s="134" t="s">
        <v>137</v>
      </c>
      <c r="B111" s="135"/>
      <c r="C111" s="135"/>
      <c r="D111" s="135"/>
      <c r="E111" s="3"/>
      <c r="F111" s="3"/>
    </row>
    <row r="112" spans="1:6" x14ac:dyDescent="0.25">
      <c r="A112" s="132" t="s">
        <v>111</v>
      </c>
      <c r="B112" s="133"/>
      <c r="C112" s="133"/>
      <c r="D112" s="133"/>
      <c r="E112" s="3"/>
      <c r="F112" s="3"/>
    </row>
    <row r="113" spans="1:6" ht="30" x14ac:dyDescent="0.25">
      <c r="A113" s="132" t="s">
        <v>112</v>
      </c>
      <c r="B113" s="133"/>
      <c r="C113" s="133"/>
      <c r="D113" s="133"/>
      <c r="E113" s="3"/>
      <c r="F113" s="3"/>
    </row>
    <row r="114" spans="1:6" x14ac:dyDescent="0.25">
      <c r="A114" s="132" t="s">
        <v>113</v>
      </c>
      <c r="B114" s="133"/>
      <c r="C114" s="133"/>
      <c r="D114" s="133"/>
      <c r="E114" s="3"/>
      <c r="F114" s="3"/>
    </row>
    <row r="115" spans="1:6" x14ac:dyDescent="0.25">
      <c r="A115" s="132" t="s">
        <v>114</v>
      </c>
      <c r="B115" s="133"/>
      <c r="C115" s="133"/>
      <c r="D115" s="133"/>
      <c r="E115" s="3"/>
      <c r="F115" s="3"/>
    </row>
    <row r="116" spans="1:6" ht="30" x14ac:dyDescent="0.25">
      <c r="A116" s="132" t="s">
        <v>115</v>
      </c>
      <c r="B116" s="133"/>
      <c r="C116" s="133"/>
      <c r="D116" s="133"/>
      <c r="E116" s="3"/>
      <c r="F116" s="3"/>
    </row>
    <row r="117" spans="1:6" ht="30" x14ac:dyDescent="0.25">
      <c r="A117" s="132" t="s">
        <v>116</v>
      </c>
      <c r="B117" s="133"/>
      <c r="C117" s="133"/>
      <c r="D117" s="133"/>
      <c r="E117" s="3"/>
      <c r="F117" s="3"/>
    </row>
    <row r="118" spans="1:6" ht="30" x14ac:dyDescent="0.25">
      <c r="A118" s="132" t="s">
        <v>117</v>
      </c>
      <c r="B118" s="133"/>
      <c r="C118" s="133"/>
      <c r="D118" s="133"/>
      <c r="E118" s="3"/>
      <c r="F118" s="3"/>
    </row>
    <row r="119" spans="1:6" x14ac:dyDescent="0.25">
      <c r="A119" s="134" t="s">
        <v>190</v>
      </c>
      <c r="B119" s="133"/>
      <c r="C119" s="133"/>
      <c r="D119" s="133"/>
      <c r="E119" s="3"/>
      <c r="F119" s="3"/>
    </row>
    <row r="120" spans="1:6" x14ac:dyDescent="0.25">
      <c r="A120" s="134" t="s">
        <v>138</v>
      </c>
      <c r="B120" s="135"/>
      <c r="C120" s="135"/>
      <c r="D120" s="135"/>
      <c r="E120" s="3"/>
      <c r="F120" s="3"/>
    </row>
    <row r="121" spans="1:6" x14ac:dyDescent="0.25">
      <c r="A121" s="134" t="s">
        <v>118</v>
      </c>
      <c r="B121" s="135"/>
      <c r="C121" s="135"/>
      <c r="D121" s="135"/>
      <c r="E121" s="3"/>
      <c r="F121" s="3"/>
    </row>
    <row r="122" spans="1:6" ht="25.5" x14ac:dyDescent="0.25">
      <c r="A122" s="134" t="s">
        <v>119</v>
      </c>
      <c r="B122" s="135"/>
      <c r="C122" s="135"/>
      <c r="D122" s="135"/>
      <c r="E122" s="3"/>
      <c r="F122" s="3"/>
    </row>
    <row r="123" spans="1:6" x14ac:dyDescent="0.25">
      <c r="A123" s="132" t="s">
        <v>120</v>
      </c>
      <c r="B123" s="133"/>
      <c r="C123" s="133"/>
      <c r="D123" s="133"/>
      <c r="E123" s="3"/>
      <c r="F123" s="3"/>
    </row>
    <row r="124" spans="1:6" x14ac:dyDescent="0.25">
      <c r="A124" s="132" t="s">
        <v>121</v>
      </c>
      <c r="B124" s="133"/>
      <c r="C124" s="133"/>
      <c r="D124" s="133"/>
      <c r="E124" s="3"/>
      <c r="F124" s="3"/>
    </row>
    <row r="125" spans="1:6" x14ac:dyDescent="0.25">
      <c r="A125" s="132" t="s">
        <v>122</v>
      </c>
      <c r="B125" s="133"/>
      <c r="C125" s="133"/>
      <c r="D125" s="133"/>
      <c r="E125" s="3"/>
      <c r="F125" s="3"/>
    </row>
    <row r="126" spans="1:6" x14ac:dyDescent="0.25">
      <c r="A126" s="134" t="s">
        <v>191</v>
      </c>
      <c r="B126" s="135"/>
      <c r="C126" s="135"/>
      <c r="D126" s="135"/>
      <c r="E126" s="3"/>
      <c r="F126" s="3"/>
    </row>
    <row r="127" spans="1:6" x14ac:dyDescent="0.25">
      <c r="A127" s="190" t="s">
        <v>192</v>
      </c>
      <c r="B127" s="136"/>
      <c r="C127" s="136"/>
      <c r="D127" s="136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</sheetData>
  <mergeCells count="2">
    <mergeCell ref="A1:D1"/>
    <mergeCell ref="A2:D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53"/>
  <sheetViews>
    <sheetView workbookViewId="0">
      <selection activeCell="A6" sqref="A6:F153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  <col min="6" max="6" width="12.85546875" customWidth="1"/>
  </cols>
  <sheetData>
    <row r="1" spans="1:6" x14ac:dyDescent="0.25">
      <c r="A1" s="141" t="s">
        <v>144</v>
      </c>
      <c r="B1" s="116"/>
      <c r="C1" s="116"/>
      <c r="D1" s="116"/>
      <c r="E1" s="116"/>
      <c r="F1" s="116"/>
    </row>
    <row r="2" spans="1:6" ht="26.25" customHeight="1" x14ac:dyDescent="0.25">
      <c r="A2" s="668" t="s">
        <v>42</v>
      </c>
      <c r="B2" s="670"/>
      <c r="C2" s="670"/>
      <c r="D2" s="670"/>
      <c r="E2" s="670"/>
      <c r="F2" s="574"/>
    </row>
    <row r="3" spans="1:6" ht="30.75" customHeight="1" x14ac:dyDescent="0.25">
      <c r="A3" s="576" t="s">
        <v>949</v>
      </c>
      <c r="B3" s="573"/>
      <c r="C3" s="573"/>
      <c r="D3" s="573"/>
      <c r="E3" s="573"/>
      <c r="F3" s="574"/>
    </row>
    <row r="5" spans="1:6" x14ac:dyDescent="0.25">
      <c r="A5" s="129" t="s">
        <v>928</v>
      </c>
    </row>
    <row r="6" spans="1:6" ht="48.75" customHeight="1" x14ac:dyDescent="0.3">
      <c r="A6" s="1" t="s">
        <v>255</v>
      </c>
      <c r="B6" s="2" t="s">
        <v>256</v>
      </c>
      <c r="C6" s="76" t="s">
        <v>145</v>
      </c>
      <c r="D6" s="76" t="s">
        <v>26</v>
      </c>
      <c r="E6" s="76" t="s">
        <v>146</v>
      </c>
      <c r="F6" s="76" t="s">
        <v>147</v>
      </c>
    </row>
    <row r="7" spans="1:6" x14ac:dyDescent="0.25">
      <c r="A7" s="41" t="s">
        <v>605</v>
      </c>
      <c r="B7" s="40" t="s">
        <v>283</v>
      </c>
      <c r="C7" s="49"/>
      <c r="D7" s="49"/>
      <c r="E7" s="49"/>
      <c r="F7" s="37"/>
    </row>
    <row r="8" spans="1:6" x14ac:dyDescent="0.25">
      <c r="A8" s="4" t="s">
        <v>606</v>
      </c>
      <c r="B8" s="40" t="s">
        <v>290</v>
      </c>
      <c r="C8" s="49"/>
      <c r="D8" s="49"/>
      <c r="E8" s="49"/>
      <c r="F8" s="37"/>
    </row>
    <row r="9" spans="1:6" x14ac:dyDescent="0.25">
      <c r="A9" s="61" t="s">
        <v>737</v>
      </c>
      <c r="B9" s="62" t="s">
        <v>291</v>
      </c>
      <c r="C9" s="49"/>
      <c r="D9" s="49"/>
      <c r="E9" s="49"/>
      <c r="F9" s="37"/>
    </row>
    <row r="10" spans="1:6" x14ac:dyDescent="0.25">
      <c r="A10" s="47" t="s">
        <v>708</v>
      </c>
      <c r="B10" s="62" t="s">
        <v>292</v>
      </c>
      <c r="C10" s="49"/>
      <c r="D10" s="49"/>
      <c r="E10" s="49"/>
      <c r="F10" s="37"/>
    </row>
    <row r="11" spans="1:6" x14ac:dyDescent="0.25">
      <c r="A11" s="4" t="s">
        <v>616</v>
      </c>
      <c r="B11" s="40" t="s">
        <v>299</v>
      </c>
      <c r="C11" s="49"/>
      <c r="D11" s="49"/>
      <c r="E11" s="49"/>
      <c r="F11" s="37"/>
    </row>
    <row r="12" spans="1:6" x14ac:dyDescent="0.25">
      <c r="A12" s="4" t="s">
        <v>738</v>
      </c>
      <c r="B12" s="40" t="s">
        <v>304</v>
      </c>
      <c r="C12" s="49"/>
      <c r="D12" s="49"/>
      <c r="E12" s="49"/>
      <c r="F12" s="37"/>
    </row>
    <row r="13" spans="1:6" x14ac:dyDescent="0.25">
      <c r="A13" s="4" t="s">
        <v>621</v>
      </c>
      <c r="B13" s="40" t="s">
        <v>319</v>
      </c>
      <c r="C13" s="49"/>
      <c r="D13" s="49"/>
      <c r="E13" s="49"/>
      <c r="F13" s="37"/>
    </row>
    <row r="14" spans="1:6" x14ac:dyDescent="0.25">
      <c r="A14" s="4" t="s">
        <v>622</v>
      </c>
      <c r="B14" s="40" t="s">
        <v>324</v>
      </c>
      <c r="C14" s="49"/>
      <c r="D14" s="49"/>
      <c r="E14" s="49"/>
      <c r="F14" s="37"/>
    </row>
    <row r="15" spans="1:6" x14ac:dyDescent="0.25">
      <c r="A15" s="4" t="s">
        <v>625</v>
      </c>
      <c r="B15" s="40" t="s">
        <v>337</v>
      </c>
      <c r="C15" s="49"/>
      <c r="D15" s="49"/>
      <c r="E15" s="49"/>
      <c r="F15" s="37"/>
    </row>
    <row r="16" spans="1:6" x14ac:dyDescent="0.25">
      <c r="A16" s="47" t="s">
        <v>626</v>
      </c>
      <c r="B16" s="62" t="s">
        <v>338</v>
      </c>
      <c r="C16" s="49"/>
      <c r="D16" s="49"/>
      <c r="E16" s="49"/>
      <c r="F16" s="37"/>
    </row>
    <row r="17" spans="1:6" x14ac:dyDescent="0.25">
      <c r="A17" s="16" t="s">
        <v>339</v>
      </c>
      <c r="B17" s="40" t="s">
        <v>340</v>
      </c>
      <c r="C17" s="49"/>
      <c r="D17" s="49"/>
      <c r="E17" s="49"/>
      <c r="F17" s="37"/>
    </row>
    <row r="18" spans="1:6" x14ac:dyDescent="0.25">
      <c r="A18" s="16" t="s">
        <v>643</v>
      </c>
      <c r="B18" s="40" t="s">
        <v>341</v>
      </c>
      <c r="C18" s="49"/>
      <c r="D18" s="49"/>
      <c r="E18" s="49"/>
      <c r="F18" s="37"/>
    </row>
    <row r="19" spans="1:6" x14ac:dyDescent="0.25">
      <c r="A19" s="21" t="s">
        <v>714</v>
      </c>
      <c r="B19" s="40" t="s">
        <v>342</v>
      </c>
      <c r="C19" s="49"/>
      <c r="D19" s="49"/>
      <c r="E19" s="49"/>
      <c r="F19" s="37"/>
    </row>
    <row r="20" spans="1:6" x14ac:dyDescent="0.25">
      <c r="A20" s="21" t="s">
        <v>715</v>
      </c>
      <c r="B20" s="40" t="s">
        <v>343</v>
      </c>
      <c r="C20" s="49"/>
      <c r="D20" s="49"/>
      <c r="E20" s="49"/>
      <c r="F20" s="37"/>
    </row>
    <row r="21" spans="1:6" x14ac:dyDescent="0.25">
      <c r="A21" s="21" t="s">
        <v>716</v>
      </c>
      <c r="B21" s="40" t="s">
        <v>344</v>
      </c>
      <c r="C21" s="49"/>
      <c r="D21" s="49"/>
      <c r="E21" s="49"/>
      <c r="F21" s="37"/>
    </row>
    <row r="22" spans="1:6" x14ac:dyDescent="0.25">
      <c r="A22" s="16" t="s">
        <v>717</v>
      </c>
      <c r="B22" s="40" t="s">
        <v>345</v>
      </c>
      <c r="C22" s="49"/>
      <c r="D22" s="49"/>
      <c r="E22" s="49"/>
      <c r="F22" s="37"/>
    </row>
    <row r="23" spans="1:6" x14ac:dyDescent="0.25">
      <c r="A23" s="16" t="s">
        <v>718</v>
      </c>
      <c r="B23" s="40" t="s">
        <v>346</v>
      </c>
      <c r="C23" s="49"/>
      <c r="D23" s="49"/>
      <c r="E23" s="49"/>
      <c r="F23" s="37"/>
    </row>
    <row r="24" spans="1:6" x14ac:dyDescent="0.25">
      <c r="A24" s="16" t="s">
        <v>719</v>
      </c>
      <c r="B24" s="40" t="s">
        <v>347</v>
      </c>
      <c r="C24" s="49"/>
      <c r="D24" s="49"/>
      <c r="E24" s="49"/>
      <c r="F24" s="37"/>
    </row>
    <row r="25" spans="1:6" x14ac:dyDescent="0.25">
      <c r="A25" s="59" t="s">
        <v>676</v>
      </c>
      <c r="B25" s="62" t="s">
        <v>348</v>
      </c>
      <c r="C25" s="49"/>
      <c r="D25" s="49"/>
      <c r="E25" s="49"/>
      <c r="F25" s="37"/>
    </row>
    <row r="26" spans="1:6" x14ac:dyDescent="0.25">
      <c r="A26" s="15" t="s">
        <v>720</v>
      </c>
      <c r="B26" s="40" t="s">
        <v>349</v>
      </c>
      <c r="C26" s="49"/>
      <c r="D26" s="49"/>
      <c r="E26" s="49"/>
      <c r="F26" s="37"/>
    </row>
    <row r="27" spans="1:6" x14ac:dyDescent="0.25">
      <c r="A27" s="15" t="s">
        <v>351</v>
      </c>
      <c r="B27" s="40" t="s">
        <v>352</v>
      </c>
      <c r="C27" s="49"/>
      <c r="D27" s="49"/>
      <c r="E27" s="49"/>
      <c r="F27" s="37"/>
    </row>
    <row r="28" spans="1:6" x14ac:dyDescent="0.25">
      <c r="A28" s="15" t="s">
        <v>353</v>
      </c>
      <c r="B28" s="40" t="s">
        <v>354</v>
      </c>
      <c r="C28" s="49"/>
      <c r="D28" s="49"/>
      <c r="E28" s="49"/>
      <c r="F28" s="37"/>
    </row>
    <row r="29" spans="1:6" x14ac:dyDescent="0.25">
      <c r="A29" s="15" t="s">
        <v>678</v>
      </c>
      <c r="B29" s="40" t="s">
        <v>355</v>
      </c>
      <c r="C29" s="49"/>
      <c r="D29" s="49"/>
      <c r="E29" s="49"/>
      <c r="F29" s="37"/>
    </row>
    <row r="30" spans="1:6" x14ac:dyDescent="0.25">
      <c r="A30" s="15" t="s">
        <v>721</v>
      </c>
      <c r="B30" s="40" t="s">
        <v>356</v>
      </c>
      <c r="C30" s="49"/>
      <c r="D30" s="49"/>
      <c r="E30" s="49"/>
      <c r="F30" s="37"/>
    </row>
    <row r="31" spans="1:6" x14ac:dyDescent="0.25">
      <c r="A31" s="15" t="s">
        <v>680</v>
      </c>
      <c r="B31" s="40" t="s">
        <v>357</v>
      </c>
      <c r="C31" s="49"/>
      <c r="D31" s="49"/>
      <c r="E31" s="49"/>
      <c r="F31" s="37"/>
    </row>
    <row r="32" spans="1:6" x14ac:dyDescent="0.25">
      <c r="A32" s="15" t="s">
        <v>722</v>
      </c>
      <c r="B32" s="40" t="s">
        <v>358</v>
      </c>
      <c r="C32" s="49"/>
      <c r="D32" s="49"/>
      <c r="E32" s="49"/>
      <c r="F32" s="37"/>
    </row>
    <row r="33" spans="1:6" x14ac:dyDescent="0.25">
      <c r="A33" s="15" t="s">
        <v>723</v>
      </c>
      <c r="B33" s="40" t="s">
        <v>360</v>
      </c>
      <c r="C33" s="49"/>
      <c r="D33" s="49"/>
      <c r="E33" s="49"/>
      <c r="F33" s="37"/>
    </row>
    <row r="34" spans="1:6" x14ac:dyDescent="0.25">
      <c r="A34" s="15" t="s">
        <v>361</v>
      </c>
      <c r="B34" s="40" t="s">
        <v>362</v>
      </c>
      <c r="C34" s="49"/>
      <c r="D34" s="49"/>
      <c r="E34" s="49"/>
      <c r="F34" s="37"/>
    </row>
    <row r="35" spans="1:6" x14ac:dyDescent="0.25">
      <c r="A35" s="28" t="s">
        <v>363</v>
      </c>
      <c r="B35" s="40" t="s">
        <v>364</v>
      </c>
      <c r="C35" s="49"/>
      <c r="D35" s="49"/>
      <c r="E35" s="49"/>
      <c r="F35" s="37"/>
    </row>
    <row r="36" spans="1:6" x14ac:dyDescent="0.25">
      <c r="A36" s="15" t="s">
        <v>724</v>
      </c>
      <c r="B36" s="40" t="s">
        <v>365</v>
      </c>
      <c r="C36" s="49"/>
      <c r="D36" s="49"/>
      <c r="E36" s="49"/>
      <c r="F36" s="37"/>
    </row>
    <row r="37" spans="1:6" x14ac:dyDescent="0.25">
      <c r="A37" s="28" t="s">
        <v>899</v>
      </c>
      <c r="B37" s="40" t="s">
        <v>366</v>
      </c>
      <c r="C37" s="49"/>
      <c r="D37" s="49"/>
      <c r="E37" s="49"/>
      <c r="F37" s="37"/>
    </row>
    <row r="38" spans="1:6" x14ac:dyDescent="0.25">
      <c r="A38" s="28" t="s">
        <v>900</v>
      </c>
      <c r="B38" s="40" t="s">
        <v>366</v>
      </c>
      <c r="C38" s="49"/>
      <c r="D38" s="49"/>
      <c r="E38" s="49"/>
      <c r="F38" s="37"/>
    </row>
    <row r="39" spans="1:6" x14ac:dyDescent="0.25">
      <c r="A39" s="59" t="s">
        <v>684</v>
      </c>
      <c r="B39" s="62" t="s">
        <v>367</v>
      </c>
      <c r="C39" s="49"/>
      <c r="D39" s="49"/>
      <c r="E39" s="49"/>
      <c r="F39" s="37"/>
    </row>
    <row r="40" spans="1:6" ht="15.75" x14ac:dyDescent="0.25">
      <c r="A40" s="166" t="s">
        <v>846</v>
      </c>
      <c r="B40" s="167"/>
      <c r="C40" s="139"/>
      <c r="D40" s="139"/>
      <c r="E40" s="139"/>
      <c r="F40" s="131"/>
    </row>
    <row r="41" spans="1:6" x14ac:dyDescent="0.25">
      <c r="A41" s="44" t="s">
        <v>368</v>
      </c>
      <c r="B41" s="40" t="s">
        <v>369</v>
      </c>
      <c r="C41" s="49"/>
      <c r="D41" s="49"/>
      <c r="E41" s="49"/>
      <c r="F41" s="37"/>
    </row>
    <row r="42" spans="1:6" x14ac:dyDescent="0.25">
      <c r="A42" s="44" t="s">
        <v>725</v>
      </c>
      <c r="B42" s="40" t="s">
        <v>370</v>
      </c>
      <c r="C42" s="49"/>
      <c r="D42" s="49"/>
      <c r="E42" s="49"/>
      <c r="F42" s="37"/>
    </row>
    <row r="43" spans="1:6" x14ac:dyDescent="0.25">
      <c r="A43" s="44" t="s">
        <v>372</v>
      </c>
      <c r="B43" s="40" t="s">
        <v>373</v>
      </c>
      <c r="C43" s="49"/>
      <c r="D43" s="49"/>
      <c r="E43" s="49"/>
      <c r="F43" s="37"/>
    </row>
    <row r="44" spans="1:6" x14ac:dyDescent="0.25">
      <c r="A44" s="44" t="s">
        <v>374</v>
      </c>
      <c r="B44" s="40" t="s">
        <v>375</v>
      </c>
      <c r="C44" s="49"/>
      <c r="D44" s="49"/>
      <c r="E44" s="49"/>
      <c r="F44" s="37"/>
    </row>
    <row r="45" spans="1:6" x14ac:dyDescent="0.25">
      <c r="A45" s="5" t="s">
        <v>376</v>
      </c>
      <c r="B45" s="40" t="s">
        <v>377</v>
      </c>
      <c r="C45" s="49"/>
      <c r="D45" s="49"/>
      <c r="E45" s="49"/>
      <c r="F45" s="37"/>
    </row>
    <row r="46" spans="1:6" x14ac:dyDescent="0.25">
      <c r="A46" s="5" t="s">
        <v>378</v>
      </c>
      <c r="B46" s="40" t="s">
        <v>379</v>
      </c>
      <c r="C46" s="49"/>
      <c r="D46" s="49"/>
      <c r="E46" s="49"/>
      <c r="F46" s="37"/>
    </row>
    <row r="47" spans="1:6" x14ac:dyDescent="0.25">
      <c r="A47" s="5" t="s">
        <v>380</v>
      </c>
      <c r="B47" s="40" t="s">
        <v>381</v>
      </c>
      <c r="C47" s="49"/>
      <c r="D47" s="49"/>
      <c r="E47" s="49"/>
      <c r="F47" s="37"/>
    </row>
    <row r="48" spans="1:6" x14ac:dyDescent="0.25">
      <c r="A48" s="60" t="s">
        <v>686</v>
      </c>
      <c r="B48" s="62" t="s">
        <v>382</v>
      </c>
      <c r="C48" s="49"/>
      <c r="D48" s="49"/>
      <c r="E48" s="49"/>
      <c r="F48" s="37"/>
    </row>
    <row r="49" spans="1:6" x14ac:dyDescent="0.25">
      <c r="A49" s="16" t="s">
        <v>383</v>
      </c>
      <c r="B49" s="40" t="s">
        <v>384</v>
      </c>
      <c r="C49" s="49"/>
      <c r="D49" s="49"/>
      <c r="E49" s="49"/>
      <c r="F49" s="37"/>
    </row>
    <row r="50" spans="1:6" x14ac:dyDescent="0.25">
      <c r="A50" s="16" t="s">
        <v>385</v>
      </c>
      <c r="B50" s="40" t="s">
        <v>386</v>
      </c>
      <c r="C50" s="49"/>
      <c r="D50" s="49"/>
      <c r="E50" s="49"/>
      <c r="F50" s="37"/>
    </row>
    <row r="51" spans="1:6" x14ac:dyDescent="0.25">
      <c r="A51" s="16" t="s">
        <v>387</v>
      </c>
      <c r="B51" s="40" t="s">
        <v>388</v>
      </c>
      <c r="C51" s="49"/>
      <c r="D51" s="49"/>
      <c r="E51" s="49"/>
      <c r="F51" s="37"/>
    </row>
    <row r="52" spans="1:6" x14ac:dyDescent="0.25">
      <c r="A52" s="16" t="s">
        <v>389</v>
      </c>
      <c r="B52" s="40" t="s">
        <v>390</v>
      </c>
      <c r="C52" s="49"/>
      <c r="D52" s="49"/>
      <c r="E52" s="49"/>
      <c r="F52" s="37"/>
    </row>
    <row r="53" spans="1:6" x14ac:dyDescent="0.25">
      <c r="A53" s="59" t="s">
        <v>687</v>
      </c>
      <c r="B53" s="62" t="s">
        <v>391</v>
      </c>
      <c r="C53" s="49"/>
      <c r="D53" s="49"/>
      <c r="E53" s="49"/>
      <c r="F53" s="37"/>
    </row>
    <row r="54" spans="1:6" x14ac:dyDescent="0.25">
      <c r="A54" s="16" t="s">
        <v>392</v>
      </c>
      <c r="B54" s="40" t="s">
        <v>393</v>
      </c>
      <c r="C54" s="49"/>
      <c r="D54" s="49"/>
      <c r="E54" s="49"/>
      <c r="F54" s="37"/>
    </row>
    <row r="55" spans="1:6" x14ac:dyDescent="0.25">
      <c r="A55" s="16" t="s">
        <v>726</v>
      </c>
      <c r="B55" s="40" t="s">
        <v>394</v>
      </c>
      <c r="C55" s="49"/>
      <c r="D55" s="49"/>
      <c r="E55" s="49"/>
      <c r="F55" s="37"/>
    </row>
    <row r="56" spans="1:6" x14ac:dyDescent="0.25">
      <c r="A56" s="16" t="s">
        <v>727</v>
      </c>
      <c r="B56" s="40" t="s">
        <v>395</v>
      </c>
      <c r="C56" s="49"/>
      <c r="D56" s="49"/>
      <c r="E56" s="49"/>
      <c r="F56" s="37"/>
    </row>
    <row r="57" spans="1:6" x14ac:dyDescent="0.25">
      <c r="A57" s="16" t="s">
        <v>728</v>
      </c>
      <c r="B57" s="40" t="s">
        <v>396</v>
      </c>
      <c r="C57" s="49"/>
      <c r="D57" s="49"/>
      <c r="E57" s="49"/>
      <c r="F57" s="37"/>
    </row>
    <row r="58" spans="1:6" x14ac:dyDescent="0.25">
      <c r="A58" s="16" t="s">
        <v>729</v>
      </c>
      <c r="B58" s="40" t="s">
        <v>397</v>
      </c>
      <c r="C58" s="49"/>
      <c r="D58" s="49"/>
      <c r="E58" s="49"/>
      <c r="F58" s="37"/>
    </row>
    <row r="59" spans="1:6" x14ac:dyDescent="0.25">
      <c r="A59" s="16" t="s">
        <v>730</v>
      </c>
      <c r="B59" s="40" t="s">
        <v>398</v>
      </c>
      <c r="C59" s="49"/>
      <c r="D59" s="49"/>
      <c r="E59" s="49"/>
      <c r="F59" s="37"/>
    </row>
    <row r="60" spans="1:6" x14ac:dyDescent="0.25">
      <c r="A60" s="16" t="s">
        <v>399</v>
      </c>
      <c r="B60" s="40" t="s">
        <v>400</v>
      </c>
      <c r="C60" s="49"/>
      <c r="D60" s="49"/>
      <c r="E60" s="49"/>
      <c r="F60" s="37"/>
    </row>
    <row r="61" spans="1:6" x14ac:dyDescent="0.25">
      <c r="A61" s="16" t="s">
        <v>731</v>
      </c>
      <c r="B61" s="40" t="s">
        <v>401</v>
      </c>
      <c r="C61" s="49"/>
      <c r="D61" s="49"/>
      <c r="E61" s="49"/>
      <c r="F61" s="37"/>
    </row>
    <row r="62" spans="1:6" x14ac:dyDescent="0.25">
      <c r="A62" s="59" t="s">
        <v>688</v>
      </c>
      <c r="B62" s="62" t="s">
        <v>402</v>
      </c>
      <c r="C62" s="49"/>
      <c r="D62" s="49"/>
      <c r="E62" s="49"/>
      <c r="F62" s="37"/>
    </row>
    <row r="63" spans="1:6" ht="15.75" x14ac:dyDescent="0.25">
      <c r="A63" s="168" t="s">
        <v>845</v>
      </c>
      <c r="B63" s="169"/>
      <c r="C63" s="170"/>
      <c r="D63" s="170"/>
      <c r="E63" s="170"/>
      <c r="F63" s="165"/>
    </row>
    <row r="64" spans="1:6" ht="15.75" x14ac:dyDescent="0.25">
      <c r="A64" s="147" t="s">
        <v>739</v>
      </c>
      <c r="B64" s="148" t="s">
        <v>403</v>
      </c>
      <c r="C64" s="149"/>
      <c r="D64" s="149"/>
      <c r="E64" s="149"/>
      <c r="F64" s="154"/>
    </row>
    <row r="65" spans="1:6" x14ac:dyDescent="0.25">
      <c r="A65" s="19" t="s">
        <v>695</v>
      </c>
      <c r="B65" s="8" t="s">
        <v>411</v>
      </c>
      <c r="C65" s="19"/>
      <c r="D65" s="19"/>
      <c r="E65" s="19"/>
      <c r="F65" s="37"/>
    </row>
    <row r="66" spans="1:6" x14ac:dyDescent="0.25">
      <c r="A66" s="17" t="s">
        <v>698</v>
      </c>
      <c r="B66" s="8" t="s">
        <v>419</v>
      </c>
      <c r="C66" s="17"/>
      <c r="D66" s="17"/>
      <c r="E66" s="17"/>
      <c r="F66" s="37"/>
    </row>
    <row r="67" spans="1:6" x14ac:dyDescent="0.25">
      <c r="A67" s="45" t="s">
        <v>420</v>
      </c>
      <c r="B67" s="4" t="s">
        <v>421</v>
      </c>
      <c r="C67" s="45"/>
      <c r="D67" s="45"/>
      <c r="E67" s="45"/>
      <c r="F67" s="37"/>
    </row>
    <row r="68" spans="1:6" x14ac:dyDescent="0.25">
      <c r="A68" s="45" t="s">
        <v>422</v>
      </c>
      <c r="B68" s="4" t="s">
        <v>423</v>
      </c>
      <c r="C68" s="45"/>
      <c r="D68" s="45"/>
      <c r="E68" s="45"/>
      <c r="F68" s="37"/>
    </row>
    <row r="69" spans="1:6" x14ac:dyDescent="0.25">
      <c r="A69" s="17" t="s">
        <v>424</v>
      </c>
      <c r="B69" s="8" t="s">
        <v>425</v>
      </c>
      <c r="C69" s="45"/>
      <c r="D69" s="45"/>
      <c r="E69" s="45"/>
      <c r="F69" s="37"/>
    </row>
    <row r="70" spans="1:6" x14ac:dyDescent="0.25">
      <c r="A70" s="45" t="s">
        <v>426</v>
      </c>
      <c r="B70" s="4" t="s">
        <v>427</v>
      </c>
      <c r="C70" s="45"/>
      <c r="D70" s="45"/>
      <c r="E70" s="45"/>
      <c r="F70" s="37"/>
    </row>
    <row r="71" spans="1:6" x14ac:dyDescent="0.25">
      <c r="A71" s="45" t="s">
        <v>428</v>
      </c>
      <c r="B71" s="4" t="s">
        <v>429</v>
      </c>
      <c r="C71" s="45"/>
      <c r="D71" s="45"/>
      <c r="E71" s="45"/>
      <c r="F71" s="37"/>
    </row>
    <row r="72" spans="1:6" x14ac:dyDescent="0.25">
      <c r="A72" s="45" t="s">
        <v>430</v>
      </c>
      <c r="B72" s="4" t="s">
        <v>431</v>
      </c>
      <c r="C72" s="45"/>
      <c r="D72" s="45"/>
      <c r="E72" s="45"/>
      <c r="F72" s="37"/>
    </row>
    <row r="73" spans="1:6" x14ac:dyDescent="0.25">
      <c r="A73" s="46" t="s">
        <v>699</v>
      </c>
      <c r="B73" s="47" t="s">
        <v>432</v>
      </c>
      <c r="C73" s="17"/>
      <c r="D73" s="17"/>
      <c r="E73" s="17"/>
      <c r="F73" s="37"/>
    </row>
    <row r="74" spans="1:6" x14ac:dyDescent="0.25">
      <c r="A74" s="45" t="s">
        <v>433</v>
      </c>
      <c r="B74" s="4" t="s">
        <v>434</v>
      </c>
      <c r="C74" s="45"/>
      <c r="D74" s="45"/>
      <c r="E74" s="45"/>
      <c r="F74" s="37"/>
    </row>
    <row r="75" spans="1:6" x14ac:dyDescent="0.25">
      <c r="A75" s="16" t="s">
        <v>435</v>
      </c>
      <c r="B75" s="4" t="s">
        <v>436</v>
      </c>
      <c r="C75" s="16"/>
      <c r="D75" s="16"/>
      <c r="E75" s="16"/>
      <c r="F75" s="37"/>
    </row>
    <row r="76" spans="1:6" x14ac:dyDescent="0.25">
      <c r="A76" s="45" t="s">
        <v>736</v>
      </c>
      <c r="B76" s="4" t="s">
        <v>437</v>
      </c>
      <c r="C76" s="45"/>
      <c r="D76" s="45"/>
      <c r="E76" s="45"/>
      <c r="F76" s="37"/>
    </row>
    <row r="77" spans="1:6" x14ac:dyDescent="0.25">
      <c r="A77" s="45" t="s">
        <v>704</v>
      </c>
      <c r="B77" s="4" t="s">
        <v>438</v>
      </c>
      <c r="C77" s="45"/>
      <c r="D77" s="45"/>
      <c r="E77" s="45"/>
      <c r="F77" s="37"/>
    </row>
    <row r="78" spans="1:6" x14ac:dyDescent="0.25">
      <c r="A78" s="46" t="s">
        <v>705</v>
      </c>
      <c r="B78" s="47" t="s">
        <v>442</v>
      </c>
      <c r="C78" s="17"/>
      <c r="D78" s="17"/>
      <c r="E78" s="17"/>
      <c r="F78" s="37"/>
    </row>
    <row r="79" spans="1:6" x14ac:dyDescent="0.25">
      <c r="A79" s="16" t="s">
        <v>443</v>
      </c>
      <c r="B79" s="4" t="s">
        <v>444</v>
      </c>
      <c r="C79" s="16"/>
      <c r="D79" s="16"/>
      <c r="E79" s="16"/>
      <c r="F79" s="37"/>
    </row>
    <row r="80" spans="1:6" ht="15.75" x14ac:dyDescent="0.25">
      <c r="A80" s="150" t="s">
        <v>740</v>
      </c>
      <c r="B80" s="151" t="s">
        <v>445</v>
      </c>
      <c r="C80" s="152"/>
      <c r="D80" s="152"/>
      <c r="E80" s="152"/>
      <c r="F80" s="154"/>
    </row>
    <row r="81" spans="1:6" ht="15.75" x14ac:dyDescent="0.25">
      <c r="A81" s="162" t="s">
        <v>776</v>
      </c>
      <c r="B81" s="173"/>
      <c r="C81" s="139"/>
      <c r="D81" s="139"/>
      <c r="E81" s="139"/>
      <c r="F81" s="131"/>
    </row>
    <row r="82" spans="1:6" ht="51.75" customHeight="1" x14ac:dyDescent="0.3">
      <c r="A82" s="1" t="s">
        <v>255</v>
      </c>
      <c r="B82" s="2" t="s">
        <v>10</v>
      </c>
      <c r="C82" s="76" t="s">
        <v>145</v>
      </c>
      <c r="D82" s="76" t="s">
        <v>26</v>
      </c>
      <c r="E82" s="76" t="s">
        <v>146</v>
      </c>
      <c r="F82" s="76" t="s">
        <v>147</v>
      </c>
    </row>
    <row r="83" spans="1:6" x14ac:dyDescent="0.25">
      <c r="A83" s="4" t="s">
        <v>779</v>
      </c>
      <c r="B83" s="5" t="s">
        <v>458</v>
      </c>
      <c r="C83" s="37"/>
      <c r="D83" s="37"/>
      <c r="E83" s="37"/>
      <c r="F83" s="37"/>
    </row>
    <row r="84" spans="1:6" x14ac:dyDescent="0.25">
      <c r="A84" s="4" t="s">
        <v>459</v>
      </c>
      <c r="B84" s="5" t="s">
        <v>460</v>
      </c>
      <c r="C84" s="37"/>
      <c r="D84" s="37"/>
      <c r="E84" s="37"/>
      <c r="F84" s="37"/>
    </row>
    <row r="85" spans="1:6" x14ac:dyDescent="0.25">
      <c r="A85" s="4" t="s">
        <v>461</v>
      </c>
      <c r="B85" s="5" t="s">
        <v>462</v>
      </c>
      <c r="C85" s="37"/>
      <c r="D85" s="37"/>
      <c r="E85" s="37"/>
      <c r="F85" s="37"/>
    </row>
    <row r="86" spans="1:6" x14ac:dyDescent="0.25">
      <c r="A86" s="4" t="s">
        <v>741</v>
      </c>
      <c r="B86" s="5" t="s">
        <v>463</v>
      </c>
      <c r="C86" s="37"/>
      <c r="D86" s="37"/>
      <c r="E86" s="37"/>
      <c r="F86" s="37"/>
    </row>
    <row r="87" spans="1:6" x14ac:dyDescent="0.25">
      <c r="A87" s="4" t="s">
        <v>742</v>
      </c>
      <c r="B87" s="5" t="s">
        <v>464</v>
      </c>
      <c r="C87" s="37"/>
      <c r="D87" s="37"/>
      <c r="E87" s="37"/>
      <c r="F87" s="37"/>
    </row>
    <row r="88" spans="1:6" x14ac:dyDescent="0.25">
      <c r="A88" s="4" t="s">
        <v>743</v>
      </c>
      <c r="B88" s="5" t="s">
        <v>465</v>
      </c>
      <c r="C88" s="37"/>
      <c r="D88" s="37"/>
      <c r="E88" s="37"/>
      <c r="F88" s="37"/>
    </row>
    <row r="89" spans="1:6" x14ac:dyDescent="0.25">
      <c r="A89" s="47" t="s">
        <v>780</v>
      </c>
      <c r="B89" s="60" t="s">
        <v>466</v>
      </c>
      <c r="C89" s="37"/>
      <c r="D89" s="37"/>
      <c r="E89" s="37"/>
      <c r="F89" s="37"/>
    </row>
    <row r="90" spans="1:6" x14ac:dyDescent="0.25">
      <c r="A90" s="4" t="s">
        <v>782</v>
      </c>
      <c r="B90" s="5" t="s">
        <v>480</v>
      </c>
      <c r="C90" s="37"/>
      <c r="D90" s="37"/>
      <c r="E90" s="37"/>
      <c r="F90" s="37"/>
    </row>
    <row r="91" spans="1:6" x14ac:dyDescent="0.25">
      <c r="A91" s="4" t="s">
        <v>749</v>
      </c>
      <c r="B91" s="5" t="s">
        <v>481</v>
      </c>
      <c r="C91" s="37"/>
      <c r="D91" s="37"/>
      <c r="E91" s="37"/>
      <c r="F91" s="37"/>
    </row>
    <row r="92" spans="1:6" x14ac:dyDescent="0.25">
      <c r="A92" s="4" t="s">
        <v>750</v>
      </c>
      <c r="B92" s="5" t="s">
        <v>482</v>
      </c>
      <c r="C92" s="37"/>
      <c r="D92" s="37"/>
      <c r="E92" s="37"/>
      <c r="F92" s="37"/>
    </row>
    <row r="93" spans="1:6" x14ac:dyDescent="0.25">
      <c r="A93" s="4" t="s">
        <v>751</v>
      </c>
      <c r="B93" s="5" t="s">
        <v>483</v>
      </c>
      <c r="C93" s="37"/>
      <c r="D93" s="37"/>
      <c r="E93" s="37"/>
      <c r="F93" s="37"/>
    </row>
    <row r="94" spans="1:6" x14ac:dyDescent="0.25">
      <c r="A94" s="4" t="s">
        <v>783</v>
      </c>
      <c r="B94" s="5" t="s">
        <v>511</v>
      </c>
      <c r="C94" s="37"/>
      <c r="D94" s="37"/>
      <c r="E94" s="37"/>
      <c r="F94" s="37"/>
    </row>
    <row r="95" spans="1:6" x14ac:dyDescent="0.25">
      <c r="A95" s="4" t="s">
        <v>756</v>
      </c>
      <c r="B95" s="5" t="s">
        <v>512</v>
      </c>
      <c r="C95" s="37"/>
      <c r="D95" s="37"/>
      <c r="E95" s="37"/>
      <c r="F95" s="37"/>
    </row>
    <row r="96" spans="1:6" x14ac:dyDescent="0.25">
      <c r="A96" s="47" t="s">
        <v>784</v>
      </c>
      <c r="B96" s="60" t="s">
        <v>513</v>
      </c>
      <c r="C96" s="37"/>
      <c r="D96" s="37"/>
      <c r="E96" s="37"/>
      <c r="F96" s="37"/>
    </row>
    <row r="97" spans="1:6" x14ac:dyDescent="0.25">
      <c r="A97" s="16" t="s">
        <v>514</v>
      </c>
      <c r="B97" s="5" t="s">
        <v>515</v>
      </c>
      <c r="C97" s="37"/>
      <c r="D97" s="37"/>
      <c r="E97" s="37"/>
      <c r="F97" s="37"/>
    </row>
    <row r="98" spans="1:6" x14ac:dyDescent="0.25">
      <c r="A98" s="16" t="s">
        <v>757</v>
      </c>
      <c r="B98" s="5" t="s">
        <v>516</v>
      </c>
      <c r="C98" s="37"/>
      <c r="D98" s="37"/>
      <c r="E98" s="37"/>
      <c r="F98" s="37"/>
    </row>
    <row r="99" spans="1:6" x14ac:dyDescent="0.25">
      <c r="A99" s="16" t="s">
        <v>758</v>
      </c>
      <c r="B99" s="5" t="s">
        <v>519</v>
      </c>
      <c r="C99" s="37"/>
      <c r="D99" s="37"/>
      <c r="E99" s="37"/>
      <c r="F99" s="37"/>
    </row>
    <row r="100" spans="1:6" x14ac:dyDescent="0.25">
      <c r="A100" s="16" t="s">
        <v>759</v>
      </c>
      <c r="B100" s="5" t="s">
        <v>520</v>
      </c>
      <c r="C100" s="37"/>
      <c r="D100" s="37"/>
      <c r="E100" s="37"/>
      <c r="F100" s="37"/>
    </row>
    <row r="101" spans="1:6" x14ac:dyDescent="0.25">
      <c r="A101" s="16" t="s">
        <v>527</v>
      </c>
      <c r="B101" s="5" t="s">
        <v>528</v>
      </c>
      <c r="C101" s="37"/>
      <c r="D101" s="37"/>
      <c r="E101" s="37"/>
      <c r="F101" s="37"/>
    </row>
    <row r="102" spans="1:6" x14ac:dyDescent="0.25">
      <c r="A102" s="16" t="s">
        <v>529</v>
      </c>
      <c r="B102" s="5" t="s">
        <v>530</v>
      </c>
      <c r="C102" s="37"/>
      <c r="D102" s="37"/>
      <c r="E102" s="37"/>
      <c r="F102" s="37"/>
    </row>
    <row r="103" spans="1:6" x14ac:dyDescent="0.25">
      <c r="A103" s="16" t="s">
        <v>531</v>
      </c>
      <c r="B103" s="5" t="s">
        <v>532</v>
      </c>
      <c r="C103" s="37"/>
      <c r="D103" s="37"/>
      <c r="E103" s="37"/>
      <c r="F103" s="37"/>
    </row>
    <row r="104" spans="1:6" x14ac:dyDescent="0.25">
      <c r="A104" s="16" t="s">
        <v>760</v>
      </c>
      <c r="B104" s="5" t="s">
        <v>533</v>
      </c>
      <c r="C104" s="37"/>
      <c r="D104" s="37"/>
      <c r="E104" s="37"/>
      <c r="F104" s="37"/>
    </row>
    <row r="105" spans="1:6" x14ac:dyDescent="0.25">
      <c r="A105" s="16" t="s">
        <v>761</v>
      </c>
      <c r="B105" s="5" t="s">
        <v>535</v>
      </c>
      <c r="C105" s="37"/>
      <c r="D105" s="37"/>
      <c r="E105" s="37"/>
      <c r="F105" s="37"/>
    </row>
    <row r="106" spans="1:6" x14ac:dyDescent="0.25">
      <c r="A106" s="16" t="s">
        <v>762</v>
      </c>
      <c r="B106" s="5" t="s">
        <v>540</v>
      </c>
      <c r="C106" s="37"/>
      <c r="D106" s="37"/>
      <c r="E106" s="37"/>
      <c r="F106" s="37"/>
    </row>
    <row r="107" spans="1:6" x14ac:dyDescent="0.25">
      <c r="A107" s="59" t="s">
        <v>785</v>
      </c>
      <c r="B107" s="60" t="s">
        <v>544</v>
      </c>
      <c r="C107" s="37"/>
      <c r="D107" s="37"/>
      <c r="E107" s="37"/>
      <c r="F107" s="37"/>
    </row>
    <row r="108" spans="1:6" x14ac:dyDescent="0.25">
      <c r="A108" s="16" t="s">
        <v>556</v>
      </c>
      <c r="B108" s="5" t="s">
        <v>557</v>
      </c>
      <c r="C108" s="37"/>
      <c r="D108" s="37"/>
      <c r="E108" s="37"/>
      <c r="F108" s="37"/>
    </row>
    <row r="109" spans="1:6" x14ac:dyDescent="0.25">
      <c r="A109" s="4" t="s">
        <v>766</v>
      </c>
      <c r="B109" s="5" t="s">
        <v>558</v>
      </c>
      <c r="C109" s="37"/>
      <c r="D109" s="37"/>
      <c r="E109" s="37"/>
      <c r="F109" s="37"/>
    </row>
    <row r="110" spans="1:6" x14ac:dyDescent="0.25">
      <c r="A110" s="16" t="s">
        <v>767</v>
      </c>
      <c r="B110" s="5" t="s">
        <v>559</v>
      </c>
      <c r="C110" s="37"/>
      <c r="D110" s="37"/>
      <c r="E110" s="37"/>
      <c r="F110" s="37"/>
    </row>
    <row r="111" spans="1:6" x14ac:dyDescent="0.25">
      <c r="A111" s="47" t="s">
        <v>787</v>
      </c>
      <c r="B111" s="60" t="s">
        <v>560</v>
      </c>
      <c r="C111" s="37"/>
      <c r="D111" s="37"/>
      <c r="E111" s="37"/>
      <c r="F111" s="37"/>
    </row>
    <row r="112" spans="1:6" ht="15.75" x14ac:dyDescent="0.25">
      <c r="A112" s="166" t="s">
        <v>846</v>
      </c>
      <c r="B112" s="174"/>
      <c r="C112" s="131"/>
      <c r="D112" s="131"/>
      <c r="E112" s="131"/>
      <c r="F112" s="131"/>
    </row>
    <row r="113" spans="1:6" x14ac:dyDescent="0.25">
      <c r="A113" s="4" t="s">
        <v>467</v>
      </c>
      <c r="B113" s="5" t="s">
        <v>468</v>
      </c>
      <c r="C113" s="37"/>
      <c r="D113" s="37"/>
      <c r="E113" s="37"/>
      <c r="F113" s="37"/>
    </row>
    <row r="114" spans="1:6" x14ac:dyDescent="0.25">
      <c r="A114" s="4" t="s">
        <v>469</v>
      </c>
      <c r="B114" s="5" t="s">
        <v>470</v>
      </c>
      <c r="C114" s="37"/>
      <c r="D114" s="37"/>
      <c r="E114" s="37"/>
      <c r="F114" s="37"/>
    </row>
    <row r="115" spans="1:6" x14ac:dyDescent="0.25">
      <c r="A115" s="4" t="s">
        <v>744</v>
      </c>
      <c r="B115" s="5" t="s">
        <v>471</v>
      </c>
      <c r="C115" s="37"/>
      <c r="D115" s="37"/>
      <c r="E115" s="37"/>
      <c r="F115" s="37"/>
    </row>
    <row r="116" spans="1:6" x14ac:dyDescent="0.25">
      <c r="A116" s="4" t="s">
        <v>745</v>
      </c>
      <c r="B116" s="5" t="s">
        <v>472</v>
      </c>
      <c r="C116" s="37"/>
      <c r="D116" s="37"/>
      <c r="E116" s="37"/>
      <c r="F116" s="37"/>
    </row>
    <row r="117" spans="1:6" x14ac:dyDescent="0.25">
      <c r="A117" s="4" t="s">
        <v>746</v>
      </c>
      <c r="B117" s="5" t="s">
        <v>473</v>
      </c>
      <c r="C117" s="37"/>
      <c r="D117" s="37"/>
      <c r="E117" s="37"/>
      <c r="F117" s="37"/>
    </row>
    <row r="118" spans="1:6" x14ac:dyDescent="0.25">
      <c r="A118" s="47" t="s">
        <v>781</v>
      </c>
      <c r="B118" s="60" t="s">
        <v>474</v>
      </c>
      <c r="C118" s="37"/>
      <c r="D118" s="37"/>
      <c r="E118" s="37"/>
      <c r="F118" s="37"/>
    </row>
    <row r="119" spans="1:6" x14ac:dyDescent="0.25">
      <c r="A119" s="16" t="s">
        <v>763</v>
      </c>
      <c r="B119" s="5" t="s">
        <v>545</v>
      </c>
      <c r="C119" s="37"/>
      <c r="D119" s="37"/>
      <c r="E119" s="37"/>
      <c r="F119" s="37"/>
    </row>
    <row r="120" spans="1:6" x14ac:dyDescent="0.25">
      <c r="A120" s="16" t="s">
        <v>764</v>
      </c>
      <c r="B120" s="5" t="s">
        <v>547</v>
      </c>
      <c r="C120" s="37"/>
      <c r="D120" s="37"/>
      <c r="E120" s="37"/>
      <c r="F120" s="37"/>
    </row>
    <row r="121" spans="1:6" x14ac:dyDescent="0.25">
      <c r="A121" s="16" t="s">
        <v>549</v>
      </c>
      <c r="B121" s="5" t="s">
        <v>550</v>
      </c>
      <c r="C121" s="37"/>
      <c r="D121" s="37"/>
      <c r="E121" s="37"/>
      <c r="F121" s="37"/>
    </row>
    <row r="122" spans="1:6" x14ac:dyDescent="0.25">
      <c r="A122" s="16" t="s">
        <v>765</v>
      </c>
      <c r="B122" s="5" t="s">
        <v>551</v>
      </c>
      <c r="C122" s="37"/>
      <c r="D122" s="37"/>
      <c r="E122" s="37"/>
      <c r="F122" s="37"/>
    </row>
    <row r="123" spans="1:6" x14ac:dyDescent="0.25">
      <c r="A123" s="16" t="s">
        <v>553</v>
      </c>
      <c r="B123" s="5" t="s">
        <v>554</v>
      </c>
      <c r="C123" s="37"/>
      <c r="D123" s="37"/>
      <c r="E123" s="37"/>
      <c r="F123" s="37"/>
    </row>
    <row r="124" spans="1:6" x14ac:dyDescent="0.25">
      <c r="A124" s="47" t="s">
        <v>786</v>
      </c>
      <c r="B124" s="60" t="s">
        <v>555</v>
      </c>
      <c r="C124" s="37"/>
      <c r="D124" s="37"/>
      <c r="E124" s="37"/>
      <c r="F124" s="37"/>
    </row>
    <row r="125" spans="1:6" x14ac:dyDescent="0.25">
      <c r="A125" s="16" t="s">
        <v>561</v>
      </c>
      <c r="B125" s="5" t="s">
        <v>562</v>
      </c>
      <c r="C125" s="37"/>
      <c r="D125" s="37"/>
      <c r="E125" s="37"/>
      <c r="F125" s="37"/>
    </row>
    <row r="126" spans="1:6" x14ac:dyDescent="0.25">
      <c r="A126" s="4" t="s">
        <v>768</v>
      </c>
      <c r="B126" s="5" t="s">
        <v>563</v>
      </c>
      <c r="C126" s="37"/>
      <c r="D126" s="37"/>
      <c r="E126" s="37"/>
      <c r="F126" s="37"/>
    </row>
    <row r="127" spans="1:6" x14ac:dyDescent="0.25">
      <c r="A127" s="16" t="s">
        <v>769</v>
      </c>
      <c r="B127" s="5" t="s">
        <v>564</v>
      </c>
      <c r="C127" s="37"/>
      <c r="D127" s="37"/>
      <c r="E127" s="37"/>
      <c r="F127" s="37"/>
    </row>
    <row r="128" spans="1:6" x14ac:dyDescent="0.25">
      <c r="A128" s="47" t="s">
        <v>789</v>
      </c>
      <c r="B128" s="60" t="s">
        <v>565</v>
      </c>
      <c r="C128" s="37"/>
      <c r="D128" s="37"/>
      <c r="E128" s="37"/>
      <c r="F128" s="37"/>
    </row>
    <row r="129" spans="1:6" ht="15.75" x14ac:dyDescent="0.25">
      <c r="A129" s="166" t="s">
        <v>845</v>
      </c>
      <c r="B129" s="174"/>
      <c r="C129" s="131"/>
      <c r="D129" s="131"/>
      <c r="E129" s="131"/>
      <c r="F129" s="131"/>
    </row>
    <row r="130" spans="1:6" ht="15.75" x14ac:dyDescent="0.25">
      <c r="A130" s="153" t="s">
        <v>788</v>
      </c>
      <c r="B130" s="147" t="s">
        <v>566</v>
      </c>
      <c r="C130" s="154"/>
      <c r="D130" s="154"/>
      <c r="E130" s="154"/>
      <c r="F130" s="154"/>
    </row>
    <row r="131" spans="1:6" ht="15.75" x14ac:dyDescent="0.25">
      <c r="A131" s="159" t="s">
        <v>897</v>
      </c>
      <c r="B131" s="160"/>
      <c r="C131" s="161"/>
      <c r="D131" s="161"/>
      <c r="E131" s="161"/>
      <c r="F131" s="161"/>
    </row>
    <row r="132" spans="1:6" ht="15.75" x14ac:dyDescent="0.25">
      <c r="A132" s="159" t="s">
        <v>898</v>
      </c>
      <c r="B132" s="160"/>
      <c r="C132" s="161"/>
      <c r="D132" s="161"/>
      <c r="E132" s="161"/>
      <c r="F132" s="161"/>
    </row>
    <row r="133" spans="1:6" x14ac:dyDescent="0.25">
      <c r="A133" s="19" t="s">
        <v>790</v>
      </c>
      <c r="B133" s="8" t="s">
        <v>571</v>
      </c>
      <c r="C133" s="37"/>
      <c r="D133" s="37"/>
      <c r="E133" s="37"/>
      <c r="F133" s="37"/>
    </row>
    <row r="134" spans="1:6" x14ac:dyDescent="0.25">
      <c r="A134" s="17" t="s">
        <v>791</v>
      </c>
      <c r="B134" s="8" t="s">
        <v>578</v>
      </c>
      <c r="C134" s="37"/>
      <c r="D134" s="37"/>
      <c r="E134" s="37"/>
      <c r="F134" s="37"/>
    </row>
    <row r="135" spans="1:6" x14ac:dyDescent="0.25">
      <c r="A135" s="4" t="s">
        <v>895</v>
      </c>
      <c r="B135" s="4" t="s">
        <v>579</v>
      </c>
      <c r="C135" s="37"/>
      <c r="D135" s="37"/>
      <c r="E135" s="37"/>
      <c r="F135" s="37"/>
    </row>
    <row r="136" spans="1:6" x14ac:dyDescent="0.25">
      <c r="A136" s="4" t="s">
        <v>896</v>
      </c>
      <c r="B136" s="4" t="s">
        <v>579</v>
      </c>
      <c r="C136" s="37"/>
      <c r="D136" s="37"/>
      <c r="E136" s="37"/>
      <c r="F136" s="37"/>
    </row>
    <row r="137" spans="1:6" x14ac:dyDescent="0.25">
      <c r="A137" s="4" t="s">
        <v>893</v>
      </c>
      <c r="B137" s="4" t="s">
        <v>580</v>
      </c>
      <c r="C137" s="37"/>
      <c r="D137" s="37"/>
      <c r="E137" s="37"/>
      <c r="F137" s="37"/>
    </row>
    <row r="138" spans="1:6" x14ac:dyDescent="0.25">
      <c r="A138" s="4" t="s">
        <v>894</v>
      </c>
      <c r="B138" s="4" t="s">
        <v>580</v>
      </c>
      <c r="C138" s="37"/>
      <c r="D138" s="37"/>
      <c r="E138" s="37"/>
      <c r="F138" s="37"/>
    </row>
    <row r="139" spans="1:6" x14ac:dyDescent="0.25">
      <c r="A139" s="8" t="s">
        <v>792</v>
      </c>
      <c r="B139" s="8" t="s">
        <v>581</v>
      </c>
      <c r="C139" s="37"/>
      <c r="D139" s="37"/>
      <c r="E139" s="37"/>
      <c r="F139" s="37"/>
    </row>
    <row r="140" spans="1:6" x14ac:dyDescent="0.25">
      <c r="A140" s="45" t="s">
        <v>582</v>
      </c>
      <c r="B140" s="4" t="s">
        <v>583</v>
      </c>
      <c r="C140" s="37"/>
      <c r="D140" s="37"/>
      <c r="E140" s="37"/>
      <c r="F140" s="37"/>
    </row>
    <row r="141" spans="1:6" x14ac:dyDescent="0.25">
      <c r="A141" s="45" t="s">
        <v>584</v>
      </c>
      <c r="B141" s="4" t="s">
        <v>585</v>
      </c>
      <c r="C141" s="37"/>
      <c r="D141" s="37"/>
      <c r="E141" s="37"/>
      <c r="F141" s="37"/>
    </row>
    <row r="142" spans="1:6" x14ac:dyDescent="0.25">
      <c r="A142" s="45" t="s">
        <v>586</v>
      </c>
      <c r="B142" s="4" t="s">
        <v>587</v>
      </c>
      <c r="C142" s="37"/>
      <c r="D142" s="37"/>
      <c r="E142" s="37"/>
      <c r="F142" s="37"/>
    </row>
    <row r="143" spans="1:6" x14ac:dyDescent="0.25">
      <c r="A143" s="45" t="s">
        <v>588</v>
      </c>
      <c r="B143" s="4" t="s">
        <v>589</v>
      </c>
      <c r="C143" s="37"/>
      <c r="D143" s="37"/>
      <c r="E143" s="37"/>
      <c r="F143" s="37"/>
    </row>
    <row r="144" spans="1:6" x14ac:dyDescent="0.25">
      <c r="A144" s="16" t="s">
        <v>774</v>
      </c>
      <c r="B144" s="4" t="s">
        <v>590</v>
      </c>
      <c r="C144" s="37"/>
      <c r="D144" s="37"/>
      <c r="E144" s="37"/>
      <c r="F144" s="37"/>
    </row>
    <row r="145" spans="1:6" x14ac:dyDescent="0.25">
      <c r="A145" s="19" t="s">
        <v>793</v>
      </c>
      <c r="B145" s="8" t="s">
        <v>592</v>
      </c>
      <c r="C145" s="37"/>
      <c r="D145" s="37"/>
      <c r="E145" s="37"/>
      <c r="F145" s="37"/>
    </row>
    <row r="146" spans="1:6" x14ac:dyDescent="0.25">
      <c r="A146" s="16" t="s">
        <v>593</v>
      </c>
      <c r="B146" s="4" t="s">
        <v>594</v>
      </c>
      <c r="C146" s="37"/>
      <c r="D146" s="37"/>
      <c r="E146" s="37"/>
      <c r="F146" s="37"/>
    </row>
    <row r="147" spans="1:6" x14ac:dyDescent="0.25">
      <c r="A147" s="16" t="s">
        <v>595</v>
      </c>
      <c r="B147" s="4" t="s">
        <v>596</v>
      </c>
      <c r="C147" s="37"/>
      <c r="D147" s="37"/>
      <c r="E147" s="37"/>
      <c r="F147" s="37"/>
    </row>
    <row r="148" spans="1:6" x14ac:dyDescent="0.25">
      <c r="A148" s="45" t="s">
        <v>597</v>
      </c>
      <c r="B148" s="4" t="s">
        <v>598</v>
      </c>
      <c r="C148" s="37"/>
      <c r="D148" s="37"/>
      <c r="E148" s="37"/>
      <c r="F148" s="37"/>
    </row>
    <row r="149" spans="1:6" x14ac:dyDescent="0.25">
      <c r="A149" s="45" t="s">
        <v>775</v>
      </c>
      <c r="B149" s="4" t="s">
        <v>599</v>
      </c>
      <c r="C149" s="37"/>
      <c r="D149" s="37"/>
      <c r="E149" s="37"/>
      <c r="F149" s="37"/>
    </row>
    <row r="150" spans="1:6" x14ac:dyDescent="0.25">
      <c r="A150" s="17" t="s">
        <v>794</v>
      </c>
      <c r="B150" s="8" t="s">
        <v>600</v>
      </c>
      <c r="C150" s="37"/>
      <c r="D150" s="37"/>
      <c r="E150" s="37"/>
      <c r="F150" s="37"/>
    </row>
    <row r="151" spans="1:6" x14ac:dyDescent="0.25">
      <c r="A151" s="19" t="s">
        <v>601</v>
      </c>
      <c r="B151" s="8" t="s">
        <v>602</v>
      </c>
      <c r="C151" s="37"/>
      <c r="D151" s="37"/>
      <c r="E151" s="37"/>
      <c r="F151" s="37"/>
    </row>
    <row r="152" spans="1:6" ht="15.75" x14ac:dyDescent="0.25">
      <c r="A152" s="150" t="s">
        <v>795</v>
      </c>
      <c r="B152" s="151" t="s">
        <v>603</v>
      </c>
      <c r="C152" s="154"/>
      <c r="D152" s="154"/>
      <c r="E152" s="154"/>
      <c r="F152" s="154"/>
    </row>
    <row r="153" spans="1:6" ht="15.75" x14ac:dyDescent="0.25">
      <c r="A153" s="163" t="s">
        <v>777</v>
      </c>
      <c r="B153" s="175"/>
      <c r="C153" s="165"/>
      <c r="D153" s="165"/>
      <c r="E153" s="165"/>
      <c r="F153" s="165"/>
    </row>
  </sheetData>
  <mergeCells count="2">
    <mergeCell ref="A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fitToHeight="2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53"/>
  <sheetViews>
    <sheetView workbookViewId="0"/>
  </sheetViews>
  <sheetFormatPr defaultRowHeight="15" x14ac:dyDescent="0.25"/>
  <cols>
    <col min="1" max="1" width="101.28515625" customWidth="1"/>
    <col min="2" max="2" width="10.28515625" customWidth="1"/>
    <col min="3" max="3" width="17.42578125" customWidth="1"/>
    <col min="4" max="4" width="15.85546875" customWidth="1"/>
    <col min="5" max="5" width="12.42578125" customWidth="1"/>
    <col min="6" max="6" width="11.140625" customWidth="1"/>
  </cols>
  <sheetData>
    <row r="1" spans="1:6" x14ac:dyDescent="0.25">
      <c r="A1" s="141" t="s">
        <v>144</v>
      </c>
      <c r="B1" s="116"/>
      <c r="C1" s="116"/>
      <c r="D1" s="116"/>
      <c r="E1" s="116"/>
      <c r="F1" s="116"/>
    </row>
    <row r="2" spans="1:6" ht="26.25" customHeight="1" x14ac:dyDescent="0.25">
      <c r="A2" s="668" t="s">
        <v>42</v>
      </c>
      <c r="B2" s="670"/>
      <c r="C2" s="670"/>
      <c r="D2" s="670"/>
      <c r="E2" s="670"/>
      <c r="F2" s="574"/>
    </row>
    <row r="3" spans="1:6" ht="30" customHeight="1" x14ac:dyDescent="0.25">
      <c r="A3" s="576" t="s">
        <v>949</v>
      </c>
      <c r="B3" s="573"/>
      <c r="C3" s="573"/>
      <c r="D3" s="573"/>
      <c r="E3" s="573"/>
      <c r="F3" s="574"/>
    </row>
    <row r="5" spans="1:6" x14ac:dyDescent="0.25">
      <c r="A5" s="129" t="s">
        <v>930</v>
      </c>
    </row>
    <row r="6" spans="1:6" ht="48.75" customHeight="1" x14ac:dyDescent="0.3">
      <c r="A6" s="1" t="s">
        <v>255</v>
      </c>
      <c r="B6" s="2" t="s">
        <v>256</v>
      </c>
      <c r="C6" s="76" t="s">
        <v>145</v>
      </c>
      <c r="D6" s="76" t="s">
        <v>26</v>
      </c>
      <c r="E6" s="76" t="s">
        <v>146</v>
      </c>
      <c r="F6" s="76" t="s">
        <v>147</v>
      </c>
    </row>
    <row r="7" spans="1:6" x14ac:dyDescent="0.25">
      <c r="A7" s="41" t="s">
        <v>605</v>
      </c>
      <c r="B7" s="40" t="s">
        <v>283</v>
      </c>
      <c r="C7" s="49"/>
      <c r="D7" s="49"/>
      <c r="E7" s="49"/>
      <c r="F7" s="37"/>
    </row>
    <row r="8" spans="1:6" x14ac:dyDescent="0.25">
      <c r="A8" s="4" t="s">
        <v>606</v>
      </c>
      <c r="B8" s="40" t="s">
        <v>290</v>
      </c>
      <c r="C8" s="49"/>
      <c r="D8" s="49"/>
      <c r="E8" s="49"/>
      <c r="F8" s="37"/>
    </row>
    <row r="9" spans="1:6" x14ac:dyDescent="0.25">
      <c r="A9" s="61" t="s">
        <v>737</v>
      </c>
      <c r="B9" s="62" t="s">
        <v>291</v>
      </c>
      <c r="C9" s="49"/>
      <c r="D9" s="49"/>
      <c r="E9" s="49"/>
      <c r="F9" s="37"/>
    </row>
    <row r="10" spans="1:6" x14ac:dyDescent="0.25">
      <c r="A10" s="47" t="s">
        <v>708</v>
      </c>
      <c r="B10" s="62" t="s">
        <v>292</v>
      </c>
      <c r="C10" s="49"/>
      <c r="D10" s="49"/>
      <c r="E10" s="49"/>
      <c r="F10" s="37"/>
    </row>
    <row r="11" spans="1:6" x14ac:dyDescent="0.25">
      <c r="A11" s="4" t="s">
        <v>616</v>
      </c>
      <c r="B11" s="40" t="s">
        <v>299</v>
      </c>
      <c r="C11" s="49"/>
      <c r="D11" s="49"/>
      <c r="E11" s="49"/>
      <c r="F11" s="37"/>
    </row>
    <row r="12" spans="1:6" x14ac:dyDescent="0.25">
      <c r="A12" s="4" t="s">
        <v>738</v>
      </c>
      <c r="B12" s="40" t="s">
        <v>304</v>
      </c>
      <c r="C12" s="49"/>
      <c r="D12" s="49"/>
      <c r="E12" s="49"/>
      <c r="F12" s="37"/>
    </row>
    <row r="13" spans="1:6" x14ac:dyDescent="0.25">
      <c r="A13" s="4" t="s">
        <v>621</v>
      </c>
      <c r="B13" s="40" t="s">
        <v>319</v>
      </c>
      <c r="C13" s="49"/>
      <c r="D13" s="49"/>
      <c r="E13" s="49"/>
      <c r="F13" s="37"/>
    </row>
    <row r="14" spans="1:6" x14ac:dyDescent="0.25">
      <c r="A14" s="4" t="s">
        <v>622</v>
      </c>
      <c r="B14" s="40" t="s">
        <v>324</v>
      </c>
      <c r="C14" s="49"/>
      <c r="D14" s="49"/>
      <c r="E14" s="49"/>
      <c r="F14" s="37"/>
    </row>
    <row r="15" spans="1:6" x14ac:dyDescent="0.25">
      <c r="A15" s="4" t="s">
        <v>625</v>
      </c>
      <c r="B15" s="40" t="s">
        <v>337</v>
      </c>
      <c r="C15" s="49"/>
      <c r="D15" s="49"/>
      <c r="E15" s="49"/>
      <c r="F15" s="37"/>
    </row>
    <row r="16" spans="1:6" x14ac:dyDescent="0.25">
      <c r="A16" s="47" t="s">
        <v>626</v>
      </c>
      <c r="B16" s="62" t="s">
        <v>338</v>
      </c>
      <c r="C16" s="49"/>
      <c r="D16" s="49"/>
      <c r="E16" s="49"/>
      <c r="F16" s="37"/>
    </row>
    <row r="17" spans="1:6" x14ac:dyDescent="0.25">
      <c r="A17" s="16" t="s">
        <v>339</v>
      </c>
      <c r="B17" s="40" t="s">
        <v>340</v>
      </c>
      <c r="C17" s="49"/>
      <c r="D17" s="49"/>
      <c r="E17" s="49"/>
      <c r="F17" s="37"/>
    </row>
    <row r="18" spans="1:6" x14ac:dyDescent="0.25">
      <c r="A18" s="16" t="s">
        <v>643</v>
      </c>
      <c r="B18" s="40" t="s">
        <v>341</v>
      </c>
      <c r="C18" s="49"/>
      <c r="D18" s="49"/>
      <c r="E18" s="49"/>
      <c r="F18" s="37"/>
    </row>
    <row r="19" spans="1:6" x14ac:dyDescent="0.25">
      <c r="A19" s="21" t="s">
        <v>714</v>
      </c>
      <c r="B19" s="40" t="s">
        <v>342</v>
      </c>
      <c r="C19" s="49"/>
      <c r="D19" s="49"/>
      <c r="E19" s="49"/>
      <c r="F19" s="37"/>
    </row>
    <row r="20" spans="1:6" x14ac:dyDescent="0.25">
      <c r="A20" s="21" t="s">
        <v>715</v>
      </c>
      <c r="B20" s="40" t="s">
        <v>343</v>
      </c>
      <c r="C20" s="49"/>
      <c r="D20" s="49"/>
      <c r="E20" s="49"/>
      <c r="F20" s="37"/>
    </row>
    <row r="21" spans="1:6" x14ac:dyDescent="0.25">
      <c r="A21" s="21" t="s">
        <v>716</v>
      </c>
      <c r="B21" s="40" t="s">
        <v>344</v>
      </c>
      <c r="C21" s="49"/>
      <c r="D21" s="49"/>
      <c r="E21" s="49"/>
      <c r="F21" s="37"/>
    </row>
    <row r="22" spans="1:6" x14ac:dyDescent="0.25">
      <c r="A22" s="16" t="s">
        <v>717</v>
      </c>
      <c r="B22" s="40" t="s">
        <v>345</v>
      </c>
      <c r="C22" s="49"/>
      <c r="D22" s="49"/>
      <c r="E22" s="49"/>
      <c r="F22" s="37"/>
    </row>
    <row r="23" spans="1:6" x14ac:dyDescent="0.25">
      <c r="A23" s="16" t="s">
        <v>718</v>
      </c>
      <c r="B23" s="40" t="s">
        <v>346</v>
      </c>
      <c r="C23" s="49"/>
      <c r="D23" s="49"/>
      <c r="E23" s="49"/>
      <c r="F23" s="37"/>
    </row>
    <row r="24" spans="1:6" x14ac:dyDescent="0.25">
      <c r="A24" s="16" t="s">
        <v>719</v>
      </c>
      <c r="B24" s="40" t="s">
        <v>347</v>
      </c>
      <c r="C24" s="49"/>
      <c r="D24" s="49"/>
      <c r="E24" s="49"/>
      <c r="F24" s="37"/>
    </row>
    <row r="25" spans="1:6" x14ac:dyDescent="0.25">
      <c r="A25" s="59" t="s">
        <v>676</v>
      </c>
      <c r="B25" s="62" t="s">
        <v>348</v>
      </c>
      <c r="C25" s="49"/>
      <c r="D25" s="49"/>
      <c r="E25" s="49"/>
      <c r="F25" s="37"/>
    </row>
    <row r="26" spans="1:6" x14ac:dyDescent="0.25">
      <c r="A26" s="15" t="s">
        <v>720</v>
      </c>
      <c r="B26" s="40" t="s">
        <v>349</v>
      </c>
      <c r="C26" s="49"/>
      <c r="D26" s="49"/>
      <c r="E26" s="49"/>
      <c r="F26" s="37"/>
    </row>
    <row r="27" spans="1:6" x14ac:dyDescent="0.25">
      <c r="A27" s="15" t="s">
        <v>351</v>
      </c>
      <c r="B27" s="40" t="s">
        <v>352</v>
      </c>
      <c r="C27" s="49"/>
      <c r="D27" s="49"/>
      <c r="E27" s="49"/>
      <c r="F27" s="37"/>
    </row>
    <row r="28" spans="1:6" x14ac:dyDescent="0.25">
      <c r="A28" s="15" t="s">
        <v>353</v>
      </c>
      <c r="B28" s="40" t="s">
        <v>354</v>
      </c>
      <c r="C28" s="49"/>
      <c r="D28" s="49"/>
      <c r="E28" s="49"/>
      <c r="F28" s="37"/>
    </row>
    <row r="29" spans="1:6" x14ac:dyDescent="0.25">
      <c r="A29" s="15" t="s">
        <v>678</v>
      </c>
      <c r="B29" s="40" t="s">
        <v>355</v>
      </c>
      <c r="C29" s="49"/>
      <c r="D29" s="49"/>
      <c r="E29" s="49"/>
      <c r="F29" s="37"/>
    </row>
    <row r="30" spans="1:6" x14ac:dyDescent="0.25">
      <c r="A30" s="15" t="s">
        <v>721</v>
      </c>
      <c r="B30" s="40" t="s">
        <v>356</v>
      </c>
      <c r="C30" s="49"/>
      <c r="D30" s="49"/>
      <c r="E30" s="49"/>
      <c r="F30" s="37"/>
    </row>
    <row r="31" spans="1:6" x14ac:dyDescent="0.25">
      <c r="A31" s="15" t="s">
        <v>680</v>
      </c>
      <c r="B31" s="40" t="s">
        <v>357</v>
      </c>
      <c r="C31" s="49"/>
      <c r="D31" s="49"/>
      <c r="E31" s="49"/>
      <c r="F31" s="37"/>
    </row>
    <row r="32" spans="1:6" x14ac:dyDescent="0.25">
      <c r="A32" s="15" t="s">
        <v>722</v>
      </c>
      <c r="B32" s="40" t="s">
        <v>358</v>
      </c>
      <c r="C32" s="49"/>
      <c r="D32" s="49"/>
      <c r="E32" s="49"/>
      <c r="F32" s="37"/>
    </row>
    <row r="33" spans="1:6" x14ac:dyDescent="0.25">
      <c r="A33" s="15" t="s">
        <v>723</v>
      </c>
      <c r="B33" s="40" t="s">
        <v>360</v>
      </c>
      <c r="C33" s="49"/>
      <c r="D33" s="49"/>
      <c r="E33" s="49"/>
      <c r="F33" s="37"/>
    </row>
    <row r="34" spans="1:6" x14ac:dyDescent="0.25">
      <c r="A34" s="15" t="s">
        <v>361</v>
      </c>
      <c r="B34" s="40" t="s">
        <v>362</v>
      </c>
      <c r="C34" s="49"/>
      <c r="D34" s="49"/>
      <c r="E34" s="49"/>
      <c r="F34" s="37"/>
    </row>
    <row r="35" spans="1:6" x14ac:dyDescent="0.25">
      <c r="A35" s="28" t="s">
        <v>363</v>
      </c>
      <c r="B35" s="40" t="s">
        <v>364</v>
      </c>
      <c r="C35" s="49"/>
      <c r="D35" s="49"/>
      <c r="E35" s="49"/>
      <c r="F35" s="37"/>
    </row>
    <row r="36" spans="1:6" x14ac:dyDescent="0.25">
      <c r="A36" s="15" t="s">
        <v>724</v>
      </c>
      <c r="B36" s="40" t="s">
        <v>365</v>
      </c>
      <c r="C36" s="49"/>
      <c r="D36" s="49"/>
      <c r="E36" s="49"/>
      <c r="F36" s="37"/>
    </row>
    <row r="37" spans="1:6" x14ac:dyDescent="0.25">
      <c r="A37" s="28" t="s">
        <v>899</v>
      </c>
      <c r="B37" s="40" t="s">
        <v>366</v>
      </c>
      <c r="C37" s="49"/>
      <c r="D37" s="49"/>
      <c r="E37" s="49"/>
      <c r="F37" s="37"/>
    </row>
    <row r="38" spans="1:6" x14ac:dyDescent="0.25">
      <c r="A38" s="28" t="s">
        <v>900</v>
      </c>
      <c r="B38" s="40" t="s">
        <v>366</v>
      </c>
      <c r="C38" s="49"/>
      <c r="D38" s="49"/>
      <c r="E38" s="49"/>
      <c r="F38" s="37"/>
    </row>
    <row r="39" spans="1:6" x14ac:dyDescent="0.25">
      <c r="A39" s="59" t="s">
        <v>684</v>
      </c>
      <c r="B39" s="62" t="s">
        <v>367</v>
      </c>
      <c r="C39" s="49"/>
      <c r="D39" s="49"/>
      <c r="E39" s="49"/>
      <c r="F39" s="37"/>
    </row>
    <row r="40" spans="1:6" ht="15.75" x14ac:dyDescent="0.25">
      <c r="A40" s="166" t="s">
        <v>846</v>
      </c>
      <c r="B40" s="167"/>
      <c r="C40" s="139"/>
      <c r="D40" s="139"/>
      <c r="E40" s="139"/>
      <c r="F40" s="131"/>
    </row>
    <row r="41" spans="1:6" x14ac:dyDescent="0.25">
      <c r="A41" s="44" t="s">
        <v>368</v>
      </c>
      <c r="B41" s="40" t="s">
        <v>369</v>
      </c>
      <c r="C41" s="49"/>
      <c r="D41" s="49"/>
      <c r="E41" s="49"/>
      <c r="F41" s="37"/>
    </row>
    <row r="42" spans="1:6" x14ac:dyDescent="0.25">
      <c r="A42" s="44" t="s">
        <v>725</v>
      </c>
      <c r="B42" s="40" t="s">
        <v>370</v>
      </c>
      <c r="C42" s="49"/>
      <c r="D42" s="49"/>
      <c r="E42" s="49"/>
      <c r="F42" s="37"/>
    </row>
    <row r="43" spans="1:6" x14ac:dyDescent="0.25">
      <c r="A43" s="44" t="s">
        <v>372</v>
      </c>
      <c r="B43" s="40" t="s">
        <v>373</v>
      </c>
      <c r="C43" s="49"/>
      <c r="D43" s="49"/>
      <c r="E43" s="49"/>
      <c r="F43" s="37"/>
    </row>
    <row r="44" spans="1:6" x14ac:dyDescent="0.25">
      <c r="A44" s="44" t="s">
        <v>374</v>
      </c>
      <c r="B44" s="40" t="s">
        <v>375</v>
      </c>
      <c r="C44" s="49"/>
      <c r="D44" s="49"/>
      <c r="E44" s="49"/>
      <c r="F44" s="37"/>
    </row>
    <row r="45" spans="1:6" x14ac:dyDescent="0.25">
      <c r="A45" s="5" t="s">
        <v>376</v>
      </c>
      <c r="B45" s="40" t="s">
        <v>377</v>
      </c>
      <c r="C45" s="49"/>
      <c r="D45" s="49"/>
      <c r="E45" s="49"/>
      <c r="F45" s="37"/>
    </row>
    <row r="46" spans="1:6" x14ac:dyDescent="0.25">
      <c r="A46" s="5" t="s">
        <v>378</v>
      </c>
      <c r="B46" s="40" t="s">
        <v>379</v>
      </c>
      <c r="C46" s="49"/>
      <c r="D46" s="49"/>
      <c r="E46" s="49"/>
      <c r="F46" s="37"/>
    </row>
    <row r="47" spans="1:6" x14ac:dyDescent="0.25">
      <c r="A47" s="5" t="s">
        <v>380</v>
      </c>
      <c r="B47" s="40" t="s">
        <v>381</v>
      </c>
      <c r="C47" s="49"/>
      <c r="D47" s="49"/>
      <c r="E47" s="49"/>
      <c r="F47" s="37"/>
    </row>
    <row r="48" spans="1:6" x14ac:dyDescent="0.25">
      <c r="A48" s="60" t="s">
        <v>686</v>
      </c>
      <c r="B48" s="62" t="s">
        <v>382</v>
      </c>
      <c r="C48" s="49"/>
      <c r="D48" s="49"/>
      <c r="E48" s="49"/>
      <c r="F48" s="37"/>
    </row>
    <row r="49" spans="1:6" x14ac:dyDescent="0.25">
      <c r="A49" s="16" t="s">
        <v>383</v>
      </c>
      <c r="B49" s="40" t="s">
        <v>384</v>
      </c>
      <c r="C49" s="49"/>
      <c r="D49" s="49"/>
      <c r="E49" s="49"/>
      <c r="F49" s="37"/>
    </row>
    <row r="50" spans="1:6" x14ac:dyDescent="0.25">
      <c r="A50" s="16" t="s">
        <v>385</v>
      </c>
      <c r="B50" s="40" t="s">
        <v>386</v>
      </c>
      <c r="C50" s="49"/>
      <c r="D50" s="49"/>
      <c r="E50" s="49"/>
      <c r="F50" s="37"/>
    </row>
    <row r="51" spans="1:6" x14ac:dyDescent="0.25">
      <c r="A51" s="16" t="s">
        <v>387</v>
      </c>
      <c r="B51" s="40" t="s">
        <v>388</v>
      </c>
      <c r="C51" s="49"/>
      <c r="D51" s="49"/>
      <c r="E51" s="49"/>
      <c r="F51" s="37"/>
    </row>
    <row r="52" spans="1:6" x14ac:dyDescent="0.25">
      <c r="A52" s="16" t="s">
        <v>389</v>
      </c>
      <c r="B52" s="40" t="s">
        <v>390</v>
      </c>
      <c r="C52" s="49"/>
      <c r="D52" s="49"/>
      <c r="E52" s="49"/>
      <c r="F52" s="37"/>
    </row>
    <row r="53" spans="1:6" x14ac:dyDescent="0.25">
      <c r="A53" s="59" t="s">
        <v>687</v>
      </c>
      <c r="B53" s="62" t="s">
        <v>391</v>
      </c>
      <c r="C53" s="49"/>
      <c r="D53" s="49"/>
      <c r="E53" s="49"/>
      <c r="F53" s="37"/>
    </row>
    <row r="54" spans="1:6" x14ac:dyDescent="0.25">
      <c r="A54" s="16" t="s">
        <v>392</v>
      </c>
      <c r="B54" s="40" t="s">
        <v>393</v>
      </c>
      <c r="C54" s="49"/>
      <c r="D54" s="49"/>
      <c r="E54" s="49"/>
      <c r="F54" s="37"/>
    </row>
    <row r="55" spans="1:6" x14ac:dyDescent="0.25">
      <c r="A55" s="16" t="s">
        <v>726</v>
      </c>
      <c r="B55" s="40" t="s">
        <v>394</v>
      </c>
      <c r="C55" s="49"/>
      <c r="D55" s="49"/>
      <c r="E55" s="49"/>
      <c r="F55" s="37"/>
    </row>
    <row r="56" spans="1:6" x14ac:dyDescent="0.25">
      <c r="A56" s="16" t="s">
        <v>727</v>
      </c>
      <c r="B56" s="40" t="s">
        <v>395</v>
      </c>
      <c r="C56" s="49"/>
      <c r="D56" s="49"/>
      <c r="E56" s="49"/>
      <c r="F56" s="37"/>
    </row>
    <row r="57" spans="1:6" x14ac:dyDescent="0.25">
      <c r="A57" s="16" t="s">
        <v>728</v>
      </c>
      <c r="B57" s="40" t="s">
        <v>396</v>
      </c>
      <c r="C57" s="49"/>
      <c r="D57" s="49"/>
      <c r="E57" s="49"/>
      <c r="F57" s="37"/>
    </row>
    <row r="58" spans="1:6" x14ac:dyDescent="0.25">
      <c r="A58" s="16" t="s">
        <v>729</v>
      </c>
      <c r="B58" s="40" t="s">
        <v>397</v>
      </c>
      <c r="C58" s="49"/>
      <c r="D58" s="49"/>
      <c r="E58" s="49"/>
      <c r="F58" s="37"/>
    </row>
    <row r="59" spans="1:6" x14ac:dyDescent="0.25">
      <c r="A59" s="16" t="s">
        <v>730</v>
      </c>
      <c r="B59" s="40" t="s">
        <v>398</v>
      </c>
      <c r="C59" s="49"/>
      <c r="D59" s="49"/>
      <c r="E59" s="49"/>
      <c r="F59" s="37"/>
    </row>
    <row r="60" spans="1:6" x14ac:dyDescent="0.25">
      <c r="A60" s="16" t="s">
        <v>399</v>
      </c>
      <c r="B60" s="40" t="s">
        <v>400</v>
      </c>
      <c r="C60" s="49"/>
      <c r="D60" s="49"/>
      <c r="E60" s="49"/>
      <c r="F60" s="37"/>
    </row>
    <row r="61" spans="1:6" x14ac:dyDescent="0.25">
      <c r="A61" s="16" t="s">
        <v>731</v>
      </c>
      <c r="B61" s="40" t="s">
        <v>401</v>
      </c>
      <c r="C61" s="49"/>
      <c r="D61" s="49"/>
      <c r="E61" s="49"/>
      <c r="F61" s="37"/>
    </row>
    <row r="62" spans="1:6" x14ac:dyDescent="0.25">
      <c r="A62" s="59" t="s">
        <v>688</v>
      </c>
      <c r="B62" s="62" t="s">
        <v>402</v>
      </c>
      <c r="C62" s="49"/>
      <c r="D62" s="49"/>
      <c r="E62" s="49"/>
      <c r="F62" s="37"/>
    </row>
    <row r="63" spans="1:6" ht="15.75" x14ac:dyDescent="0.25">
      <c r="A63" s="168" t="s">
        <v>845</v>
      </c>
      <c r="B63" s="169"/>
      <c r="C63" s="170"/>
      <c r="D63" s="170"/>
      <c r="E63" s="170"/>
      <c r="F63" s="165"/>
    </row>
    <row r="64" spans="1:6" ht="15.75" x14ac:dyDescent="0.25">
      <c r="A64" s="147" t="s">
        <v>739</v>
      </c>
      <c r="B64" s="148" t="s">
        <v>403</v>
      </c>
      <c r="C64" s="149"/>
      <c r="D64" s="149"/>
      <c r="E64" s="149"/>
      <c r="F64" s="154"/>
    </row>
    <row r="65" spans="1:6" x14ac:dyDescent="0.25">
      <c r="A65" s="19" t="s">
        <v>695</v>
      </c>
      <c r="B65" s="8" t="s">
        <v>411</v>
      </c>
      <c r="C65" s="19"/>
      <c r="D65" s="19"/>
      <c r="E65" s="19"/>
      <c r="F65" s="37"/>
    </row>
    <row r="66" spans="1:6" x14ac:dyDescent="0.25">
      <c r="A66" s="17" t="s">
        <v>698</v>
      </c>
      <c r="B66" s="8" t="s">
        <v>419</v>
      </c>
      <c r="C66" s="17"/>
      <c r="D66" s="17"/>
      <c r="E66" s="17"/>
      <c r="F66" s="37"/>
    </row>
    <row r="67" spans="1:6" x14ac:dyDescent="0.25">
      <c r="A67" s="45" t="s">
        <v>420</v>
      </c>
      <c r="B67" s="4" t="s">
        <v>421</v>
      </c>
      <c r="C67" s="45"/>
      <c r="D67" s="45"/>
      <c r="E67" s="45"/>
      <c r="F67" s="37"/>
    </row>
    <row r="68" spans="1:6" x14ac:dyDescent="0.25">
      <c r="A68" s="45" t="s">
        <v>422</v>
      </c>
      <c r="B68" s="4" t="s">
        <v>423</v>
      </c>
      <c r="C68" s="45"/>
      <c r="D68" s="45"/>
      <c r="E68" s="45"/>
      <c r="F68" s="37"/>
    </row>
    <row r="69" spans="1:6" x14ac:dyDescent="0.25">
      <c r="A69" s="17" t="s">
        <v>424</v>
      </c>
      <c r="B69" s="8" t="s">
        <v>425</v>
      </c>
      <c r="C69" s="45"/>
      <c r="D69" s="45"/>
      <c r="E69" s="45"/>
      <c r="F69" s="37"/>
    </row>
    <row r="70" spans="1:6" x14ac:dyDescent="0.25">
      <c r="A70" s="45" t="s">
        <v>426</v>
      </c>
      <c r="B70" s="4" t="s">
        <v>427</v>
      </c>
      <c r="C70" s="45"/>
      <c r="D70" s="45"/>
      <c r="E70" s="45"/>
      <c r="F70" s="37"/>
    </row>
    <row r="71" spans="1:6" x14ac:dyDescent="0.25">
      <c r="A71" s="45" t="s">
        <v>428</v>
      </c>
      <c r="B71" s="4" t="s">
        <v>429</v>
      </c>
      <c r="C71" s="45"/>
      <c r="D71" s="45"/>
      <c r="E71" s="45"/>
      <c r="F71" s="37"/>
    </row>
    <row r="72" spans="1:6" x14ac:dyDescent="0.25">
      <c r="A72" s="45" t="s">
        <v>430</v>
      </c>
      <c r="B72" s="4" t="s">
        <v>431</v>
      </c>
      <c r="C72" s="45"/>
      <c r="D72" s="45"/>
      <c r="E72" s="45"/>
      <c r="F72" s="37"/>
    </row>
    <row r="73" spans="1:6" x14ac:dyDescent="0.25">
      <c r="A73" s="46" t="s">
        <v>699</v>
      </c>
      <c r="B73" s="47" t="s">
        <v>432</v>
      </c>
      <c r="C73" s="17"/>
      <c r="D73" s="17"/>
      <c r="E73" s="17"/>
      <c r="F73" s="37"/>
    </row>
    <row r="74" spans="1:6" x14ac:dyDescent="0.25">
      <c r="A74" s="45" t="s">
        <v>433</v>
      </c>
      <c r="B74" s="4" t="s">
        <v>434</v>
      </c>
      <c r="C74" s="45"/>
      <c r="D74" s="45"/>
      <c r="E74" s="45"/>
      <c r="F74" s="37"/>
    </row>
    <row r="75" spans="1:6" x14ac:dyDescent="0.25">
      <c r="A75" s="16" t="s">
        <v>435</v>
      </c>
      <c r="B75" s="4" t="s">
        <v>436</v>
      </c>
      <c r="C75" s="16"/>
      <c r="D75" s="16"/>
      <c r="E75" s="16"/>
      <c r="F75" s="37"/>
    </row>
    <row r="76" spans="1:6" x14ac:dyDescent="0.25">
      <c r="A76" s="45" t="s">
        <v>736</v>
      </c>
      <c r="B76" s="4" t="s">
        <v>437</v>
      </c>
      <c r="C76" s="45"/>
      <c r="D76" s="45"/>
      <c r="E76" s="45"/>
      <c r="F76" s="37"/>
    </row>
    <row r="77" spans="1:6" x14ac:dyDescent="0.25">
      <c r="A77" s="45" t="s">
        <v>704</v>
      </c>
      <c r="B77" s="4" t="s">
        <v>438</v>
      </c>
      <c r="C77" s="45"/>
      <c r="D77" s="45"/>
      <c r="E77" s="45"/>
      <c r="F77" s="37"/>
    </row>
    <row r="78" spans="1:6" x14ac:dyDescent="0.25">
      <c r="A78" s="46" t="s">
        <v>705</v>
      </c>
      <c r="B78" s="47" t="s">
        <v>442</v>
      </c>
      <c r="C78" s="17"/>
      <c r="D78" s="17"/>
      <c r="E78" s="17"/>
      <c r="F78" s="37"/>
    </row>
    <row r="79" spans="1:6" x14ac:dyDescent="0.25">
      <c r="A79" s="16" t="s">
        <v>443</v>
      </c>
      <c r="B79" s="4" t="s">
        <v>444</v>
      </c>
      <c r="C79" s="16"/>
      <c r="D79" s="16"/>
      <c r="E79" s="16"/>
      <c r="F79" s="37"/>
    </row>
    <row r="80" spans="1:6" ht="15.75" x14ac:dyDescent="0.25">
      <c r="A80" s="150" t="s">
        <v>740</v>
      </c>
      <c r="B80" s="151" t="s">
        <v>445</v>
      </c>
      <c r="C80" s="152"/>
      <c r="D80" s="152"/>
      <c r="E80" s="152"/>
      <c r="F80" s="154"/>
    </row>
    <row r="81" spans="1:6" ht="15.75" x14ac:dyDescent="0.25">
      <c r="A81" s="162" t="s">
        <v>776</v>
      </c>
      <c r="B81" s="173"/>
      <c r="C81" s="139"/>
      <c r="D81" s="139"/>
      <c r="E81" s="139"/>
      <c r="F81" s="131"/>
    </row>
    <row r="82" spans="1:6" ht="49.5" customHeight="1" x14ac:dyDescent="0.3">
      <c r="A82" s="1" t="s">
        <v>255</v>
      </c>
      <c r="B82" s="2" t="s">
        <v>10</v>
      </c>
      <c r="C82" s="76" t="s">
        <v>145</v>
      </c>
      <c r="D82" s="76" t="s">
        <v>26</v>
      </c>
      <c r="E82" s="76" t="s">
        <v>146</v>
      </c>
      <c r="F82" s="76" t="s">
        <v>147</v>
      </c>
    </row>
    <row r="83" spans="1:6" x14ac:dyDescent="0.25">
      <c r="A83" s="4" t="s">
        <v>779</v>
      </c>
      <c r="B83" s="5" t="s">
        <v>458</v>
      </c>
      <c r="C83" s="37"/>
      <c r="D83" s="37"/>
      <c r="E83" s="37"/>
      <c r="F83" s="37"/>
    </row>
    <row r="84" spans="1:6" x14ac:dyDescent="0.25">
      <c r="A84" s="4" t="s">
        <v>459</v>
      </c>
      <c r="B84" s="5" t="s">
        <v>460</v>
      </c>
      <c r="C84" s="37"/>
      <c r="D84" s="37"/>
      <c r="E84" s="37"/>
      <c r="F84" s="37"/>
    </row>
    <row r="85" spans="1:6" x14ac:dyDescent="0.25">
      <c r="A85" s="4" t="s">
        <v>461</v>
      </c>
      <c r="B85" s="5" t="s">
        <v>462</v>
      </c>
      <c r="C85" s="37"/>
      <c r="D85" s="37"/>
      <c r="E85" s="37"/>
      <c r="F85" s="37"/>
    </row>
    <row r="86" spans="1:6" x14ac:dyDescent="0.25">
      <c r="A86" s="4" t="s">
        <v>741</v>
      </c>
      <c r="B86" s="5" t="s">
        <v>463</v>
      </c>
      <c r="C86" s="37"/>
      <c r="D86" s="37"/>
      <c r="E86" s="37"/>
      <c r="F86" s="37"/>
    </row>
    <row r="87" spans="1:6" x14ac:dyDescent="0.25">
      <c r="A87" s="4" t="s">
        <v>742</v>
      </c>
      <c r="B87" s="5" t="s">
        <v>464</v>
      </c>
      <c r="C87" s="37"/>
      <c r="D87" s="37"/>
      <c r="E87" s="37"/>
      <c r="F87" s="37"/>
    </row>
    <row r="88" spans="1:6" x14ac:dyDescent="0.25">
      <c r="A88" s="4" t="s">
        <v>743</v>
      </c>
      <c r="B88" s="5" t="s">
        <v>465</v>
      </c>
      <c r="C88" s="37"/>
      <c r="D88" s="37"/>
      <c r="E88" s="37"/>
      <c r="F88" s="37"/>
    </row>
    <row r="89" spans="1:6" x14ac:dyDescent="0.25">
      <c r="A89" s="47" t="s">
        <v>780</v>
      </c>
      <c r="B89" s="60" t="s">
        <v>466</v>
      </c>
      <c r="C89" s="37"/>
      <c r="D89" s="37"/>
      <c r="E89" s="37"/>
      <c r="F89" s="37"/>
    </row>
    <row r="90" spans="1:6" x14ac:dyDescent="0.25">
      <c r="A90" s="4" t="s">
        <v>782</v>
      </c>
      <c r="B90" s="5" t="s">
        <v>480</v>
      </c>
      <c r="C90" s="37"/>
      <c r="D90" s="37"/>
      <c r="E90" s="37"/>
      <c r="F90" s="37"/>
    </row>
    <row r="91" spans="1:6" x14ac:dyDescent="0.25">
      <c r="A91" s="4" t="s">
        <v>749</v>
      </c>
      <c r="B91" s="5" t="s">
        <v>481</v>
      </c>
      <c r="C91" s="37"/>
      <c r="D91" s="37"/>
      <c r="E91" s="37"/>
      <c r="F91" s="37"/>
    </row>
    <row r="92" spans="1:6" x14ac:dyDescent="0.25">
      <c r="A92" s="4" t="s">
        <v>750</v>
      </c>
      <c r="B92" s="5" t="s">
        <v>482</v>
      </c>
      <c r="C92" s="37"/>
      <c r="D92" s="37"/>
      <c r="E92" s="37"/>
      <c r="F92" s="37"/>
    </row>
    <row r="93" spans="1:6" x14ac:dyDescent="0.25">
      <c r="A93" s="4" t="s">
        <v>751</v>
      </c>
      <c r="B93" s="5" t="s">
        <v>483</v>
      </c>
      <c r="C93" s="37"/>
      <c r="D93" s="37"/>
      <c r="E93" s="37"/>
      <c r="F93" s="37"/>
    </row>
    <row r="94" spans="1:6" x14ac:dyDescent="0.25">
      <c r="A94" s="4" t="s">
        <v>783</v>
      </c>
      <c r="B94" s="5" t="s">
        <v>511</v>
      </c>
      <c r="C94" s="37"/>
      <c r="D94" s="37"/>
      <c r="E94" s="37"/>
      <c r="F94" s="37"/>
    </row>
    <row r="95" spans="1:6" x14ac:dyDescent="0.25">
      <c r="A95" s="4" t="s">
        <v>756</v>
      </c>
      <c r="B95" s="5" t="s">
        <v>512</v>
      </c>
      <c r="C95" s="37"/>
      <c r="D95" s="37"/>
      <c r="E95" s="37"/>
      <c r="F95" s="37"/>
    </row>
    <row r="96" spans="1:6" x14ac:dyDescent="0.25">
      <c r="A96" s="47" t="s">
        <v>784</v>
      </c>
      <c r="B96" s="60" t="s">
        <v>513</v>
      </c>
      <c r="C96" s="37"/>
      <c r="D96" s="37"/>
      <c r="E96" s="37"/>
      <c r="F96" s="37"/>
    </row>
    <row r="97" spans="1:6" x14ac:dyDescent="0.25">
      <c r="A97" s="16" t="s">
        <v>514</v>
      </c>
      <c r="B97" s="5" t="s">
        <v>515</v>
      </c>
      <c r="C97" s="37"/>
      <c r="D97" s="37"/>
      <c r="E97" s="37"/>
      <c r="F97" s="37"/>
    </row>
    <row r="98" spans="1:6" x14ac:dyDescent="0.25">
      <c r="A98" s="16" t="s">
        <v>757</v>
      </c>
      <c r="B98" s="5" t="s">
        <v>516</v>
      </c>
      <c r="C98" s="37"/>
      <c r="D98" s="37"/>
      <c r="E98" s="37"/>
      <c r="F98" s="37"/>
    </row>
    <row r="99" spans="1:6" x14ac:dyDescent="0.25">
      <c r="A99" s="16" t="s">
        <v>758</v>
      </c>
      <c r="B99" s="5" t="s">
        <v>519</v>
      </c>
      <c r="C99" s="37"/>
      <c r="D99" s="37"/>
      <c r="E99" s="37"/>
      <c r="F99" s="37"/>
    </row>
    <row r="100" spans="1:6" x14ac:dyDescent="0.25">
      <c r="A100" s="16" t="s">
        <v>759</v>
      </c>
      <c r="B100" s="5" t="s">
        <v>520</v>
      </c>
      <c r="C100" s="37"/>
      <c r="D100" s="37"/>
      <c r="E100" s="37"/>
      <c r="F100" s="37"/>
    </row>
    <row r="101" spans="1:6" x14ac:dyDescent="0.25">
      <c r="A101" s="16" t="s">
        <v>527</v>
      </c>
      <c r="B101" s="5" t="s">
        <v>528</v>
      </c>
      <c r="C101" s="37"/>
      <c r="D101" s="37"/>
      <c r="E101" s="37"/>
      <c r="F101" s="37"/>
    </row>
    <row r="102" spans="1:6" x14ac:dyDescent="0.25">
      <c r="A102" s="16" t="s">
        <v>529</v>
      </c>
      <c r="B102" s="5" t="s">
        <v>530</v>
      </c>
      <c r="C102" s="37"/>
      <c r="D102" s="37"/>
      <c r="E102" s="37"/>
      <c r="F102" s="37"/>
    </row>
    <row r="103" spans="1:6" x14ac:dyDescent="0.25">
      <c r="A103" s="16" t="s">
        <v>531</v>
      </c>
      <c r="B103" s="5" t="s">
        <v>532</v>
      </c>
      <c r="C103" s="37"/>
      <c r="D103" s="37"/>
      <c r="E103" s="37"/>
      <c r="F103" s="37"/>
    </row>
    <row r="104" spans="1:6" x14ac:dyDescent="0.25">
      <c r="A104" s="16" t="s">
        <v>760</v>
      </c>
      <c r="B104" s="5" t="s">
        <v>533</v>
      </c>
      <c r="C104" s="37"/>
      <c r="D104" s="37"/>
      <c r="E104" s="37"/>
      <c r="F104" s="37"/>
    </row>
    <row r="105" spans="1:6" x14ac:dyDescent="0.25">
      <c r="A105" s="16" t="s">
        <v>761</v>
      </c>
      <c r="B105" s="5" t="s">
        <v>535</v>
      </c>
      <c r="C105" s="37"/>
      <c r="D105" s="37"/>
      <c r="E105" s="37"/>
      <c r="F105" s="37"/>
    </row>
    <row r="106" spans="1:6" x14ac:dyDescent="0.25">
      <c r="A106" s="16" t="s">
        <v>762</v>
      </c>
      <c r="B106" s="5" t="s">
        <v>540</v>
      </c>
      <c r="C106" s="37"/>
      <c r="D106" s="37"/>
      <c r="E106" s="37"/>
      <c r="F106" s="37"/>
    </row>
    <row r="107" spans="1:6" x14ac:dyDescent="0.25">
      <c r="A107" s="59" t="s">
        <v>785</v>
      </c>
      <c r="B107" s="60" t="s">
        <v>544</v>
      </c>
      <c r="C107" s="37"/>
      <c r="D107" s="37"/>
      <c r="E107" s="37"/>
      <c r="F107" s="37"/>
    </row>
    <row r="108" spans="1:6" x14ac:dyDescent="0.25">
      <c r="A108" s="16" t="s">
        <v>556</v>
      </c>
      <c r="B108" s="5" t="s">
        <v>557</v>
      </c>
      <c r="C108" s="37"/>
      <c r="D108" s="37"/>
      <c r="E108" s="37"/>
      <c r="F108" s="37"/>
    </row>
    <row r="109" spans="1:6" x14ac:dyDescent="0.25">
      <c r="A109" s="4" t="s">
        <v>766</v>
      </c>
      <c r="B109" s="5" t="s">
        <v>558</v>
      </c>
      <c r="C109" s="37"/>
      <c r="D109" s="37"/>
      <c r="E109" s="37"/>
      <c r="F109" s="37"/>
    </row>
    <row r="110" spans="1:6" x14ac:dyDescent="0.25">
      <c r="A110" s="16" t="s">
        <v>767</v>
      </c>
      <c r="B110" s="5" t="s">
        <v>559</v>
      </c>
      <c r="C110" s="37"/>
      <c r="D110" s="37"/>
      <c r="E110" s="37"/>
      <c r="F110" s="37"/>
    </row>
    <row r="111" spans="1:6" x14ac:dyDescent="0.25">
      <c r="A111" s="47" t="s">
        <v>787</v>
      </c>
      <c r="B111" s="60" t="s">
        <v>560</v>
      </c>
      <c r="C111" s="37"/>
      <c r="D111" s="37"/>
      <c r="E111" s="37"/>
      <c r="F111" s="37"/>
    </row>
    <row r="112" spans="1:6" ht="15.75" x14ac:dyDescent="0.25">
      <c r="A112" s="166" t="s">
        <v>846</v>
      </c>
      <c r="B112" s="174"/>
      <c r="C112" s="131"/>
      <c r="D112" s="131"/>
      <c r="E112" s="131"/>
      <c r="F112" s="131"/>
    </row>
    <row r="113" spans="1:6" x14ac:dyDescent="0.25">
      <c r="A113" s="4" t="s">
        <v>467</v>
      </c>
      <c r="B113" s="5" t="s">
        <v>468</v>
      </c>
      <c r="C113" s="37"/>
      <c r="D113" s="37"/>
      <c r="E113" s="37"/>
      <c r="F113" s="37"/>
    </row>
    <row r="114" spans="1:6" x14ac:dyDescent="0.25">
      <c r="A114" s="4" t="s">
        <v>469</v>
      </c>
      <c r="B114" s="5" t="s">
        <v>470</v>
      </c>
      <c r="C114" s="37"/>
      <c r="D114" s="37"/>
      <c r="E114" s="37"/>
      <c r="F114" s="37"/>
    </row>
    <row r="115" spans="1:6" x14ac:dyDescent="0.25">
      <c r="A115" s="4" t="s">
        <v>744</v>
      </c>
      <c r="B115" s="5" t="s">
        <v>471</v>
      </c>
      <c r="C115" s="37"/>
      <c r="D115" s="37"/>
      <c r="E115" s="37"/>
      <c r="F115" s="37"/>
    </row>
    <row r="116" spans="1:6" x14ac:dyDescent="0.25">
      <c r="A116" s="4" t="s">
        <v>745</v>
      </c>
      <c r="B116" s="5" t="s">
        <v>472</v>
      </c>
      <c r="C116" s="37"/>
      <c r="D116" s="37"/>
      <c r="E116" s="37"/>
      <c r="F116" s="37"/>
    </row>
    <row r="117" spans="1:6" x14ac:dyDescent="0.25">
      <c r="A117" s="4" t="s">
        <v>746</v>
      </c>
      <c r="B117" s="5" t="s">
        <v>473</v>
      </c>
      <c r="C117" s="37"/>
      <c r="D117" s="37"/>
      <c r="E117" s="37"/>
      <c r="F117" s="37"/>
    </row>
    <row r="118" spans="1:6" x14ac:dyDescent="0.25">
      <c r="A118" s="47" t="s">
        <v>781</v>
      </c>
      <c r="B118" s="60" t="s">
        <v>474</v>
      </c>
      <c r="C118" s="37"/>
      <c r="D118" s="37"/>
      <c r="E118" s="37"/>
      <c r="F118" s="37"/>
    </row>
    <row r="119" spans="1:6" x14ac:dyDescent="0.25">
      <c r="A119" s="16" t="s">
        <v>763</v>
      </c>
      <c r="B119" s="5" t="s">
        <v>545</v>
      </c>
      <c r="C119" s="37"/>
      <c r="D119" s="37"/>
      <c r="E119" s="37"/>
      <c r="F119" s="37"/>
    </row>
    <row r="120" spans="1:6" x14ac:dyDescent="0.25">
      <c r="A120" s="16" t="s">
        <v>764</v>
      </c>
      <c r="B120" s="5" t="s">
        <v>547</v>
      </c>
      <c r="C120" s="37"/>
      <c r="D120" s="37"/>
      <c r="E120" s="37"/>
      <c r="F120" s="37"/>
    </row>
    <row r="121" spans="1:6" x14ac:dyDescent="0.25">
      <c r="A121" s="16" t="s">
        <v>549</v>
      </c>
      <c r="B121" s="5" t="s">
        <v>550</v>
      </c>
      <c r="C121" s="37"/>
      <c r="D121" s="37"/>
      <c r="E121" s="37"/>
      <c r="F121" s="37"/>
    </row>
    <row r="122" spans="1:6" x14ac:dyDescent="0.25">
      <c r="A122" s="16" t="s">
        <v>765</v>
      </c>
      <c r="B122" s="5" t="s">
        <v>551</v>
      </c>
      <c r="C122" s="37"/>
      <c r="D122" s="37"/>
      <c r="E122" s="37"/>
      <c r="F122" s="37"/>
    </row>
    <row r="123" spans="1:6" x14ac:dyDescent="0.25">
      <c r="A123" s="16" t="s">
        <v>553</v>
      </c>
      <c r="B123" s="5" t="s">
        <v>554</v>
      </c>
      <c r="C123" s="37"/>
      <c r="D123" s="37"/>
      <c r="E123" s="37"/>
      <c r="F123" s="37"/>
    </row>
    <row r="124" spans="1:6" x14ac:dyDescent="0.25">
      <c r="A124" s="47" t="s">
        <v>786</v>
      </c>
      <c r="B124" s="60" t="s">
        <v>555</v>
      </c>
      <c r="C124" s="37"/>
      <c r="D124" s="37"/>
      <c r="E124" s="37"/>
      <c r="F124" s="37"/>
    </row>
    <row r="125" spans="1:6" x14ac:dyDescent="0.25">
      <c r="A125" s="16" t="s">
        <v>561</v>
      </c>
      <c r="B125" s="5" t="s">
        <v>562</v>
      </c>
      <c r="C125" s="37"/>
      <c r="D125" s="37"/>
      <c r="E125" s="37"/>
      <c r="F125" s="37"/>
    </row>
    <row r="126" spans="1:6" x14ac:dyDescent="0.25">
      <c r="A126" s="4" t="s">
        <v>768</v>
      </c>
      <c r="B126" s="5" t="s">
        <v>563</v>
      </c>
      <c r="C126" s="37"/>
      <c r="D126" s="37"/>
      <c r="E126" s="37"/>
      <c r="F126" s="37"/>
    </row>
    <row r="127" spans="1:6" x14ac:dyDescent="0.25">
      <c r="A127" s="16" t="s">
        <v>769</v>
      </c>
      <c r="B127" s="5" t="s">
        <v>564</v>
      </c>
      <c r="C127" s="37"/>
      <c r="D127" s="37"/>
      <c r="E127" s="37"/>
      <c r="F127" s="37"/>
    </row>
    <row r="128" spans="1:6" x14ac:dyDescent="0.25">
      <c r="A128" s="47" t="s">
        <v>789</v>
      </c>
      <c r="B128" s="60" t="s">
        <v>565</v>
      </c>
      <c r="C128" s="37"/>
      <c r="D128" s="37"/>
      <c r="E128" s="37"/>
      <c r="F128" s="37"/>
    </row>
    <row r="129" spans="1:6" ht="15.75" x14ac:dyDescent="0.25">
      <c r="A129" s="166" t="s">
        <v>845</v>
      </c>
      <c r="B129" s="174"/>
      <c r="C129" s="131"/>
      <c r="D129" s="131"/>
      <c r="E129" s="131"/>
      <c r="F129" s="131"/>
    </row>
    <row r="130" spans="1:6" ht="15.75" x14ac:dyDescent="0.25">
      <c r="A130" s="153" t="s">
        <v>788</v>
      </c>
      <c r="B130" s="147" t="s">
        <v>566</v>
      </c>
      <c r="C130" s="154"/>
      <c r="D130" s="154"/>
      <c r="E130" s="154"/>
      <c r="F130" s="154"/>
    </row>
    <row r="131" spans="1:6" ht="15.75" x14ac:dyDescent="0.25">
      <c r="A131" s="159" t="s">
        <v>897</v>
      </c>
      <c r="B131" s="160"/>
      <c r="C131" s="161"/>
      <c r="D131" s="161"/>
      <c r="E131" s="161"/>
      <c r="F131" s="161"/>
    </row>
    <row r="132" spans="1:6" ht="15.75" x14ac:dyDescent="0.25">
      <c r="A132" s="159" t="s">
        <v>898</v>
      </c>
      <c r="B132" s="160"/>
      <c r="C132" s="161"/>
      <c r="D132" s="161"/>
      <c r="E132" s="161"/>
      <c r="F132" s="161"/>
    </row>
    <row r="133" spans="1:6" x14ac:dyDescent="0.25">
      <c r="A133" s="19" t="s">
        <v>790</v>
      </c>
      <c r="B133" s="8" t="s">
        <v>571</v>
      </c>
      <c r="C133" s="37"/>
      <c r="D133" s="37"/>
      <c r="E133" s="37"/>
      <c r="F133" s="37"/>
    </row>
    <row r="134" spans="1:6" x14ac:dyDescent="0.25">
      <c r="A134" s="17" t="s">
        <v>791</v>
      </c>
      <c r="B134" s="8" t="s">
        <v>578</v>
      </c>
      <c r="C134" s="37"/>
      <c r="D134" s="37"/>
      <c r="E134" s="37"/>
      <c r="F134" s="37"/>
    </row>
    <row r="135" spans="1:6" x14ac:dyDescent="0.25">
      <c r="A135" s="4" t="s">
        <v>895</v>
      </c>
      <c r="B135" s="4" t="s">
        <v>579</v>
      </c>
      <c r="C135" s="37"/>
      <c r="D135" s="37"/>
      <c r="E135" s="37"/>
      <c r="F135" s="37"/>
    </row>
    <row r="136" spans="1:6" x14ac:dyDescent="0.25">
      <c r="A136" s="4" t="s">
        <v>896</v>
      </c>
      <c r="B136" s="4" t="s">
        <v>579</v>
      </c>
      <c r="C136" s="37"/>
      <c r="D136" s="37"/>
      <c r="E136" s="37"/>
      <c r="F136" s="37"/>
    </row>
    <row r="137" spans="1:6" x14ac:dyDescent="0.25">
      <c r="A137" s="4" t="s">
        <v>893</v>
      </c>
      <c r="B137" s="4" t="s">
        <v>580</v>
      </c>
      <c r="C137" s="37"/>
      <c r="D137" s="37"/>
      <c r="E137" s="37"/>
      <c r="F137" s="37"/>
    </row>
    <row r="138" spans="1:6" x14ac:dyDescent="0.25">
      <c r="A138" s="4" t="s">
        <v>894</v>
      </c>
      <c r="B138" s="4" t="s">
        <v>580</v>
      </c>
      <c r="C138" s="37"/>
      <c r="D138" s="37"/>
      <c r="E138" s="37"/>
      <c r="F138" s="37"/>
    </row>
    <row r="139" spans="1:6" x14ac:dyDescent="0.25">
      <c r="A139" s="8" t="s">
        <v>792</v>
      </c>
      <c r="B139" s="8" t="s">
        <v>581</v>
      </c>
      <c r="C139" s="37"/>
      <c r="D139" s="37"/>
      <c r="E139" s="37"/>
      <c r="F139" s="37"/>
    </row>
    <row r="140" spans="1:6" x14ac:dyDescent="0.25">
      <c r="A140" s="45" t="s">
        <v>582</v>
      </c>
      <c r="B140" s="4" t="s">
        <v>583</v>
      </c>
      <c r="C140" s="37"/>
      <c r="D140" s="37"/>
      <c r="E140" s="37"/>
      <c r="F140" s="37"/>
    </row>
    <row r="141" spans="1:6" x14ac:dyDescent="0.25">
      <c r="A141" s="45" t="s">
        <v>584</v>
      </c>
      <c r="B141" s="4" t="s">
        <v>585</v>
      </c>
      <c r="C141" s="37"/>
      <c r="D141" s="37"/>
      <c r="E141" s="37"/>
      <c r="F141" s="37"/>
    </row>
    <row r="142" spans="1:6" x14ac:dyDescent="0.25">
      <c r="A142" s="45" t="s">
        <v>586</v>
      </c>
      <c r="B142" s="4" t="s">
        <v>587</v>
      </c>
      <c r="C142" s="37"/>
      <c r="D142" s="37"/>
      <c r="E142" s="37"/>
      <c r="F142" s="37"/>
    </row>
    <row r="143" spans="1:6" x14ac:dyDescent="0.25">
      <c r="A143" s="45" t="s">
        <v>588</v>
      </c>
      <c r="B143" s="4" t="s">
        <v>589</v>
      </c>
      <c r="C143" s="37"/>
      <c r="D143" s="37"/>
      <c r="E143" s="37"/>
      <c r="F143" s="37"/>
    </row>
    <row r="144" spans="1:6" x14ac:dyDescent="0.25">
      <c r="A144" s="16" t="s">
        <v>774</v>
      </c>
      <c r="B144" s="4" t="s">
        <v>590</v>
      </c>
      <c r="C144" s="37"/>
      <c r="D144" s="37"/>
      <c r="E144" s="37"/>
      <c r="F144" s="37"/>
    </row>
    <row r="145" spans="1:6" x14ac:dyDescent="0.25">
      <c r="A145" s="19" t="s">
        <v>793</v>
      </c>
      <c r="B145" s="8" t="s">
        <v>592</v>
      </c>
      <c r="C145" s="37"/>
      <c r="D145" s="37"/>
      <c r="E145" s="37"/>
      <c r="F145" s="37"/>
    </row>
    <row r="146" spans="1:6" x14ac:dyDescent="0.25">
      <c r="A146" s="16" t="s">
        <v>593</v>
      </c>
      <c r="B146" s="4" t="s">
        <v>594</v>
      </c>
      <c r="C146" s="37"/>
      <c r="D146" s="37"/>
      <c r="E146" s="37"/>
      <c r="F146" s="37"/>
    </row>
    <row r="147" spans="1:6" x14ac:dyDescent="0.25">
      <c r="A147" s="16" t="s">
        <v>595</v>
      </c>
      <c r="B147" s="4" t="s">
        <v>596</v>
      </c>
      <c r="C147" s="37"/>
      <c r="D147" s="37"/>
      <c r="E147" s="37"/>
      <c r="F147" s="37"/>
    </row>
    <row r="148" spans="1:6" x14ac:dyDescent="0.25">
      <c r="A148" s="45" t="s">
        <v>597</v>
      </c>
      <c r="B148" s="4" t="s">
        <v>598</v>
      </c>
      <c r="C148" s="37"/>
      <c r="D148" s="37"/>
      <c r="E148" s="37"/>
      <c r="F148" s="37"/>
    </row>
    <row r="149" spans="1:6" x14ac:dyDescent="0.25">
      <c r="A149" s="45" t="s">
        <v>775</v>
      </c>
      <c r="B149" s="4" t="s">
        <v>599</v>
      </c>
      <c r="C149" s="37"/>
      <c r="D149" s="37"/>
      <c r="E149" s="37"/>
      <c r="F149" s="37"/>
    </row>
    <row r="150" spans="1:6" x14ac:dyDescent="0.25">
      <c r="A150" s="17" t="s">
        <v>794</v>
      </c>
      <c r="B150" s="8" t="s">
        <v>600</v>
      </c>
      <c r="C150" s="37"/>
      <c r="D150" s="37"/>
      <c r="E150" s="37"/>
      <c r="F150" s="37"/>
    </row>
    <row r="151" spans="1:6" x14ac:dyDescent="0.25">
      <c r="A151" s="19" t="s">
        <v>601</v>
      </c>
      <c r="B151" s="8" t="s">
        <v>602</v>
      </c>
      <c r="C151" s="37"/>
      <c r="D151" s="37"/>
      <c r="E151" s="37"/>
      <c r="F151" s="37"/>
    </row>
    <row r="152" spans="1:6" ht="15.75" x14ac:dyDescent="0.25">
      <c r="A152" s="150" t="s">
        <v>795</v>
      </c>
      <c r="B152" s="151" t="s">
        <v>603</v>
      </c>
      <c r="C152" s="154"/>
      <c r="D152" s="154"/>
      <c r="E152" s="154"/>
      <c r="F152" s="154"/>
    </row>
    <row r="153" spans="1:6" ht="15.75" x14ac:dyDescent="0.25">
      <c r="A153" s="163" t="s">
        <v>777</v>
      </c>
      <c r="B153" s="175"/>
      <c r="C153" s="165"/>
      <c r="D153" s="165"/>
      <c r="E153" s="165"/>
      <c r="F153" s="165"/>
    </row>
  </sheetData>
  <mergeCells count="2">
    <mergeCell ref="A2:F2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1"/>
  <sheetViews>
    <sheetView workbookViewId="0">
      <selection activeCell="B35" sqref="A35:B35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6" width="14.140625" customWidth="1"/>
    <col min="10" max="10" width="11.42578125" customWidth="1"/>
    <col min="11" max="11" width="13.85546875" customWidth="1"/>
  </cols>
  <sheetData>
    <row r="1" spans="1:11" x14ac:dyDescent="0.25">
      <c r="A1" s="141" t="s">
        <v>144</v>
      </c>
      <c r="B1" s="116"/>
      <c r="C1" s="116"/>
      <c r="D1" s="116"/>
      <c r="E1" s="116"/>
      <c r="F1" s="116"/>
      <c r="G1" s="116"/>
      <c r="H1" s="116"/>
    </row>
    <row r="2" spans="1:11" ht="30.75" customHeight="1" x14ac:dyDescent="0.25">
      <c r="A2" s="572" t="s">
        <v>42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23.25" customHeight="1" x14ac:dyDescent="0.25">
      <c r="A3" s="576" t="s">
        <v>950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</row>
    <row r="5" spans="1:11" x14ac:dyDescent="0.25">
      <c r="A5" s="3" t="s">
        <v>928</v>
      </c>
    </row>
    <row r="6" spans="1:11" ht="48.75" x14ac:dyDescent="0.25">
      <c r="A6" s="107" t="s">
        <v>12</v>
      </c>
      <c r="B6" s="108" t="s">
        <v>13</v>
      </c>
      <c r="C6" s="108" t="s">
        <v>14</v>
      </c>
      <c r="D6" s="108" t="s">
        <v>22</v>
      </c>
      <c r="E6" s="108" t="s">
        <v>157</v>
      </c>
      <c r="F6" s="108" t="s">
        <v>156</v>
      </c>
      <c r="G6" s="108" t="s">
        <v>15</v>
      </c>
      <c r="H6" s="108" t="s">
        <v>23</v>
      </c>
      <c r="I6" s="108" t="s">
        <v>24</v>
      </c>
      <c r="J6" s="108" t="s">
        <v>25</v>
      </c>
      <c r="K6" s="115" t="s">
        <v>16</v>
      </c>
    </row>
    <row r="7" spans="1:11" ht="15.75" x14ac:dyDescent="0.3">
      <c r="A7" s="109"/>
      <c r="B7" s="109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15.75" x14ac:dyDescent="0.3">
      <c r="A8" s="109"/>
      <c r="B8" s="109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15.75" x14ac:dyDescent="0.3">
      <c r="A9" s="109"/>
      <c r="B9" s="109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5.75" x14ac:dyDescent="0.3">
      <c r="A10" s="109"/>
      <c r="B10" s="109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x14ac:dyDescent="0.25">
      <c r="A11" s="111" t="s">
        <v>17</v>
      </c>
      <c r="B11" s="111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.75" x14ac:dyDescent="0.3">
      <c r="A12" s="109"/>
      <c r="B12" s="109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5.75" x14ac:dyDescent="0.3">
      <c r="A13" s="109"/>
      <c r="B13" s="109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5.75" x14ac:dyDescent="0.3">
      <c r="A14" s="109"/>
      <c r="B14" s="109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5.75" x14ac:dyDescent="0.3">
      <c r="A15" s="109"/>
      <c r="B15" s="109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x14ac:dyDescent="0.25">
      <c r="A16" s="111" t="s">
        <v>18</v>
      </c>
      <c r="B16" s="111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ht="15.75" x14ac:dyDescent="0.3">
      <c r="A17" s="109"/>
      <c r="B17" s="109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ht="15.75" x14ac:dyDescent="0.3">
      <c r="A18" s="109"/>
      <c r="B18" s="109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15.75" x14ac:dyDescent="0.3">
      <c r="A19" s="109"/>
      <c r="B19" s="109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1" ht="15.75" x14ac:dyDescent="0.3">
      <c r="A20" s="109"/>
      <c r="B20" s="109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1" x14ac:dyDescent="0.25">
      <c r="A21" s="111" t="s">
        <v>19</v>
      </c>
      <c r="B21" s="111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5.75" x14ac:dyDescent="0.3">
      <c r="A22" s="109"/>
      <c r="B22" s="109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1" ht="15.75" x14ac:dyDescent="0.3">
      <c r="A23" s="109"/>
      <c r="B23" s="109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15.75" x14ac:dyDescent="0.3">
      <c r="A24" s="109"/>
      <c r="B24" s="109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5.75" x14ac:dyDescent="0.3">
      <c r="A25" s="109"/>
      <c r="B25" s="109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x14ac:dyDescent="0.25">
      <c r="A26" s="111" t="s">
        <v>20</v>
      </c>
      <c r="B26" s="111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x14ac:dyDescent="0.25">
      <c r="A27" s="111"/>
      <c r="B27" s="111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x14ac:dyDescent="0.25">
      <c r="A28" s="111"/>
      <c r="B28" s="111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x14ac:dyDescent="0.25">
      <c r="A29" s="111"/>
      <c r="B29" s="111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x14ac:dyDescent="0.25">
      <c r="A30" s="111"/>
      <c r="B30" s="111"/>
      <c r="C30" s="112"/>
      <c r="D30" s="112"/>
      <c r="E30" s="112"/>
      <c r="F30" s="112"/>
      <c r="G30" s="112"/>
      <c r="H30" s="112"/>
      <c r="I30" s="112"/>
      <c r="J30" s="112"/>
      <c r="K30" s="112"/>
    </row>
    <row r="31" spans="1:11" ht="16.5" x14ac:dyDescent="0.3">
      <c r="A31" s="113" t="s">
        <v>21</v>
      </c>
      <c r="B31" s="109"/>
      <c r="C31" s="114"/>
      <c r="D31" s="114"/>
      <c r="E31" s="114"/>
      <c r="F31" s="114"/>
      <c r="G31" s="114"/>
      <c r="H31" s="114"/>
      <c r="I31" s="114"/>
      <c r="J31" s="114"/>
      <c r="K31" s="114"/>
    </row>
  </sheetData>
  <mergeCells count="2">
    <mergeCell ref="A2:K2"/>
    <mergeCell ref="A3: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8"/>
  <sheetViews>
    <sheetView workbookViewId="0">
      <selection activeCell="C6" sqref="C6:E6"/>
    </sheetView>
  </sheetViews>
  <sheetFormatPr defaultRowHeight="15" x14ac:dyDescent="0.25"/>
  <cols>
    <col min="1" max="1" width="101.28515625" customWidth="1"/>
    <col min="3" max="3" width="15.28515625" customWidth="1"/>
    <col min="4" max="4" width="13.5703125" customWidth="1"/>
    <col min="5" max="5" width="15" customWidth="1"/>
  </cols>
  <sheetData>
    <row r="1" spans="1:6" x14ac:dyDescent="0.25">
      <c r="A1" s="141" t="s">
        <v>144</v>
      </c>
      <c r="B1" s="116"/>
      <c r="C1" s="116"/>
      <c r="D1" s="116"/>
      <c r="E1" s="116"/>
      <c r="F1" s="116"/>
    </row>
    <row r="2" spans="1:6" ht="27" customHeight="1" x14ac:dyDescent="0.25">
      <c r="A2" s="572" t="s">
        <v>42</v>
      </c>
      <c r="B2" s="601"/>
      <c r="C2" s="601"/>
      <c r="D2" s="601"/>
      <c r="E2" s="601"/>
    </row>
    <row r="3" spans="1:6" ht="22.5" customHeight="1" x14ac:dyDescent="0.25">
      <c r="A3" s="576" t="s">
        <v>951</v>
      </c>
      <c r="B3" s="573"/>
      <c r="C3" s="573"/>
      <c r="D3" s="573"/>
      <c r="E3" s="573"/>
    </row>
    <row r="4" spans="1:6" ht="18" x14ac:dyDescent="0.25">
      <c r="A4" s="93"/>
    </row>
    <row r="5" spans="1:6" x14ac:dyDescent="0.25">
      <c r="A5" s="3" t="s">
        <v>928</v>
      </c>
    </row>
    <row r="6" spans="1:6" ht="31.5" customHeight="1" x14ac:dyDescent="0.25">
      <c r="A6" s="94" t="s">
        <v>255</v>
      </c>
      <c r="B6" s="95" t="s">
        <v>256</v>
      </c>
      <c r="C6" s="87" t="s">
        <v>160</v>
      </c>
      <c r="D6" s="87" t="s">
        <v>948</v>
      </c>
      <c r="E6" s="87" t="s">
        <v>161</v>
      </c>
    </row>
    <row r="7" spans="1:6" ht="15" customHeight="1" x14ac:dyDescent="0.25">
      <c r="A7" s="96"/>
      <c r="B7" s="49"/>
      <c r="C7" s="49"/>
      <c r="D7" s="49"/>
      <c r="E7" s="49"/>
    </row>
    <row r="8" spans="1:6" ht="15" customHeight="1" x14ac:dyDescent="0.25">
      <c r="A8" s="96"/>
      <c r="B8" s="49"/>
      <c r="C8" s="49"/>
      <c r="D8" s="49"/>
      <c r="E8" s="49"/>
    </row>
    <row r="9" spans="1:6" ht="15" customHeight="1" x14ac:dyDescent="0.25">
      <c r="A9" s="96"/>
      <c r="B9" s="49"/>
      <c r="C9" s="49"/>
      <c r="D9" s="49"/>
      <c r="E9" s="49"/>
    </row>
    <row r="10" spans="1:6" ht="15" customHeight="1" x14ac:dyDescent="0.25">
      <c r="A10" s="49"/>
      <c r="B10" s="49"/>
      <c r="C10" s="49"/>
      <c r="D10" s="49"/>
      <c r="E10" s="49"/>
    </row>
    <row r="11" spans="1:6" ht="31.5" customHeight="1" x14ac:dyDescent="0.25">
      <c r="A11" s="97" t="s">
        <v>941</v>
      </c>
      <c r="B11" s="60" t="s">
        <v>528</v>
      </c>
      <c r="C11" s="49"/>
      <c r="D11" s="49"/>
      <c r="E11" s="49"/>
    </row>
    <row r="12" spans="1:6" ht="15" customHeight="1" x14ac:dyDescent="0.25">
      <c r="A12" s="97"/>
      <c r="B12" s="49"/>
      <c r="C12" s="49"/>
      <c r="D12" s="49"/>
      <c r="E12" s="49"/>
    </row>
    <row r="13" spans="1:6" ht="15" customHeight="1" x14ac:dyDescent="0.25">
      <c r="A13" s="97"/>
      <c r="B13" s="49"/>
      <c r="C13" s="49"/>
      <c r="D13" s="49"/>
      <c r="E13" s="49"/>
    </row>
    <row r="14" spans="1:6" ht="15" customHeight="1" x14ac:dyDescent="0.25">
      <c r="A14" s="98"/>
      <c r="B14" s="49"/>
      <c r="C14" s="49"/>
      <c r="D14" s="49"/>
      <c r="E14" s="49"/>
    </row>
    <row r="15" spans="1:6" ht="15" customHeight="1" x14ac:dyDescent="0.25">
      <c r="A15" s="98"/>
      <c r="B15" s="49"/>
      <c r="C15" s="49"/>
      <c r="D15" s="49"/>
      <c r="E15" s="49"/>
    </row>
    <row r="16" spans="1:6" ht="32.25" customHeight="1" x14ac:dyDescent="0.25">
      <c r="A16" s="97" t="s">
        <v>942</v>
      </c>
      <c r="B16" s="47" t="s">
        <v>563</v>
      </c>
      <c r="C16" s="49"/>
      <c r="D16" s="49"/>
      <c r="E16" s="49"/>
    </row>
    <row r="17" spans="1:5" ht="15" customHeight="1" x14ac:dyDescent="0.25">
      <c r="A17" s="91" t="s">
        <v>803</v>
      </c>
      <c r="B17" s="91" t="s">
        <v>483</v>
      </c>
      <c r="C17" s="49"/>
      <c r="D17" s="49"/>
      <c r="E17" s="49"/>
    </row>
    <row r="18" spans="1:5" ht="15" customHeight="1" x14ac:dyDescent="0.25">
      <c r="A18" s="189" t="s">
        <v>158</v>
      </c>
      <c r="B18" s="91"/>
      <c r="C18" s="49"/>
      <c r="D18" s="49"/>
      <c r="E18" s="49"/>
    </row>
    <row r="19" spans="1:5" ht="15" customHeight="1" x14ac:dyDescent="0.25">
      <c r="A19" s="189" t="s">
        <v>159</v>
      </c>
      <c r="B19" s="91"/>
      <c r="C19" s="49"/>
      <c r="D19" s="49"/>
      <c r="E19" s="49"/>
    </row>
    <row r="20" spans="1:5" ht="15" customHeight="1" x14ac:dyDescent="0.25">
      <c r="A20" s="91" t="s">
        <v>804</v>
      </c>
      <c r="B20" s="91" t="s">
        <v>483</v>
      </c>
      <c r="C20" s="49"/>
      <c r="D20" s="49"/>
      <c r="E20" s="49"/>
    </row>
    <row r="21" spans="1:5" ht="15" customHeight="1" x14ac:dyDescent="0.25">
      <c r="A21" s="189" t="s">
        <v>158</v>
      </c>
      <c r="B21" s="91"/>
      <c r="C21" s="49"/>
      <c r="D21" s="49"/>
      <c r="E21" s="49"/>
    </row>
    <row r="22" spans="1:5" ht="15" customHeight="1" x14ac:dyDescent="0.25">
      <c r="A22" s="189" t="s">
        <v>159</v>
      </c>
      <c r="B22" s="91"/>
      <c r="C22" s="49"/>
      <c r="D22" s="49"/>
      <c r="E22" s="49"/>
    </row>
    <row r="23" spans="1:5" ht="15" customHeight="1" x14ac:dyDescent="0.25">
      <c r="A23" s="91" t="s">
        <v>805</v>
      </c>
      <c r="B23" s="91" t="s">
        <v>483</v>
      </c>
      <c r="C23" s="49"/>
      <c r="D23" s="49"/>
      <c r="E23" s="49"/>
    </row>
    <row r="24" spans="1:5" ht="15" customHeight="1" x14ac:dyDescent="0.25">
      <c r="A24" s="189" t="s">
        <v>158</v>
      </c>
      <c r="B24" s="91"/>
      <c r="C24" s="49"/>
      <c r="D24" s="49"/>
      <c r="E24" s="49"/>
    </row>
    <row r="25" spans="1:5" ht="15" customHeight="1" x14ac:dyDescent="0.25">
      <c r="A25" s="189" t="s">
        <v>159</v>
      </c>
      <c r="B25" s="91"/>
      <c r="C25" s="49"/>
      <c r="D25" s="49"/>
      <c r="E25" s="49"/>
    </row>
    <row r="26" spans="1:5" ht="15" customHeight="1" x14ac:dyDescent="0.25">
      <c r="A26" s="91" t="s">
        <v>806</v>
      </c>
      <c r="B26" s="91" t="s">
        <v>483</v>
      </c>
      <c r="C26" s="49"/>
      <c r="D26" s="49"/>
      <c r="E26" s="49"/>
    </row>
    <row r="27" spans="1:5" ht="15" customHeight="1" x14ac:dyDescent="0.25">
      <c r="A27" s="189" t="s">
        <v>158</v>
      </c>
      <c r="B27" s="91"/>
      <c r="C27" s="49"/>
      <c r="D27" s="49"/>
      <c r="E27" s="49"/>
    </row>
    <row r="28" spans="1:5" ht="15" customHeight="1" x14ac:dyDescent="0.25">
      <c r="A28" s="189" t="s">
        <v>159</v>
      </c>
      <c r="B28" s="91"/>
      <c r="C28" s="49"/>
      <c r="D28" s="49"/>
      <c r="E28" s="49"/>
    </row>
    <row r="29" spans="1:5" ht="15" customHeight="1" x14ac:dyDescent="0.25">
      <c r="A29" s="91" t="s">
        <v>754</v>
      </c>
      <c r="B29" s="99" t="s">
        <v>490</v>
      </c>
      <c r="C29" s="49"/>
      <c r="D29" s="49"/>
      <c r="E29" s="49"/>
    </row>
    <row r="30" spans="1:5" ht="15" customHeight="1" x14ac:dyDescent="0.25">
      <c r="A30" s="189" t="s">
        <v>158</v>
      </c>
      <c r="B30" s="99"/>
      <c r="C30" s="49"/>
      <c r="D30" s="49"/>
      <c r="E30" s="49"/>
    </row>
    <row r="31" spans="1:5" ht="15" customHeight="1" x14ac:dyDescent="0.25">
      <c r="A31" s="189" t="s">
        <v>159</v>
      </c>
      <c r="B31" s="99"/>
      <c r="C31" s="49"/>
      <c r="D31" s="49"/>
      <c r="E31" s="49"/>
    </row>
    <row r="32" spans="1:5" ht="15" customHeight="1" x14ac:dyDescent="0.25">
      <c r="A32" s="91" t="s">
        <v>752</v>
      </c>
      <c r="B32" s="99" t="s">
        <v>484</v>
      </c>
      <c r="C32" s="49"/>
      <c r="D32" s="49"/>
      <c r="E32" s="49"/>
    </row>
    <row r="33" spans="1:5" ht="15" customHeight="1" x14ac:dyDescent="0.25">
      <c r="A33" s="189" t="s">
        <v>158</v>
      </c>
      <c r="B33" s="99"/>
      <c r="C33" s="49"/>
      <c r="D33" s="49"/>
      <c r="E33" s="49"/>
    </row>
    <row r="34" spans="1:5" ht="15" customHeight="1" x14ac:dyDescent="0.25">
      <c r="A34" s="189" t="s">
        <v>159</v>
      </c>
      <c r="B34" s="49"/>
      <c r="C34" s="49"/>
      <c r="D34" s="49"/>
      <c r="E34" s="49"/>
    </row>
    <row r="35" spans="1:5" ht="38.25" customHeight="1" x14ac:dyDescent="0.25">
      <c r="A35" s="97" t="s">
        <v>943</v>
      </c>
      <c r="B35" s="50" t="s">
        <v>946</v>
      </c>
      <c r="C35" s="49"/>
      <c r="D35" s="49"/>
      <c r="E35" s="49"/>
    </row>
    <row r="36" spans="1:5" ht="15" customHeight="1" x14ac:dyDescent="0.25">
      <c r="A36" s="97"/>
      <c r="B36" s="49" t="s">
        <v>516</v>
      </c>
      <c r="C36" s="49"/>
      <c r="D36" s="49"/>
      <c r="E36" s="49"/>
    </row>
    <row r="37" spans="1:5" ht="15" customHeight="1" x14ac:dyDescent="0.25">
      <c r="A37" s="97"/>
      <c r="B37" s="49" t="s">
        <v>555</v>
      </c>
      <c r="C37" s="49"/>
      <c r="D37" s="49"/>
      <c r="E37" s="49"/>
    </row>
    <row r="38" spans="1:5" ht="15" customHeight="1" x14ac:dyDescent="0.25">
      <c r="A38" s="98"/>
      <c r="B38" s="49"/>
      <c r="C38" s="49"/>
      <c r="D38" s="49"/>
      <c r="E38" s="49"/>
    </row>
    <row r="39" spans="1:5" ht="15" customHeight="1" x14ac:dyDescent="0.25">
      <c r="A39" s="98"/>
      <c r="B39" s="49"/>
      <c r="C39" s="49"/>
      <c r="D39" s="49"/>
      <c r="E39" s="49"/>
    </row>
    <row r="40" spans="1:5" ht="36.75" customHeight="1" x14ac:dyDescent="0.25">
      <c r="A40" s="97" t="s">
        <v>944</v>
      </c>
      <c r="B40" s="50" t="s">
        <v>947</v>
      </c>
      <c r="C40" s="49"/>
      <c r="D40" s="49"/>
      <c r="E40" s="49"/>
    </row>
    <row r="41" spans="1:5" ht="15" customHeight="1" x14ac:dyDescent="0.25">
      <c r="A41" s="97"/>
      <c r="B41" s="49"/>
      <c r="C41" s="49"/>
      <c r="D41" s="49"/>
      <c r="E41" s="49"/>
    </row>
    <row r="42" spans="1:5" ht="15" customHeight="1" x14ac:dyDescent="0.25">
      <c r="A42" s="97"/>
      <c r="B42" s="49"/>
      <c r="C42" s="49"/>
      <c r="D42" s="49"/>
      <c r="E42" s="49"/>
    </row>
    <row r="43" spans="1:5" ht="15" customHeight="1" x14ac:dyDescent="0.25">
      <c r="A43" s="98"/>
      <c r="B43" s="49"/>
      <c r="C43" s="49"/>
      <c r="D43" s="49"/>
      <c r="E43" s="49"/>
    </row>
    <row r="44" spans="1:5" ht="15" customHeight="1" x14ac:dyDescent="0.25">
      <c r="A44" s="98"/>
      <c r="B44" s="49"/>
      <c r="C44" s="49"/>
      <c r="D44" s="49"/>
      <c r="E44" s="49"/>
    </row>
    <row r="45" spans="1:5" ht="28.5" customHeight="1" x14ac:dyDescent="0.25">
      <c r="A45" s="97" t="s">
        <v>945</v>
      </c>
      <c r="B45" s="50"/>
      <c r="C45" s="49"/>
      <c r="D45" s="49"/>
      <c r="E45" s="49"/>
    </row>
    <row r="46" spans="1:5" ht="15" customHeight="1" x14ac:dyDescent="0.25"/>
    <row r="47" spans="1:5" ht="15" customHeight="1" x14ac:dyDescent="0.25"/>
    <row r="48" spans="1:5" ht="15" customHeight="1" x14ac:dyDescent="0.25"/>
  </sheetData>
  <mergeCells count="2"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55"/>
  <sheetViews>
    <sheetView workbookViewId="0">
      <selection activeCell="A2" sqref="A2:I56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  <col min="6" max="6" width="10.85546875" customWidth="1"/>
    <col min="7" max="7" width="11.28515625" customWidth="1"/>
    <col min="8" max="8" width="10.85546875" customWidth="1"/>
    <col min="9" max="9" width="10.42578125" customWidth="1"/>
  </cols>
  <sheetData>
    <row r="1" spans="1:9" x14ac:dyDescent="0.25">
      <c r="A1" s="141" t="s">
        <v>144</v>
      </c>
      <c r="B1" s="116"/>
      <c r="C1" s="116"/>
      <c r="D1" s="116"/>
      <c r="E1" s="116"/>
      <c r="F1" s="116"/>
    </row>
    <row r="2" spans="1:9" ht="26.25" customHeight="1" x14ac:dyDescent="0.25">
      <c r="A2" s="668" t="s">
        <v>42</v>
      </c>
      <c r="B2" s="670"/>
      <c r="C2" s="670"/>
      <c r="D2" s="670"/>
      <c r="E2" s="670"/>
      <c r="F2" s="575"/>
      <c r="G2" s="575"/>
      <c r="H2" s="575"/>
      <c r="I2" s="575"/>
    </row>
    <row r="3" spans="1:9" ht="30" customHeight="1" x14ac:dyDescent="0.25">
      <c r="A3" s="671" t="s">
        <v>148</v>
      </c>
      <c r="B3" s="672"/>
      <c r="C3" s="672"/>
      <c r="D3" s="672"/>
      <c r="E3" s="672"/>
      <c r="F3" s="672"/>
      <c r="G3" s="672"/>
      <c r="H3" s="672"/>
      <c r="I3" s="672"/>
    </row>
    <row r="5" spans="1:9" x14ac:dyDescent="0.25">
      <c r="A5" s="3" t="s">
        <v>931</v>
      </c>
    </row>
    <row r="6" spans="1:9" ht="45" x14ac:dyDescent="0.3">
      <c r="A6" s="1" t="s">
        <v>255</v>
      </c>
      <c r="B6" s="2" t="s">
        <v>256</v>
      </c>
      <c r="C6" s="76" t="s">
        <v>145</v>
      </c>
      <c r="D6" s="76" t="s">
        <v>26</v>
      </c>
      <c r="E6" s="76" t="s">
        <v>146</v>
      </c>
      <c r="F6" s="76" t="s">
        <v>147</v>
      </c>
      <c r="G6" s="76" t="s">
        <v>37</v>
      </c>
      <c r="H6" s="76" t="s">
        <v>38</v>
      </c>
      <c r="I6" s="76" t="s">
        <v>39</v>
      </c>
    </row>
    <row r="7" spans="1:9" x14ac:dyDescent="0.25">
      <c r="A7" s="61" t="s">
        <v>737</v>
      </c>
      <c r="B7" s="62" t="s">
        <v>291</v>
      </c>
      <c r="C7" s="49"/>
      <c r="D7" s="49"/>
      <c r="E7" s="49"/>
      <c r="F7" s="49"/>
      <c r="G7" s="49"/>
      <c r="H7" s="49"/>
      <c r="I7" s="49"/>
    </row>
    <row r="8" spans="1:9" x14ac:dyDescent="0.25">
      <c r="A8" s="47" t="s">
        <v>708</v>
      </c>
      <c r="B8" s="62" t="s">
        <v>292</v>
      </c>
      <c r="C8" s="49"/>
      <c r="D8" s="49"/>
      <c r="E8" s="49"/>
      <c r="F8" s="49"/>
      <c r="G8" s="49"/>
      <c r="H8" s="49"/>
      <c r="I8" s="49"/>
    </row>
    <row r="9" spans="1:9" x14ac:dyDescent="0.25">
      <c r="A9" s="47" t="s">
        <v>626</v>
      </c>
      <c r="B9" s="62" t="s">
        <v>338</v>
      </c>
      <c r="C9" s="49"/>
      <c r="D9" s="49"/>
      <c r="E9" s="49"/>
      <c r="F9" s="49"/>
      <c r="G9" s="49"/>
      <c r="H9" s="49"/>
      <c r="I9" s="49"/>
    </row>
    <row r="10" spans="1:9" x14ac:dyDescent="0.25">
      <c r="A10" s="59" t="s">
        <v>676</v>
      </c>
      <c r="B10" s="62" t="s">
        <v>348</v>
      </c>
      <c r="C10" s="49"/>
      <c r="D10" s="49"/>
      <c r="E10" s="49"/>
      <c r="F10" s="49"/>
      <c r="G10" s="49"/>
      <c r="H10" s="49"/>
      <c r="I10" s="49"/>
    </row>
    <row r="11" spans="1:9" x14ac:dyDescent="0.25">
      <c r="A11" s="59" t="s">
        <v>684</v>
      </c>
      <c r="B11" s="62" t="s">
        <v>367</v>
      </c>
      <c r="C11" s="49"/>
      <c r="D11" s="49"/>
      <c r="E11" s="49"/>
      <c r="F11" s="49"/>
      <c r="G11" s="49"/>
      <c r="H11" s="49"/>
      <c r="I11" s="49"/>
    </row>
    <row r="12" spans="1:9" ht="15.75" x14ac:dyDescent="0.25">
      <c r="A12" s="142" t="s">
        <v>846</v>
      </c>
      <c r="B12" s="143"/>
      <c r="C12" s="144"/>
      <c r="D12" s="144"/>
      <c r="E12" s="144"/>
      <c r="F12" s="144"/>
      <c r="G12" s="144"/>
      <c r="H12" s="144"/>
      <c r="I12" s="144"/>
    </row>
    <row r="13" spans="1:9" x14ac:dyDescent="0.25">
      <c r="A13" s="60" t="s">
        <v>686</v>
      </c>
      <c r="B13" s="62" t="s">
        <v>382</v>
      </c>
      <c r="C13" s="49"/>
      <c r="D13" s="49"/>
      <c r="E13" s="49"/>
      <c r="F13" s="49"/>
      <c r="G13" s="49"/>
      <c r="H13" s="49"/>
      <c r="I13" s="49"/>
    </row>
    <row r="14" spans="1:9" x14ac:dyDescent="0.25">
      <c r="A14" s="59" t="s">
        <v>687</v>
      </c>
      <c r="B14" s="62" t="s">
        <v>391</v>
      </c>
      <c r="C14" s="49"/>
      <c r="D14" s="49"/>
      <c r="E14" s="49"/>
      <c r="F14" s="49"/>
      <c r="G14" s="49"/>
      <c r="H14" s="49"/>
      <c r="I14" s="49"/>
    </row>
    <row r="15" spans="1:9" x14ac:dyDescent="0.25">
      <c r="A15" s="59" t="s">
        <v>688</v>
      </c>
      <c r="B15" s="62" t="s">
        <v>402</v>
      </c>
      <c r="C15" s="49"/>
      <c r="D15" s="49"/>
      <c r="E15" s="49"/>
      <c r="F15" s="49"/>
      <c r="G15" s="49"/>
      <c r="H15" s="49"/>
      <c r="I15" s="49"/>
    </row>
    <row r="16" spans="1:9" ht="15.75" x14ac:dyDescent="0.25">
      <c r="A16" s="142" t="s">
        <v>845</v>
      </c>
      <c r="B16" s="143"/>
      <c r="C16" s="144"/>
      <c r="D16" s="144"/>
      <c r="E16" s="144"/>
      <c r="F16" s="144"/>
      <c r="G16" s="144"/>
      <c r="H16" s="144"/>
      <c r="I16" s="144"/>
    </row>
    <row r="17" spans="1:9" ht="15.75" x14ac:dyDescent="0.25">
      <c r="A17" s="147" t="s">
        <v>739</v>
      </c>
      <c r="B17" s="148" t="s">
        <v>403</v>
      </c>
      <c r="C17" s="149"/>
      <c r="D17" s="149"/>
      <c r="E17" s="149"/>
      <c r="F17" s="149"/>
      <c r="G17" s="149"/>
      <c r="H17" s="149"/>
      <c r="I17" s="149"/>
    </row>
    <row r="18" spans="1:9" x14ac:dyDescent="0.25">
      <c r="A18" s="19" t="s">
        <v>695</v>
      </c>
      <c r="B18" s="8" t="s">
        <v>411</v>
      </c>
      <c r="C18" s="19"/>
      <c r="D18" s="19"/>
      <c r="E18" s="19"/>
      <c r="F18" s="19"/>
      <c r="G18" s="19"/>
      <c r="H18" s="19"/>
      <c r="I18" s="19"/>
    </row>
    <row r="19" spans="1:9" x14ac:dyDescent="0.25">
      <c r="A19" s="17" t="s">
        <v>698</v>
      </c>
      <c r="B19" s="8" t="s">
        <v>419</v>
      </c>
      <c r="C19" s="17"/>
      <c r="D19" s="17"/>
      <c r="E19" s="17"/>
      <c r="F19" s="17"/>
      <c r="G19" s="17"/>
      <c r="H19" s="17"/>
      <c r="I19" s="17"/>
    </row>
    <row r="20" spans="1:9" x14ac:dyDescent="0.25">
      <c r="A20" s="45" t="s">
        <v>420</v>
      </c>
      <c r="B20" s="4" t="s">
        <v>421</v>
      </c>
      <c r="C20" s="45"/>
      <c r="D20" s="45"/>
      <c r="E20" s="45"/>
      <c r="F20" s="45"/>
      <c r="G20" s="45"/>
      <c r="H20" s="45"/>
      <c r="I20" s="45"/>
    </row>
    <row r="21" spans="1:9" x14ac:dyDescent="0.25">
      <c r="A21" s="45" t="s">
        <v>422</v>
      </c>
      <c r="B21" s="4" t="s">
        <v>423</v>
      </c>
      <c r="C21" s="45"/>
      <c r="D21" s="45"/>
      <c r="E21" s="45"/>
      <c r="F21" s="45"/>
      <c r="G21" s="45"/>
      <c r="H21" s="45"/>
      <c r="I21" s="45"/>
    </row>
    <row r="22" spans="1:9" x14ac:dyDescent="0.25">
      <c r="A22" s="17" t="s">
        <v>424</v>
      </c>
      <c r="B22" s="8" t="s">
        <v>425</v>
      </c>
      <c r="C22" s="45"/>
      <c r="D22" s="45"/>
      <c r="E22" s="45"/>
      <c r="F22" s="45"/>
      <c r="G22" s="45"/>
      <c r="H22" s="45"/>
      <c r="I22" s="45"/>
    </row>
    <row r="23" spans="1:9" x14ac:dyDescent="0.25">
      <c r="A23" s="45" t="s">
        <v>426</v>
      </c>
      <c r="B23" s="4" t="s">
        <v>427</v>
      </c>
      <c r="C23" s="45"/>
      <c r="D23" s="45"/>
      <c r="E23" s="45"/>
      <c r="F23" s="45"/>
      <c r="G23" s="45"/>
      <c r="H23" s="45"/>
      <c r="I23" s="45"/>
    </row>
    <row r="24" spans="1:9" x14ac:dyDescent="0.25">
      <c r="A24" s="45" t="s">
        <v>428</v>
      </c>
      <c r="B24" s="4" t="s">
        <v>429</v>
      </c>
      <c r="C24" s="45"/>
      <c r="D24" s="45"/>
      <c r="E24" s="45"/>
      <c r="F24" s="45"/>
      <c r="G24" s="45"/>
      <c r="H24" s="45"/>
      <c r="I24" s="45"/>
    </row>
    <row r="25" spans="1:9" x14ac:dyDescent="0.25">
      <c r="A25" s="45" t="s">
        <v>430</v>
      </c>
      <c r="B25" s="4" t="s">
        <v>431</v>
      </c>
      <c r="C25" s="45"/>
      <c r="D25" s="45"/>
      <c r="E25" s="45"/>
      <c r="F25" s="45"/>
      <c r="G25" s="45"/>
      <c r="H25" s="45"/>
      <c r="I25" s="45"/>
    </row>
    <row r="26" spans="1:9" x14ac:dyDescent="0.25">
      <c r="A26" s="46" t="s">
        <v>699</v>
      </c>
      <c r="B26" s="47" t="s">
        <v>432</v>
      </c>
      <c r="C26" s="17"/>
      <c r="D26" s="17"/>
      <c r="E26" s="17"/>
      <c r="F26" s="17"/>
      <c r="G26" s="17"/>
      <c r="H26" s="17"/>
      <c r="I26" s="17"/>
    </row>
    <row r="27" spans="1:9" x14ac:dyDescent="0.25">
      <c r="A27" s="46" t="s">
        <v>705</v>
      </c>
      <c r="B27" s="47" t="s">
        <v>442</v>
      </c>
      <c r="C27" s="17"/>
      <c r="D27" s="17"/>
      <c r="E27" s="17"/>
      <c r="F27" s="17"/>
      <c r="G27" s="17"/>
      <c r="H27" s="17"/>
      <c r="I27" s="17"/>
    </row>
    <row r="28" spans="1:9" x14ac:dyDescent="0.25">
      <c r="A28" s="16" t="s">
        <v>443</v>
      </c>
      <c r="B28" s="4" t="s">
        <v>444</v>
      </c>
      <c r="C28" s="16"/>
      <c r="D28" s="16"/>
      <c r="E28" s="16"/>
      <c r="F28" s="16"/>
      <c r="G28" s="16"/>
      <c r="H28" s="16"/>
      <c r="I28" s="16"/>
    </row>
    <row r="29" spans="1:9" ht="15.75" x14ac:dyDescent="0.25">
      <c r="A29" s="150" t="s">
        <v>740</v>
      </c>
      <c r="B29" s="151" t="s">
        <v>445</v>
      </c>
      <c r="C29" s="152"/>
      <c r="D29" s="152"/>
      <c r="E29" s="152"/>
      <c r="F29" s="152"/>
      <c r="G29" s="152"/>
      <c r="H29" s="152"/>
      <c r="I29" s="152"/>
    </row>
    <row r="30" spans="1:9" ht="15.75" x14ac:dyDescent="0.25">
      <c r="A30" s="155" t="s">
        <v>776</v>
      </c>
      <c r="B30" s="156"/>
      <c r="C30" s="158"/>
      <c r="D30" s="158"/>
      <c r="E30" s="158"/>
      <c r="F30" s="158"/>
      <c r="G30" s="158"/>
      <c r="H30" s="158"/>
      <c r="I30" s="158"/>
    </row>
    <row r="31" spans="1:9" ht="45" x14ac:dyDescent="0.3">
      <c r="A31" s="1" t="s">
        <v>255</v>
      </c>
      <c r="B31" s="2" t="s">
        <v>10</v>
      </c>
      <c r="C31" s="76" t="s">
        <v>145</v>
      </c>
      <c r="D31" s="76" t="s">
        <v>26</v>
      </c>
      <c r="E31" s="76" t="s">
        <v>146</v>
      </c>
      <c r="F31" s="76" t="s">
        <v>147</v>
      </c>
      <c r="G31" s="76" t="s">
        <v>37</v>
      </c>
      <c r="H31" s="76" t="s">
        <v>38</v>
      </c>
      <c r="I31" s="76" t="s">
        <v>39</v>
      </c>
    </row>
    <row r="32" spans="1:9" x14ac:dyDescent="0.25">
      <c r="A32" s="47" t="s">
        <v>780</v>
      </c>
      <c r="B32" s="60" t="s">
        <v>466</v>
      </c>
      <c r="C32" s="37"/>
      <c r="D32" s="37"/>
      <c r="E32" s="37"/>
      <c r="F32" s="37"/>
      <c r="G32" s="37"/>
      <c r="H32" s="37"/>
      <c r="I32" s="37"/>
    </row>
    <row r="33" spans="1:9" x14ac:dyDescent="0.25">
      <c r="A33" s="47" t="s">
        <v>784</v>
      </c>
      <c r="B33" s="60" t="s">
        <v>513</v>
      </c>
      <c r="C33" s="37"/>
      <c r="D33" s="37"/>
      <c r="E33" s="37"/>
      <c r="F33" s="37"/>
      <c r="G33" s="37"/>
      <c r="H33" s="37"/>
      <c r="I33" s="37"/>
    </row>
    <row r="34" spans="1:9" x14ac:dyDescent="0.25">
      <c r="A34" s="59" t="s">
        <v>785</v>
      </c>
      <c r="B34" s="60" t="s">
        <v>544</v>
      </c>
      <c r="C34" s="37"/>
      <c r="D34" s="37"/>
      <c r="E34" s="37"/>
      <c r="F34" s="37"/>
      <c r="G34" s="37"/>
      <c r="H34" s="37"/>
      <c r="I34" s="37"/>
    </row>
    <row r="35" spans="1:9" x14ac:dyDescent="0.25">
      <c r="A35" s="47" t="s">
        <v>787</v>
      </c>
      <c r="B35" s="60" t="s">
        <v>560</v>
      </c>
      <c r="C35" s="37"/>
      <c r="D35" s="37"/>
      <c r="E35" s="37"/>
      <c r="F35" s="37"/>
      <c r="G35" s="37"/>
      <c r="H35" s="37"/>
      <c r="I35" s="37"/>
    </row>
    <row r="36" spans="1:9" ht="15.75" x14ac:dyDescent="0.25">
      <c r="A36" s="142" t="s">
        <v>846</v>
      </c>
      <c r="B36" s="145"/>
      <c r="C36" s="146"/>
      <c r="D36" s="146"/>
      <c r="E36" s="146"/>
      <c r="F36" s="146"/>
      <c r="G36" s="146"/>
      <c r="H36" s="146"/>
      <c r="I36" s="146"/>
    </row>
    <row r="37" spans="1:9" x14ac:dyDescent="0.25">
      <c r="A37" s="47" t="s">
        <v>781</v>
      </c>
      <c r="B37" s="60" t="s">
        <v>474</v>
      </c>
      <c r="C37" s="37"/>
      <c r="D37" s="37"/>
      <c r="E37" s="37"/>
      <c r="F37" s="37"/>
      <c r="G37" s="37"/>
      <c r="H37" s="37"/>
      <c r="I37" s="37"/>
    </row>
    <row r="38" spans="1:9" x14ac:dyDescent="0.25">
      <c r="A38" s="47" t="s">
        <v>786</v>
      </c>
      <c r="B38" s="60" t="s">
        <v>555</v>
      </c>
      <c r="C38" s="37"/>
      <c r="D38" s="37"/>
      <c r="E38" s="37"/>
      <c r="F38" s="37"/>
      <c r="G38" s="37"/>
      <c r="H38" s="37"/>
      <c r="I38" s="37"/>
    </row>
    <row r="39" spans="1:9" x14ac:dyDescent="0.25">
      <c r="A39" s="47" t="s">
        <v>789</v>
      </c>
      <c r="B39" s="60" t="s">
        <v>565</v>
      </c>
      <c r="C39" s="37"/>
      <c r="D39" s="37"/>
      <c r="E39" s="37"/>
      <c r="F39" s="37"/>
      <c r="G39" s="37"/>
      <c r="H39" s="37"/>
      <c r="I39" s="37"/>
    </row>
    <row r="40" spans="1:9" ht="15.75" x14ac:dyDescent="0.25">
      <c r="A40" s="142" t="s">
        <v>845</v>
      </c>
      <c r="B40" s="145"/>
      <c r="C40" s="146"/>
      <c r="D40" s="146"/>
      <c r="E40" s="146"/>
      <c r="F40" s="146"/>
      <c r="G40" s="146"/>
      <c r="H40" s="146"/>
      <c r="I40" s="146"/>
    </row>
    <row r="41" spans="1:9" ht="15.75" x14ac:dyDescent="0.25">
      <c r="A41" s="153" t="s">
        <v>788</v>
      </c>
      <c r="B41" s="147" t="s">
        <v>566</v>
      </c>
      <c r="C41" s="154"/>
      <c r="D41" s="154"/>
      <c r="E41" s="154"/>
      <c r="F41" s="154"/>
      <c r="G41" s="154"/>
      <c r="H41" s="154"/>
      <c r="I41" s="154"/>
    </row>
    <row r="42" spans="1:9" ht="15.75" x14ac:dyDescent="0.25">
      <c r="A42" s="163" t="s">
        <v>897</v>
      </c>
      <c r="B42" s="164"/>
      <c r="C42" s="165"/>
      <c r="D42" s="165"/>
      <c r="E42" s="165"/>
      <c r="F42" s="165"/>
      <c r="G42" s="165"/>
      <c r="H42" s="165"/>
      <c r="I42" s="165"/>
    </row>
    <row r="43" spans="1:9" ht="15.75" x14ac:dyDescent="0.25">
      <c r="A43" s="163" t="s">
        <v>898</v>
      </c>
      <c r="B43" s="164"/>
      <c r="C43" s="165"/>
      <c r="D43" s="165"/>
      <c r="E43" s="165"/>
      <c r="F43" s="165"/>
      <c r="G43" s="165"/>
      <c r="H43" s="165"/>
      <c r="I43" s="165"/>
    </row>
    <row r="44" spans="1:9" x14ac:dyDescent="0.25">
      <c r="A44" s="19" t="s">
        <v>790</v>
      </c>
      <c r="B44" s="8" t="s">
        <v>571</v>
      </c>
      <c r="C44" s="37"/>
      <c r="D44" s="37"/>
      <c r="E44" s="37"/>
      <c r="F44" s="37"/>
      <c r="G44" s="37"/>
      <c r="H44" s="37"/>
      <c r="I44" s="37"/>
    </row>
    <row r="45" spans="1:9" x14ac:dyDescent="0.25">
      <c r="A45" s="17" t="s">
        <v>791</v>
      </c>
      <c r="B45" s="8" t="s">
        <v>578</v>
      </c>
      <c r="C45" s="37"/>
      <c r="D45" s="37"/>
      <c r="E45" s="37"/>
      <c r="F45" s="37"/>
      <c r="G45" s="37"/>
      <c r="H45" s="37"/>
      <c r="I45" s="37"/>
    </row>
    <row r="46" spans="1:9" x14ac:dyDescent="0.25">
      <c r="A46" s="4" t="s">
        <v>895</v>
      </c>
      <c r="B46" s="4" t="s">
        <v>579</v>
      </c>
      <c r="C46" s="37"/>
      <c r="D46" s="37"/>
      <c r="E46" s="37"/>
      <c r="F46" s="37"/>
      <c r="G46" s="37"/>
      <c r="H46" s="37"/>
      <c r="I46" s="37"/>
    </row>
    <row r="47" spans="1:9" x14ac:dyDescent="0.25">
      <c r="A47" s="4" t="s">
        <v>896</v>
      </c>
      <c r="B47" s="4" t="s">
        <v>579</v>
      </c>
      <c r="C47" s="37"/>
      <c r="D47" s="37"/>
      <c r="E47" s="37"/>
      <c r="F47" s="37"/>
      <c r="G47" s="37"/>
      <c r="H47" s="37"/>
      <c r="I47" s="37"/>
    </row>
    <row r="48" spans="1:9" x14ac:dyDescent="0.25">
      <c r="A48" s="4" t="s">
        <v>893</v>
      </c>
      <c r="B48" s="4" t="s">
        <v>580</v>
      </c>
      <c r="C48" s="37"/>
      <c r="D48" s="37"/>
      <c r="E48" s="37"/>
      <c r="F48" s="37"/>
      <c r="G48" s="37"/>
      <c r="H48" s="37"/>
      <c r="I48" s="37"/>
    </row>
    <row r="49" spans="1:9" x14ac:dyDescent="0.25">
      <c r="A49" s="4" t="s">
        <v>894</v>
      </c>
      <c r="B49" s="4" t="s">
        <v>580</v>
      </c>
      <c r="C49" s="37"/>
      <c r="D49" s="37"/>
      <c r="E49" s="37"/>
      <c r="F49" s="37"/>
      <c r="G49" s="37"/>
      <c r="H49" s="37"/>
      <c r="I49" s="37"/>
    </row>
    <row r="50" spans="1:9" x14ac:dyDescent="0.25">
      <c r="A50" s="8" t="s">
        <v>792</v>
      </c>
      <c r="B50" s="8" t="s">
        <v>581</v>
      </c>
      <c r="C50" s="37"/>
      <c r="D50" s="37"/>
      <c r="E50" s="37"/>
      <c r="F50" s="37"/>
      <c r="G50" s="37"/>
      <c r="H50" s="37"/>
      <c r="I50" s="37"/>
    </row>
    <row r="51" spans="1:9" x14ac:dyDescent="0.25">
      <c r="A51" s="19" t="s">
        <v>793</v>
      </c>
      <c r="B51" s="8" t="s">
        <v>592</v>
      </c>
      <c r="C51" s="37"/>
      <c r="D51" s="37"/>
      <c r="E51" s="37"/>
      <c r="F51" s="37"/>
      <c r="G51" s="37"/>
      <c r="H51" s="37"/>
      <c r="I51" s="37"/>
    </row>
    <row r="52" spans="1:9" x14ac:dyDescent="0.25">
      <c r="A52" s="17" t="s">
        <v>794</v>
      </c>
      <c r="B52" s="8" t="s">
        <v>600</v>
      </c>
      <c r="C52" s="37"/>
      <c r="D52" s="37"/>
      <c r="E52" s="37"/>
      <c r="F52" s="37"/>
      <c r="G52" s="37"/>
      <c r="H52" s="37"/>
      <c r="I52" s="37"/>
    </row>
    <row r="53" spans="1:9" x14ac:dyDescent="0.25">
      <c r="A53" s="19" t="s">
        <v>601</v>
      </c>
      <c r="B53" s="8" t="s">
        <v>602</v>
      </c>
      <c r="C53" s="37"/>
      <c r="D53" s="37"/>
      <c r="E53" s="37"/>
      <c r="F53" s="37"/>
      <c r="G53" s="37"/>
      <c r="H53" s="37"/>
      <c r="I53" s="37"/>
    </row>
    <row r="54" spans="1:9" ht="15.75" x14ac:dyDescent="0.25">
      <c r="A54" s="150" t="s">
        <v>795</v>
      </c>
      <c r="B54" s="151" t="s">
        <v>603</v>
      </c>
      <c r="C54" s="154"/>
      <c r="D54" s="154"/>
      <c r="E54" s="154"/>
      <c r="F54" s="154"/>
      <c r="G54" s="154"/>
      <c r="H54" s="154"/>
      <c r="I54" s="154"/>
    </row>
    <row r="55" spans="1:9" ht="15.75" x14ac:dyDescent="0.25">
      <c r="A55" s="155" t="s">
        <v>777</v>
      </c>
      <c r="B55" s="156"/>
      <c r="C55" s="157"/>
      <c r="D55" s="157"/>
      <c r="E55" s="157"/>
      <c r="F55" s="157"/>
      <c r="G55" s="157"/>
      <c r="H55" s="157"/>
      <c r="I55" s="157"/>
    </row>
  </sheetData>
  <mergeCells count="2">
    <mergeCell ref="A3:I3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1"/>
  <sheetViews>
    <sheetView workbookViewId="0">
      <selection sqref="A1:E123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ht="20.25" customHeight="1" x14ac:dyDescent="0.25">
      <c r="A1" s="572" t="s">
        <v>42</v>
      </c>
      <c r="B1" s="573"/>
      <c r="C1" s="573"/>
      <c r="D1" s="573"/>
      <c r="E1" s="573"/>
      <c r="F1" s="86"/>
      <c r="G1" s="86"/>
      <c r="H1" s="86"/>
      <c r="I1" s="86"/>
      <c r="J1" s="86"/>
      <c r="K1" s="127"/>
    </row>
    <row r="2" spans="1:11" ht="19.5" customHeight="1" x14ac:dyDescent="0.25">
      <c r="A2" s="576" t="s">
        <v>842</v>
      </c>
      <c r="B2" s="573"/>
      <c r="C2" s="573"/>
      <c r="D2" s="573"/>
      <c r="E2" s="573"/>
    </row>
    <row r="3" spans="1:11" ht="18" x14ac:dyDescent="0.25">
      <c r="A3" s="58"/>
    </row>
    <row r="4" spans="1:11" x14ac:dyDescent="0.25">
      <c r="A4" s="129" t="s">
        <v>928</v>
      </c>
    </row>
    <row r="5" spans="1:11" ht="25.5" x14ac:dyDescent="0.25">
      <c r="A5" s="1" t="s">
        <v>255</v>
      </c>
      <c r="B5" s="2" t="s">
        <v>256</v>
      </c>
      <c r="C5" s="2" t="s">
        <v>970</v>
      </c>
      <c r="D5" s="2" t="s">
        <v>40</v>
      </c>
      <c r="E5" s="128" t="s">
        <v>41</v>
      </c>
    </row>
    <row r="6" spans="1:11" x14ac:dyDescent="0.25">
      <c r="A6" s="38" t="s">
        <v>257</v>
      </c>
      <c r="B6" s="39" t="s">
        <v>258</v>
      </c>
      <c r="C6" s="49"/>
      <c r="D6" s="49"/>
      <c r="E6" s="49"/>
    </row>
    <row r="7" spans="1:11" x14ac:dyDescent="0.25">
      <c r="A7" s="38" t="s">
        <v>259</v>
      </c>
      <c r="B7" s="40" t="s">
        <v>260</v>
      </c>
      <c r="C7" s="49"/>
      <c r="D7" s="49"/>
      <c r="E7" s="49"/>
    </row>
    <row r="8" spans="1:11" x14ac:dyDescent="0.25">
      <c r="A8" s="38" t="s">
        <v>261</v>
      </c>
      <c r="B8" s="40" t="s">
        <v>262</v>
      </c>
      <c r="C8" s="49"/>
      <c r="D8" s="49"/>
      <c r="E8" s="49"/>
    </row>
    <row r="9" spans="1:11" x14ac:dyDescent="0.25">
      <c r="A9" s="41" t="s">
        <v>263</v>
      </c>
      <c r="B9" s="40" t="s">
        <v>264</v>
      </c>
      <c r="C9" s="49"/>
      <c r="D9" s="49"/>
      <c r="E9" s="49"/>
    </row>
    <row r="10" spans="1:11" x14ac:dyDescent="0.25">
      <c r="A10" s="41" t="s">
        <v>265</v>
      </c>
      <c r="B10" s="40" t="s">
        <v>266</v>
      </c>
      <c r="C10" s="49"/>
      <c r="D10" s="49"/>
      <c r="E10" s="49"/>
    </row>
    <row r="11" spans="1:11" x14ac:dyDescent="0.25">
      <c r="A11" s="41" t="s">
        <v>267</v>
      </c>
      <c r="B11" s="40" t="s">
        <v>268</v>
      </c>
      <c r="C11" s="49"/>
      <c r="D11" s="49"/>
      <c r="E11" s="49"/>
    </row>
    <row r="12" spans="1:11" x14ac:dyDescent="0.25">
      <c r="A12" s="41" t="s">
        <v>269</v>
      </c>
      <c r="B12" s="40" t="s">
        <v>270</v>
      </c>
      <c r="C12" s="49"/>
      <c r="D12" s="49"/>
      <c r="E12" s="49"/>
    </row>
    <row r="13" spans="1:11" x14ac:dyDescent="0.25">
      <c r="A13" s="41" t="s">
        <v>271</v>
      </c>
      <c r="B13" s="40" t="s">
        <v>272</v>
      </c>
      <c r="C13" s="49"/>
      <c r="D13" s="49"/>
      <c r="E13" s="49"/>
    </row>
    <row r="14" spans="1:11" x14ac:dyDescent="0.25">
      <c r="A14" s="4" t="s">
        <v>273</v>
      </c>
      <c r="B14" s="40" t="s">
        <v>274</v>
      </c>
      <c r="C14" s="49"/>
      <c r="D14" s="49"/>
      <c r="E14" s="49"/>
    </row>
    <row r="15" spans="1:11" x14ac:dyDescent="0.25">
      <c r="A15" s="4" t="s">
        <v>275</v>
      </c>
      <c r="B15" s="40" t="s">
        <v>276</v>
      </c>
      <c r="C15" s="49"/>
      <c r="D15" s="49"/>
      <c r="E15" s="49"/>
    </row>
    <row r="16" spans="1:11" x14ac:dyDescent="0.25">
      <c r="A16" s="4" t="s">
        <v>277</v>
      </c>
      <c r="B16" s="40" t="s">
        <v>278</v>
      </c>
      <c r="C16" s="49"/>
      <c r="D16" s="49"/>
      <c r="E16" s="49"/>
    </row>
    <row r="17" spans="1:5" x14ac:dyDescent="0.25">
      <c r="A17" s="4" t="s">
        <v>279</v>
      </c>
      <c r="B17" s="40" t="s">
        <v>280</v>
      </c>
      <c r="C17" s="49"/>
      <c r="D17" s="49"/>
      <c r="E17" s="49"/>
    </row>
    <row r="18" spans="1:5" x14ac:dyDescent="0.25">
      <c r="A18" s="4" t="s">
        <v>707</v>
      </c>
      <c r="B18" s="40" t="s">
        <v>281</v>
      </c>
      <c r="C18" s="49"/>
      <c r="D18" s="49"/>
      <c r="E18" s="49"/>
    </row>
    <row r="19" spans="1:5" x14ac:dyDescent="0.25">
      <c r="A19" s="42" t="s">
        <v>605</v>
      </c>
      <c r="B19" s="43" t="s">
        <v>283</v>
      </c>
      <c r="C19" s="49"/>
      <c r="D19" s="49"/>
      <c r="E19" s="49"/>
    </row>
    <row r="20" spans="1:5" x14ac:dyDescent="0.25">
      <c r="A20" s="4" t="s">
        <v>284</v>
      </c>
      <c r="B20" s="40" t="s">
        <v>285</v>
      </c>
      <c r="C20" s="49"/>
      <c r="D20" s="49"/>
      <c r="E20" s="49"/>
    </row>
    <row r="21" spans="1:5" x14ac:dyDescent="0.25">
      <c r="A21" s="4" t="s">
        <v>286</v>
      </c>
      <c r="B21" s="40" t="s">
        <v>287</v>
      </c>
      <c r="C21" s="49"/>
      <c r="D21" s="49"/>
      <c r="E21" s="49"/>
    </row>
    <row r="22" spans="1:5" x14ac:dyDescent="0.25">
      <c r="A22" s="5" t="s">
        <v>288</v>
      </c>
      <c r="B22" s="40" t="s">
        <v>289</v>
      </c>
      <c r="C22" s="49"/>
      <c r="D22" s="49"/>
      <c r="E22" s="49"/>
    </row>
    <row r="23" spans="1:5" x14ac:dyDescent="0.25">
      <c r="A23" s="8" t="s">
        <v>606</v>
      </c>
      <c r="B23" s="43" t="s">
        <v>290</v>
      </c>
      <c r="C23" s="49"/>
      <c r="D23" s="49"/>
      <c r="E23" s="49"/>
    </row>
    <row r="24" spans="1:5" x14ac:dyDescent="0.25">
      <c r="A24" s="61" t="s">
        <v>737</v>
      </c>
      <c r="B24" s="62" t="s">
        <v>291</v>
      </c>
      <c r="C24" s="49"/>
      <c r="D24" s="49"/>
      <c r="E24" s="49"/>
    </row>
    <row r="25" spans="1:5" x14ac:dyDescent="0.25">
      <c r="A25" s="47" t="s">
        <v>708</v>
      </c>
      <c r="B25" s="62" t="s">
        <v>292</v>
      </c>
      <c r="C25" s="49"/>
      <c r="D25" s="49"/>
      <c r="E25" s="49"/>
    </row>
    <row r="26" spans="1:5" x14ac:dyDescent="0.25">
      <c r="A26" s="4" t="s">
        <v>293</v>
      </c>
      <c r="B26" s="40" t="s">
        <v>294</v>
      </c>
      <c r="C26" s="49"/>
      <c r="D26" s="49"/>
      <c r="E26" s="49"/>
    </row>
    <row r="27" spans="1:5" x14ac:dyDescent="0.25">
      <c r="A27" s="4" t="s">
        <v>295</v>
      </c>
      <c r="B27" s="40" t="s">
        <v>296</v>
      </c>
      <c r="C27" s="49"/>
      <c r="D27" s="49"/>
      <c r="E27" s="49"/>
    </row>
    <row r="28" spans="1:5" x14ac:dyDescent="0.25">
      <c r="A28" s="4" t="s">
        <v>297</v>
      </c>
      <c r="B28" s="40" t="s">
        <v>298</v>
      </c>
      <c r="C28" s="49"/>
      <c r="D28" s="49"/>
      <c r="E28" s="49"/>
    </row>
    <row r="29" spans="1:5" x14ac:dyDescent="0.25">
      <c r="A29" s="8" t="s">
        <v>616</v>
      </c>
      <c r="B29" s="43" t="s">
        <v>299</v>
      </c>
      <c r="C29" s="49"/>
      <c r="D29" s="49"/>
      <c r="E29" s="49"/>
    </row>
    <row r="30" spans="1:5" x14ac:dyDescent="0.25">
      <c r="A30" s="4" t="s">
        <v>300</v>
      </c>
      <c r="B30" s="40" t="s">
        <v>301</v>
      </c>
      <c r="C30" s="49"/>
      <c r="D30" s="49"/>
      <c r="E30" s="49"/>
    </row>
    <row r="31" spans="1:5" x14ac:dyDescent="0.25">
      <c r="A31" s="4" t="s">
        <v>302</v>
      </c>
      <c r="B31" s="40" t="s">
        <v>303</v>
      </c>
      <c r="C31" s="49"/>
      <c r="D31" s="49"/>
      <c r="E31" s="49"/>
    </row>
    <row r="32" spans="1:5" ht="15" customHeight="1" x14ac:dyDescent="0.25">
      <c r="A32" s="8" t="s">
        <v>738</v>
      </c>
      <c r="B32" s="43" t="s">
        <v>304</v>
      </c>
      <c r="C32" s="49"/>
      <c r="D32" s="49"/>
      <c r="E32" s="49"/>
    </row>
    <row r="33" spans="1:5" x14ac:dyDescent="0.25">
      <c r="A33" s="4" t="s">
        <v>305</v>
      </c>
      <c r="B33" s="40" t="s">
        <v>306</v>
      </c>
      <c r="C33" s="49"/>
      <c r="D33" s="49"/>
      <c r="E33" s="49"/>
    </row>
    <row r="34" spans="1:5" x14ac:dyDescent="0.25">
      <c r="A34" s="4" t="s">
        <v>307</v>
      </c>
      <c r="B34" s="40" t="s">
        <v>308</v>
      </c>
      <c r="C34" s="49"/>
      <c r="D34" s="49"/>
      <c r="E34" s="49"/>
    </row>
    <row r="35" spans="1:5" x14ac:dyDescent="0.25">
      <c r="A35" s="4" t="s">
        <v>709</v>
      </c>
      <c r="B35" s="40" t="s">
        <v>309</v>
      </c>
      <c r="C35" s="49"/>
      <c r="D35" s="49"/>
      <c r="E35" s="49"/>
    </row>
    <row r="36" spans="1:5" x14ac:dyDescent="0.25">
      <c r="A36" s="4" t="s">
        <v>311</v>
      </c>
      <c r="B36" s="40" t="s">
        <v>312</v>
      </c>
      <c r="C36" s="49"/>
      <c r="D36" s="49"/>
      <c r="E36" s="49"/>
    </row>
    <row r="37" spans="1:5" x14ac:dyDescent="0.25">
      <c r="A37" s="13" t="s">
        <v>710</v>
      </c>
      <c r="B37" s="40" t="s">
        <v>313</v>
      </c>
      <c r="C37" s="49"/>
      <c r="D37" s="49"/>
      <c r="E37" s="49"/>
    </row>
    <row r="38" spans="1:5" x14ac:dyDescent="0.25">
      <c r="A38" s="5" t="s">
        <v>315</v>
      </c>
      <c r="B38" s="40" t="s">
        <v>316</v>
      </c>
      <c r="C38" s="49"/>
      <c r="D38" s="49"/>
      <c r="E38" s="49"/>
    </row>
    <row r="39" spans="1:5" x14ac:dyDescent="0.25">
      <c r="A39" s="4" t="s">
        <v>711</v>
      </c>
      <c r="B39" s="40" t="s">
        <v>317</v>
      </c>
      <c r="C39" s="49"/>
      <c r="D39" s="49"/>
      <c r="E39" s="49"/>
    </row>
    <row r="40" spans="1:5" x14ac:dyDescent="0.25">
      <c r="A40" s="8" t="s">
        <v>621</v>
      </c>
      <c r="B40" s="43" t="s">
        <v>319</v>
      </c>
      <c r="C40" s="49"/>
      <c r="D40" s="49"/>
      <c r="E40" s="49"/>
    </row>
    <row r="41" spans="1:5" x14ac:dyDescent="0.25">
      <c r="A41" s="4" t="s">
        <v>320</v>
      </c>
      <c r="B41" s="40" t="s">
        <v>321</v>
      </c>
      <c r="C41" s="49"/>
      <c r="D41" s="49"/>
      <c r="E41" s="49"/>
    </row>
    <row r="42" spans="1:5" x14ac:dyDescent="0.25">
      <c r="A42" s="4" t="s">
        <v>322</v>
      </c>
      <c r="B42" s="40" t="s">
        <v>323</v>
      </c>
      <c r="C42" s="49"/>
      <c r="D42" s="49"/>
      <c r="E42" s="49"/>
    </row>
    <row r="43" spans="1:5" x14ac:dyDescent="0.25">
      <c r="A43" s="8" t="s">
        <v>622</v>
      </c>
      <c r="B43" s="43" t="s">
        <v>324</v>
      </c>
      <c r="C43" s="49"/>
      <c r="D43" s="49"/>
      <c r="E43" s="49"/>
    </row>
    <row r="44" spans="1:5" x14ac:dyDescent="0.25">
      <c r="A44" s="4" t="s">
        <v>325</v>
      </c>
      <c r="B44" s="40" t="s">
        <v>326</v>
      </c>
      <c r="C44" s="49"/>
      <c r="D44" s="49"/>
      <c r="E44" s="49"/>
    </row>
    <row r="45" spans="1:5" x14ac:dyDescent="0.25">
      <c r="A45" s="4" t="s">
        <v>327</v>
      </c>
      <c r="B45" s="40" t="s">
        <v>328</v>
      </c>
      <c r="C45" s="49"/>
      <c r="D45" s="49"/>
      <c r="E45" s="49"/>
    </row>
    <row r="46" spans="1:5" x14ac:dyDescent="0.25">
      <c r="A46" s="4" t="s">
        <v>712</v>
      </c>
      <c r="B46" s="40" t="s">
        <v>329</v>
      </c>
      <c r="C46" s="49"/>
      <c r="D46" s="49"/>
      <c r="E46" s="49"/>
    </row>
    <row r="47" spans="1:5" x14ac:dyDescent="0.25">
      <c r="A47" s="4" t="s">
        <v>713</v>
      </c>
      <c r="B47" s="40" t="s">
        <v>331</v>
      </c>
      <c r="C47" s="49"/>
      <c r="D47" s="49"/>
      <c r="E47" s="49"/>
    </row>
    <row r="48" spans="1:5" x14ac:dyDescent="0.25">
      <c r="A48" s="4" t="s">
        <v>335</v>
      </c>
      <c r="B48" s="40" t="s">
        <v>336</v>
      </c>
      <c r="C48" s="49"/>
      <c r="D48" s="49"/>
      <c r="E48" s="49"/>
    </row>
    <row r="49" spans="1:5" x14ac:dyDescent="0.25">
      <c r="A49" s="8" t="s">
        <v>625</v>
      </c>
      <c r="B49" s="43" t="s">
        <v>337</v>
      </c>
      <c r="C49" s="49"/>
      <c r="D49" s="49"/>
      <c r="E49" s="49"/>
    </row>
    <row r="50" spans="1:5" x14ac:dyDescent="0.25">
      <c r="A50" s="47" t="s">
        <v>626</v>
      </c>
      <c r="B50" s="62" t="s">
        <v>338</v>
      </c>
      <c r="C50" s="49"/>
      <c r="D50" s="49"/>
      <c r="E50" s="49"/>
    </row>
    <row r="51" spans="1:5" x14ac:dyDescent="0.25">
      <c r="A51" s="16" t="s">
        <v>339</v>
      </c>
      <c r="B51" s="40" t="s">
        <v>340</v>
      </c>
      <c r="C51" s="49"/>
      <c r="D51" s="49"/>
      <c r="E51" s="49"/>
    </row>
    <row r="52" spans="1:5" x14ac:dyDescent="0.25">
      <c r="A52" s="16" t="s">
        <v>643</v>
      </c>
      <c r="B52" s="40" t="s">
        <v>341</v>
      </c>
      <c r="C52" s="49"/>
      <c r="D52" s="49"/>
      <c r="E52" s="49"/>
    </row>
    <row r="53" spans="1:5" x14ac:dyDescent="0.25">
      <c r="A53" s="21" t="s">
        <v>714</v>
      </c>
      <c r="B53" s="40" t="s">
        <v>342</v>
      </c>
      <c r="C53" s="49"/>
      <c r="D53" s="49"/>
      <c r="E53" s="49"/>
    </row>
    <row r="54" spans="1:5" x14ac:dyDescent="0.25">
      <c r="A54" s="21" t="s">
        <v>715</v>
      </c>
      <c r="B54" s="40" t="s">
        <v>343</v>
      </c>
      <c r="C54" s="49"/>
      <c r="D54" s="49"/>
      <c r="E54" s="49"/>
    </row>
    <row r="55" spans="1:5" x14ac:dyDescent="0.25">
      <c r="A55" s="21" t="s">
        <v>716</v>
      </c>
      <c r="B55" s="40" t="s">
        <v>344</v>
      </c>
      <c r="C55" s="49"/>
      <c r="D55" s="49"/>
      <c r="E55" s="49"/>
    </row>
    <row r="56" spans="1:5" x14ac:dyDescent="0.25">
      <c r="A56" s="16" t="s">
        <v>717</v>
      </c>
      <c r="B56" s="40" t="s">
        <v>345</v>
      </c>
      <c r="C56" s="49"/>
      <c r="D56" s="49"/>
      <c r="E56" s="49"/>
    </row>
    <row r="57" spans="1:5" x14ac:dyDescent="0.25">
      <c r="A57" s="16" t="s">
        <v>718</v>
      </c>
      <c r="B57" s="40" t="s">
        <v>346</v>
      </c>
      <c r="C57" s="49"/>
      <c r="D57" s="49"/>
      <c r="E57" s="49"/>
    </row>
    <row r="58" spans="1:5" x14ac:dyDescent="0.25">
      <c r="A58" s="16" t="s">
        <v>719</v>
      </c>
      <c r="B58" s="40" t="s">
        <v>347</v>
      </c>
      <c r="C58" s="49"/>
      <c r="D58" s="49"/>
      <c r="E58" s="49"/>
    </row>
    <row r="59" spans="1:5" x14ac:dyDescent="0.25">
      <c r="A59" s="59" t="s">
        <v>676</v>
      </c>
      <c r="B59" s="62" t="s">
        <v>348</v>
      </c>
      <c r="C59" s="49"/>
      <c r="D59" s="49"/>
      <c r="E59" s="49"/>
    </row>
    <row r="60" spans="1:5" x14ac:dyDescent="0.25">
      <c r="A60" s="15" t="s">
        <v>720</v>
      </c>
      <c r="B60" s="40" t="s">
        <v>349</v>
      </c>
      <c r="C60" s="49"/>
      <c r="D60" s="49"/>
      <c r="E60" s="49"/>
    </row>
    <row r="61" spans="1:5" x14ac:dyDescent="0.25">
      <c r="A61" s="15" t="s">
        <v>351</v>
      </c>
      <c r="B61" s="40" t="s">
        <v>352</v>
      </c>
      <c r="C61" s="49"/>
      <c r="D61" s="49"/>
      <c r="E61" s="49"/>
    </row>
    <row r="62" spans="1:5" x14ac:dyDescent="0.25">
      <c r="A62" s="15" t="s">
        <v>353</v>
      </c>
      <c r="B62" s="40" t="s">
        <v>354</v>
      </c>
      <c r="C62" s="49"/>
      <c r="D62" s="49"/>
      <c r="E62" s="49"/>
    </row>
    <row r="63" spans="1:5" x14ac:dyDescent="0.25">
      <c r="A63" s="15" t="s">
        <v>678</v>
      </c>
      <c r="B63" s="40" t="s">
        <v>355</v>
      </c>
      <c r="C63" s="49"/>
      <c r="D63" s="49"/>
      <c r="E63" s="49"/>
    </row>
    <row r="64" spans="1:5" x14ac:dyDescent="0.25">
      <c r="A64" s="15" t="s">
        <v>721</v>
      </c>
      <c r="B64" s="40" t="s">
        <v>356</v>
      </c>
      <c r="C64" s="49"/>
      <c r="D64" s="49"/>
      <c r="E64" s="49"/>
    </row>
    <row r="65" spans="1:5" x14ac:dyDescent="0.25">
      <c r="A65" s="15" t="s">
        <v>680</v>
      </c>
      <c r="B65" s="40" t="s">
        <v>357</v>
      </c>
      <c r="C65" s="49"/>
      <c r="D65" s="49"/>
      <c r="E65" s="49"/>
    </row>
    <row r="66" spans="1:5" x14ac:dyDescent="0.25">
      <c r="A66" s="15" t="s">
        <v>722</v>
      </c>
      <c r="B66" s="40" t="s">
        <v>358</v>
      </c>
      <c r="C66" s="49"/>
      <c r="D66" s="49"/>
      <c r="E66" s="49"/>
    </row>
    <row r="67" spans="1:5" x14ac:dyDescent="0.25">
      <c r="A67" s="15" t="s">
        <v>723</v>
      </c>
      <c r="B67" s="40" t="s">
        <v>360</v>
      </c>
      <c r="C67" s="49"/>
      <c r="D67" s="49"/>
      <c r="E67" s="49"/>
    </row>
    <row r="68" spans="1:5" x14ac:dyDescent="0.25">
      <c r="A68" s="15" t="s">
        <v>361</v>
      </c>
      <c r="B68" s="40" t="s">
        <v>362</v>
      </c>
      <c r="C68" s="49"/>
      <c r="D68" s="49"/>
      <c r="E68" s="49"/>
    </row>
    <row r="69" spans="1:5" x14ac:dyDescent="0.25">
      <c r="A69" s="28" t="s">
        <v>363</v>
      </c>
      <c r="B69" s="40" t="s">
        <v>364</v>
      </c>
      <c r="C69" s="49"/>
      <c r="D69" s="49"/>
      <c r="E69" s="49"/>
    </row>
    <row r="70" spans="1:5" x14ac:dyDescent="0.25">
      <c r="A70" s="15" t="s">
        <v>724</v>
      </c>
      <c r="B70" s="40" t="s">
        <v>365</v>
      </c>
      <c r="C70" s="49"/>
      <c r="D70" s="49"/>
      <c r="E70" s="49"/>
    </row>
    <row r="71" spans="1:5" x14ac:dyDescent="0.25">
      <c r="A71" s="28" t="s">
        <v>899</v>
      </c>
      <c r="B71" s="40" t="s">
        <v>366</v>
      </c>
      <c r="C71" s="49"/>
      <c r="D71" s="49"/>
      <c r="E71" s="49"/>
    </row>
    <row r="72" spans="1:5" x14ac:dyDescent="0.25">
      <c r="A72" s="28" t="s">
        <v>900</v>
      </c>
      <c r="B72" s="40" t="s">
        <v>366</v>
      </c>
      <c r="C72" s="49"/>
      <c r="D72" s="49"/>
      <c r="E72" s="49"/>
    </row>
    <row r="73" spans="1:5" x14ac:dyDescent="0.25">
      <c r="A73" s="59" t="s">
        <v>684</v>
      </c>
      <c r="B73" s="62" t="s">
        <v>367</v>
      </c>
      <c r="C73" s="49"/>
      <c r="D73" s="49"/>
      <c r="E73" s="49"/>
    </row>
    <row r="74" spans="1:5" ht="15.75" x14ac:dyDescent="0.25">
      <c r="A74" s="142" t="s">
        <v>846</v>
      </c>
      <c r="B74" s="143"/>
      <c r="C74" s="144"/>
      <c r="D74" s="144"/>
      <c r="E74" s="144"/>
    </row>
    <row r="75" spans="1:5" x14ac:dyDescent="0.25">
      <c r="A75" s="44" t="s">
        <v>368</v>
      </c>
      <c r="B75" s="40" t="s">
        <v>369</v>
      </c>
      <c r="C75" s="49"/>
      <c r="D75" s="49"/>
      <c r="E75" s="49"/>
    </row>
    <row r="76" spans="1:5" x14ac:dyDescent="0.25">
      <c r="A76" s="44" t="s">
        <v>725</v>
      </c>
      <c r="B76" s="40" t="s">
        <v>370</v>
      </c>
      <c r="C76" s="49"/>
      <c r="D76" s="49"/>
      <c r="E76" s="49"/>
    </row>
    <row r="77" spans="1:5" x14ac:dyDescent="0.25">
      <c r="A77" s="44" t="s">
        <v>372</v>
      </c>
      <c r="B77" s="40" t="s">
        <v>373</v>
      </c>
      <c r="C77" s="49"/>
      <c r="D77" s="49"/>
      <c r="E77" s="49"/>
    </row>
    <row r="78" spans="1:5" x14ac:dyDescent="0.25">
      <c r="A78" s="44" t="s">
        <v>374</v>
      </c>
      <c r="B78" s="40" t="s">
        <v>375</v>
      </c>
      <c r="C78" s="49"/>
      <c r="D78" s="49"/>
      <c r="E78" s="49"/>
    </row>
    <row r="79" spans="1:5" x14ac:dyDescent="0.25">
      <c r="A79" s="5" t="s">
        <v>376</v>
      </c>
      <c r="B79" s="40" t="s">
        <v>377</v>
      </c>
      <c r="C79" s="49"/>
      <c r="D79" s="49"/>
      <c r="E79" s="49"/>
    </row>
    <row r="80" spans="1:5" x14ac:dyDescent="0.25">
      <c r="A80" s="5" t="s">
        <v>378</v>
      </c>
      <c r="B80" s="40" t="s">
        <v>379</v>
      </c>
      <c r="C80" s="49"/>
      <c r="D80" s="49"/>
      <c r="E80" s="49"/>
    </row>
    <row r="81" spans="1:5" x14ac:dyDescent="0.25">
      <c r="A81" s="5" t="s">
        <v>380</v>
      </c>
      <c r="B81" s="40" t="s">
        <v>381</v>
      </c>
      <c r="C81" s="49"/>
      <c r="D81" s="49"/>
      <c r="E81" s="49"/>
    </row>
    <row r="82" spans="1:5" x14ac:dyDescent="0.25">
      <c r="A82" s="60" t="s">
        <v>686</v>
      </c>
      <c r="B82" s="62" t="s">
        <v>382</v>
      </c>
      <c r="C82" s="49"/>
      <c r="D82" s="49"/>
      <c r="E82" s="49"/>
    </row>
    <row r="83" spans="1:5" x14ac:dyDescent="0.25">
      <c r="A83" s="16" t="s">
        <v>383</v>
      </c>
      <c r="B83" s="40" t="s">
        <v>384</v>
      </c>
      <c r="C83" s="49"/>
      <c r="D83" s="49"/>
      <c r="E83" s="49"/>
    </row>
    <row r="84" spans="1:5" x14ac:dyDescent="0.25">
      <c r="A84" s="16" t="s">
        <v>385</v>
      </c>
      <c r="B84" s="40" t="s">
        <v>386</v>
      </c>
      <c r="C84" s="49"/>
      <c r="D84" s="49"/>
      <c r="E84" s="49"/>
    </row>
    <row r="85" spans="1:5" x14ac:dyDescent="0.25">
      <c r="A85" s="16" t="s">
        <v>387</v>
      </c>
      <c r="B85" s="40" t="s">
        <v>388</v>
      </c>
      <c r="C85" s="49"/>
      <c r="D85" s="49"/>
      <c r="E85" s="49"/>
    </row>
    <row r="86" spans="1:5" x14ac:dyDescent="0.25">
      <c r="A86" s="16" t="s">
        <v>389</v>
      </c>
      <c r="B86" s="40" t="s">
        <v>390</v>
      </c>
      <c r="C86" s="49"/>
      <c r="D86" s="49"/>
      <c r="E86" s="49"/>
    </row>
    <row r="87" spans="1:5" x14ac:dyDescent="0.25">
      <c r="A87" s="59" t="s">
        <v>687</v>
      </c>
      <c r="B87" s="62" t="s">
        <v>391</v>
      </c>
      <c r="C87" s="49"/>
      <c r="D87" s="49"/>
      <c r="E87" s="49"/>
    </row>
    <row r="88" spans="1:5" x14ac:dyDescent="0.25">
      <c r="A88" s="16" t="s">
        <v>392</v>
      </c>
      <c r="B88" s="40" t="s">
        <v>393</v>
      </c>
      <c r="C88" s="49"/>
      <c r="D88" s="49"/>
      <c r="E88" s="49"/>
    </row>
    <row r="89" spans="1:5" x14ac:dyDescent="0.25">
      <c r="A89" s="16" t="s">
        <v>726</v>
      </c>
      <c r="B89" s="40" t="s">
        <v>394</v>
      </c>
      <c r="C89" s="49"/>
      <c r="D89" s="49"/>
      <c r="E89" s="49"/>
    </row>
    <row r="90" spans="1:5" x14ac:dyDescent="0.25">
      <c r="A90" s="16" t="s">
        <v>727</v>
      </c>
      <c r="B90" s="40" t="s">
        <v>395</v>
      </c>
      <c r="C90" s="49"/>
      <c r="D90" s="49"/>
      <c r="E90" s="49"/>
    </row>
    <row r="91" spans="1:5" x14ac:dyDescent="0.25">
      <c r="A91" s="16" t="s">
        <v>728</v>
      </c>
      <c r="B91" s="40" t="s">
        <v>396</v>
      </c>
      <c r="C91" s="49"/>
      <c r="D91" s="49"/>
      <c r="E91" s="49"/>
    </row>
    <row r="92" spans="1:5" x14ac:dyDescent="0.25">
      <c r="A92" s="16" t="s">
        <v>729</v>
      </c>
      <c r="B92" s="40" t="s">
        <v>397</v>
      </c>
      <c r="C92" s="49"/>
      <c r="D92" s="49"/>
      <c r="E92" s="49"/>
    </row>
    <row r="93" spans="1:5" x14ac:dyDescent="0.25">
      <c r="A93" s="16" t="s">
        <v>730</v>
      </c>
      <c r="B93" s="40" t="s">
        <v>398</v>
      </c>
      <c r="C93" s="49"/>
      <c r="D93" s="49"/>
      <c r="E93" s="49"/>
    </row>
    <row r="94" spans="1:5" x14ac:dyDescent="0.25">
      <c r="A94" s="16" t="s">
        <v>399</v>
      </c>
      <c r="B94" s="40" t="s">
        <v>400</v>
      </c>
      <c r="C94" s="49"/>
      <c r="D94" s="49"/>
      <c r="E94" s="49"/>
    </row>
    <row r="95" spans="1:5" x14ac:dyDescent="0.25">
      <c r="A95" s="16" t="s">
        <v>731</v>
      </c>
      <c r="B95" s="40" t="s">
        <v>401</v>
      </c>
      <c r="C95" s="49"/>
      <c r="D95" s="49"/>
      <c r="E95" s="49"/>
    </row>
    <row r="96" spans="1:5" x14ac:dyDescent="0.25">
      <c r="A96" s="59" t="s">
        <v>688</v>
      </c>
      <c r="B96" s="62" t="s">
        <v>402</v>
      </c>
      <c r="C96" s="49"/>
      <c r="D96" s="49"/>
      <c r="E96" s="49"/>
    </row>
    <row r="97" spans="1:24" ht="15.75" x14ac:dyDescent="0.25">
      <c r="A97" s="142" t="s">
        <v>845</v>
      </c>
      <c r="B97" s="143"/>
      <c r="C97" s="144"/>
      <c r="D97" s="144"/>
      <c r="E97" s="144"/>
    </row>
    <row r="98" spans="1:24" ht="15.75" x14ac:dyDescent="0.25">
      <c r="A98" s="147" t="s">
        <v>739</v>
      </c>
      <c r="B98" s="148" t="s">
        <v>403</v>
      </c>
      <c r="C98" s="149"/>
      <c r="D98" s="149"/>
      <c r="E98" s="149"/>
    </row>
    <row r="99" spans="1:24" x14ac:dyDescent="0.25">
      <c r="A99" s="16" t="s">
        <v>732</v>
      </c>
      <c r="B99" s="4" t="s">
        <v>404</v>
      </c>
      <c r="C99" s="16"/>
      <c r="D99" s="16"/>
      <c r="E99" s="16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3"/>
      <c r="X99" s="33"/>
    </row>
    <row r="100" spans="1:24" x14ac:dyDescent="0.25">
      <c r="A100" s="16" t="s">
        <v>407</v>
      </c>
      <c r="B100" s="4" t="s">
        <v>408</v>
      </c>
      <c r="C100" s="16"/>
      <c r="D100" s="16"/>
      <c r="E100" s="16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3"/>
      <c r="X100" s="33"/>
    </row>
    <row r="101" spans="1:24" x14ac:dyDescent="0.25">
      <c r="A101" s="16" t="s">
        <v>733</v>
      </c>
      <c r="B101" s="4" t="s">
        <v>409</v>
      </c>
      <c r="C101" s="16"/>
      <c r="D101" s="16"/>
      <c r="E101" s="16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3"/>
      <c r="X101" s="33"/>
    </row>
    <row r="102" spans="1:24" x14ac:dyDescent="0.25">
      <c r="A102" s="19" t="s">
        <v>695</v>
      </c>
      <c r="B102" s="8" t="s">
        <v>411</v>
      </c>
      <c r="C102" s="19"/>
      <c r="D102" s="19"/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3"/>
      <c r="X102" s="33"/>
    </row>
    <row r="103" spans="1:24" x14ac:dyDescent="0.25">
      <c r="A103" s="45" t="s">
        <v>734</v>
      </c>
      <c r="B103" s="4" t="s">
        <v>412</v>
      </c>
      <c r="C103" s="45"/>
      <c r="D103" s="45"/>
      <c r="E103" s="4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3"/>
      <c r="X103" s="33"/>
    </row>
    <row r="104" spans="1:24" x14ac:dyDescent="0.25">
      <c r="A104" s="45" t="s">
        <v>701</v>
      </c>
      <c r="B104" s="4" t="s">
        <v>415</v>
      </c>
      <c r="C104" s="45"/>
      <c r="D104" s="45"/>
      <c r="E104" s="4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3"/>
      <c r="X104" s="33"/>
    </row>
    <row r="105" spans="1:24" x14ac:dyDescent="0.25">
      <c r="A105" s="16" t="s">
        <v>416</v>
      </c>
      <c r="B105" s="4" t="s">
        <v>417</v>
      </c>
      <c r="C105" s="16"/>
      <c r="D105" s="16"/>
      <c r="E105" s="16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3"/>
      <c r="X105" s="33"/>
    </row>
    <row r="106" spans="1:24" x14ac:dyDescent="0.25">
      <c r="A106" s="16" t="s">
        <v>735</v>
      </c>
      <c r="B106" s="4" t="s">
        <v>418</v>
      </c>
      <c r="C106" s="16"/>
      <c r="D106" s="16"/>
      <c r="E106" s="16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33"/>
    </row>
    <row r="107" spans="1:24" x14ac:dyDescent="0.25">
      <c r="A107" s="17" t="s">
        <v>698</v>
      </c>
      <c r="B107" s="8" t="s">
        <v>419</v>
      </c>
      <c r="C107" s="17"/>
      <c r="D107" s="17"/>
      <c r="E107" s="1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3"/>
      <c r="X107" s="33"/>
    </row>
    <row r="108" spans="1:24" x14ac:dyDescent="0.25">
      <c r="A108" s="45" t="s">
        <v>420</v>
      </c>
      <c r="B108" s="4" t="s">
        <v>421</v>
      </c>
      <c r="C108" s="45"/>
      <c r="D108" s="45"/>
      <c r="E108" s="4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3"/>
      <c r="X108" s="33"/>
    </row>
    <row r="109" spans="1:24" x14ac:dyDescent="0.25">
      <c r="A109" s="45" t="s">
        <v>422</v>
      </c>
      <c r="B109" s="4" t="s">
        <v>423</v>
      </c>
      <c r="C109" s="45"/>
      <c r="D109" s="45"/>
      <c r="E109" s="4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3"/>
      <c r="X109" s="33"/>
    </row>
    <row r="110" spans="1:24" x14ac:dyDescent="0.25">
      <c r="A110" s="17" t="s">
        <v>424</v>
      </c>
      <c r="B110" s="8" t="s">
        <v>425</v>
      </c>
      <c r="C110" s="45"/>
      <c r="D110" s="45"/>
      <c r="E110" s="4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3"/>
      <c r="X110" s="33"/>
    </row>
    <row r="111" spans="1:24" x14ac:dyDescent="0.25">
      <c r="A111" s="45" t="s">
        <v>426</v>
      </c>
      <c r="B111" s="4" t="s">
        <v>427</v>
      </c>
      <c r="C111" s="45"/>
      <c r="D111" s="45"/>
      <c r="E111" s="4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3"/>
      <c r="X111" s="33"/>
    </row>
    <row r="112" spans="1:24" x14ac:dyDescent="0.25">
      <c r="A112" s="45" t="s">
        <v>428</v>
      </c>
      <c r="B112" s="4" t="s">
        <v>429</v>
      </c>
      <c r="C112" s="45"/>
      <c r="D112" s="45"/>
      <c r="E112" s="4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3"/>
      <c r="X112" s="33"/>
    </row>
    <row r="113" spans="1:24" x14ac:dyDescent="0.25">
      <c r="A113" s="45" t="s">
        <v>430</v>
      </c>
      <c r="B113" s="4" t="s">
        <v>431</v>
      </c>
      <c r="C113" s="45"/>
      <c r="D113" s="45"/>
      <c r="E113" s="4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3"/>
      <c r="X113" s="33"/>
    </row>
    <row r="114" spans="1:24" x14ac:dyDescent="0.25">
      <c r="A114" s="46" t="s">
        <v>699</v>
      </c>
      <c r="B114" s="47" t="s">
        <v>432</v>
      </c>
      <c r="C114" s="17"/>
      <c r="D114" s="17"/>
      <c r="E114" s="1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3"/>
      <c r="X114" s="33"/>
    </row>
    <row r="115" spans="1:24" x14ac:dyDescent="0.25">
      <c r="A115" s="45" t="s">
        <v>433</v>
      </c>
      <c r="B115" s="4" t="s">
        <v>434</v>
      </c>
      <c r="C115" s="45"/>
      <c r="D115" s="45"/>
      <c r="E115" s="4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3"/>
      <c r="X115" s="33"/>
    </row>
    <row r="116" spans="1:24" x14ac:dyDescent="0.25">
      <c r="A116" s="16" t="s">
        <v>435</v>
      </c>
      <c r="B116" s="4" t="s">
        <v>436</v>
      </c>
      <c r="C116" s="16"/>
      <c r="D116" s="16"/>
      <c r="E116" s="16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3"/>
      <c r="X116" s="33"/>
    </row>
    <row r="117" spans="1:24" x14ac:dyDescent="0.25">
      <c r="A117" s="45" t="s">
        <v>736</v>
      </c>
      <c r="B117" s="4" t="s">
        <v>437</v>
      </c>
      <c r="C117" s="45"/>
      <c r="D117" s="45"/>
      <c r="E117" s="4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3"/>
      <c r="X117" s="33"/>
    </row>
    <row r="118" spans="1:24" x14ac:dyDescent="0.25">
      <c r="A118" s="45" t="s">
        <v>704</v>
      </c>
      <c r="B118" s="4" t="s">
        <v>438</v>
      </c>
      <c r="C118" s="45"/>
      <c r="D118" s="45"/>
      <c r="E118" s="4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3"/>
      <c r="X118" s="33"/>
    </row>
    <row r="119" spans="1:24" x14ac:dyDescent="0.25">
      <c r="A119" s="46" t="s">
        <v>705</v>
      </c>
      <c r="B119" s="47" t="s">
        <v>442</v>
      </c>
      <c r="C119" s="17"/>
      <c r="D119" s="17"/>
      <c r="E119" s="1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3"/>
      <c r="X119" s="33"/>
    </row>
    <row r="120" spans="1:24" x14ac:dyDescent="0.25">
      <c r="A120" s="16" t="s">
        <v>443</v>
      </c>
      <c r="B120" s="4" t="s">
        <v>444</v>
      </c>
      <c r="C120" s="16"/>
      <c r="D120" s="16"/>
      <c r="E120" s="16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3"/>
      <c r="X120" s="33"/>
    </row>
    <row r="121" spans="1:24" ht="15.75" x14ac:dyDescent="0.25">
      <c r="A121" s="150" t="s">
        <v>740</v>
      </c>
      <c r="B121" s="151" t="s">
        <v>445</v>
      </c>
      <c r="C121" s="152"/>
      <c r="D121" s="152"/>
      <c r="E121" s="15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3"/>
      <c r="X121" s="33"/>
    </row>
    <row r="122" spans="1:24" ht="15.75" x14ac:dyDescent="0.25">
      <c r="A122" s="162" t="s">
        <v>776</v>
      </c>
      <c r="B122" s="173"/>
      <c r="C122" s="139"/>
      <c r="D122" s="139"/>
      <c r="E122" s="139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x14ac:dyDescent="0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2:24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2:24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2:24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2:24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2:24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2:24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2:24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2:24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2:24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2:24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2:24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2:24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2:24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2:24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2:24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2:24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2:24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2:24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2:24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2:24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2:24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2:24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2:24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2:24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2:24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2:24" x14ac:dyDescent="0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2:24" x14ac:dyDescent="0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2:24" x14ac:dyDescent="0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2:24" x14ac:dyDescent="0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2:24" x14ac:dyDescent="0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2:24" x14ac:dyDescent="0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2:24" x14ac:dyDescent="0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2:24" x14ac:dyDescent="0.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2:24" x14ac:dyDescent="0.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2:24" x14ac:dyDescent="0.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2:24" x14ac:dyDescent="0.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2:24" x14ac:dyDescent="0.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2:24" x14ac:dyDescent="0.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2:24" x14ac:dyDescent="0.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2:24" x14ac:dyDescent="0.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2:24" x14ac:dyDescent="0.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2:24" x14ac:dyDescent="0.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2:24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</sheetData>
  <mergeCells count="2"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1"/>
  <sheetViews>
    <sheetView workbookViewId="0">
      <selection sqref="A1:E123"/>
    </sheetView>
  </sheetViews>
  <sheetFormatPr defaultRowHeight="15" x14ac:dyDescent="0.25"/>
  <cols>
    <col min="1" max="1" width="105.140625" customWidth="1"/>
    <col min="3" max="3" width="17.140625" customWidth="1"/>
    <col min="4" max="4" width="17.7109375" customWidth="1"/>
    <col min="5" max="5" width="16.140625" customWidth="1"/>
  </cols>
  <sheetData>
    <row r="1" spans="1:11" ht="20.25" customHeight="1" x14ac:dyDescent="0.25">
      <c r="A1" s="572" t="s">
        <v>42</v>
      </c>
      <c r="B1" s="573"/>
      <c r="C1" s="573"/>
      <c r="D1" s="573"/>
      <c r="E1" s="573"/>
      <c r="F1" s="86"/>
      <c r="G1" s="86"/>
      <c r="H1" s="86"/>
      <c r="I1" s="86"/>
      <c r="J1" s="86"/>
      <c r="K1" s="127"/>
    </row>
    <row r="2" spans="1:11" ht="19.5" customHeight="1" x14ac:dyDescent="0.25">
      <c r="A2" s="576" t="s">
        <v>842</v>
      </c>
      <c r="B2" s="573"/>
      <c r="C2" s="573"/>
      <c r="D2" s="573"/>
      <c r="E2" s="573"/>
    </row>
    <row r="3" spans="1:11" ht="18" x14ac:dyDescent="0.25">
      <c r="A3" s="58"/>
    </row>
    <row r="4" spans="1:11" x14ac:dyDescent="0.25">
      <c r="A4" s="129" t="s">
        <v>930</v>
      </c>
    </row>
    <row r="5" spans="1:11" ht="25.5" x14ac:dyDescent="0.25">
      <c r="A5" s="1" t="s">
        <v>255</v>
      </c>
      <c r="B5" s="2" t="s">
        <v>256</v>
      </c>
      <c r="C5" s="2" t="s">
        <v>970</v>
      </c>
      <c r="D5" s="2" t="s">
        <v>40</v>
      </c>
      <c r="E5" s="128" t="s">
        <v>41</v>
      </c>
    </row>
    <row r="6" spans="1:11" x14ac:dyDescent="0.25">
      <c r="A6" s="38" t="s">
        <v>257</v>
      </c>
      <c r="B6" s="39" t="s">
        <v>258</v>
      </c>
      <c r="C6" s="49"/>
      <c r="D6" s="49"/>
      <c r="E6" s="49"/>
    </row>
    <row r="7" spans="1:11" x14ac:dyDescent="0.25">
      <c r="A7" s="38" t="s">
        <v>259</v>
      </c>
      <c r="B7" s="40" t="s">
        <v>260</v>
      </c>
      <c r="C7" s="49"/>
      <c r="D7" s="49"/>
      <c r="E7" s="49"/>
    </row>
    <row r="8" spans="1:11" x14ac:dyDescent="0.25">
      <c r="A8" s="38" t="s">
        <v>261</v>
      </c>
      <c r="B8" s="40" t="s">
        <v>262</v>
      </c>
      <c r="C8" s="49"/>
      <c r="D8" s="49"/>
      <c r="E8" s="49"/>
    </row>
    <row r="9" spans="1:11" x14ac:dyDescent="0.25">
      <c r="A9" s="41" t="s">
        <v>263</v>
      </c>
      <c r="B9" s="40" t="s">
        <v>264</v>
      </c>
      <c r="C9" s="49"/>
      <c r="D9" s="49"/>
      <c r="E9" s="49"/>
    </row>
    <row r="10" spans="1:11" x14ac:dyDescent="0.25">
      <c r="A10" s="41" t="s">
        <v>265</v>
      </c>
      <c r="B10" s="40" t="s">
        <v>266</v>
      </c>
      <c r="C10" s="49"/>
      <c r="D10" s="49"/>
      <c r="E10" s="49"/>
    </row>
    <row r="11" spans="1:11" x14ac:dyDescent="0.25">
      <c r="A11" s="41" t="s">
        <v>267</v>
      </c>
      <c r="B11" s="40" t="s">
        <v>268</v>
      </c>
      <c r="C11" s="49"/>
      <c r="D11" s="49"/>
      <c r="E11" s="49"/>
    </row>
    <row r="12" spans="1:11" x14ac:dyDescent="0.25">
      <c r="A12" s="41" t="s">
        <v>269</v>
      </c>
      <c r="B12" s="40" t="s">
        <v>270</v>
      </c>
      <c r="C12" s="49"/>
      <c r="D12" s="49"/>
      <c r="E12" s="49"/>
    </row>
    <row r="13" spans="1:11" x14ac:dyDescent="0.25">
      <c r="A13" s="41" t="s">
        <v>271</v>
      </c>
      <c r="B13" s="40" t="s">
        <v>272</v>
      </c>
      <c r="C13" s="49"/>
      <c r="D13" s="49"/>
      <c r="E13" s="49"/>
    </row>
    <row r="14" spans="1:11" x14ac:dyDescent="0.25">
      <c r="A14" s="4" t="s">
        <v>273</v>
      </c>
      <c r="B14" s="40" t="s">
        <v>274</v>
      </c>
      <c r="C14" s="49"/>
      <c r="D14" s="49"/>
      <c r="E14" s="49"/>
    </row>
    <row r="15" spans="1:11" x14ac:dyDescent="0.25">
      <c r="A15" s="4" t="s">
        <v>275</v>
      </c>
      <c r="B15" s="40" t="s">
        <v>276</v>
      </c>
      <c r="C15" s="49"/>
      <c r="D15" s="49"/>
      <c r="E15" s="49"/>
    </row>
    <row r="16" spans="1:11" x14ac:dyDescent="0.25">
      <c r="A16" s="4" t="s">
        <v>277</v>
      </c>
      <c r="B16" s="40" t="s">
        <v>278</v>
      </c>
      <c r="C16" s="49"/>
      <c r="D16" s="49"/>
      <c r="E16" s="49"/>
    </row>
    <row r="17" spans="1:5" x14ac:dyDescent="0.25">
      <c r="A17" s="4" t="s">
        <v>279</v>
      </c>
      <c r="B17" s="40" t="s">
        <v>280</v>
      </c>
      <c r="C17" s="49"/>
      <c r="D17" s="49"/>
      <c r="E17" s="49"/>
    </row>
    <row r="18" spans="1:5" x14ac:dyDescent="0.25">
      <c r="A18" s="4" t="s">
        <v>707</v>
      </c>
      <c r="B18" s="40" t="s">
        <v>281</v>
      </c>
      <c r="C18" s="49"/>
      <c r="D18" s="49"/>
      <c r="E18" s="49"/>
    </row>
    <row r="19" spans="1:5" x14ac:dyDescent="0.25">
      <c r="A19" s="42" t="s">
        <v>605</v>
      </c>
      <c r="B19" s="43" t="s">
        <v>283</v>
      </c>
      <c r="C19" s="49"/>
      <c r="D19" s="49"/>
      <c r="E19" s="49"/>
    </row>
    <row r="20" spans="1:5" x14ac:dyDescent="0.25">
      <c r="A20" s="4" t="s">
        <v>284</v>
      </c>
      <c r="B20" s="40" t="s">
        <v>285</v>
      </c>
      <c r="C20" s="49"/>
      <c r="D20" s="49"/>
      <c r="E20" s="49"/>
    </row>
    <row r="21" spans="1:5" x14ac:dyDescent="0.25">
      <c r="A21" s="4" t="s">
        <v>286</v>
      </c>
      <c r="B21" s="40" t="s">
        <v>287</v>
      </c>
      <c r="C21" s="49"/>
      <c r="D21" s="49"/>
      <c r="E21" s="49"/>
    </row>
    <row r="22" spans="1:5" x14ac:dyDescent="0.25">
      <c r="A22" s="5" t="s">
        <v>288</v>
      </c>
      <c r="B22" s="40" t="s">
        <v>289</v>
      </c>
      <c r="C22" s="49"/>
      <c r="D22" s="49"/>
      <c r="E22" s="49"/>
    </row>
    <row r="23" spans="1:5" x14ac:dyDescent="0.25">
      <c r="A23" s="8" t="s">
        <v>606</v>
      </c>
      <c r="B23" s="43" t="s">
        <v>290</v>
      </c>
      <c r="C23" s="49"/>
      <c r="D23" s="49"/>
      <c r="E23" s="49"/>
    </row>
    <row r="24" spans="1:5" x14ac:dyDescent="0.25">
      <c r="A24" s="61" t="s">
        <v>737</v>
      </c>
      <c r="B24" s="62" t="s">
        <v>291</v>
      </c>
      <c r="C24" s="49"/>
      <c r="D24" s="49"/>
      <c r="E24" s="49"/>
    </row>
    <row r="25" spans="1:5" x14ac:dyDescent="0.25">
      <c r="A25" s="47" t="s">
        <v>708</v>
      </c>
      <c r="B25" s="62" t="s">
        <v>292</v>
      </c>
      <c r="C25" s="49"/>
      <c r="D25" s="49"/>
      <c r="E25" s="49"/>
    </row>
    <row r="26" spans="1:5" x14ac:dyDescent="0.25">
      <c r="A26" s="4" t="s">
        <v>293</v>
      </c>
      <c r="B26" s="40" t="s">
        <v>294</v>
      </c>
      <c r="C26" s="49"/>
      <c r="D26" s="49"/>
      <c r="E26" s="49"/>
    </row>
    <row r="27" spans="1:5" x14ac:dyDescent="0.25">
      <c r="A27" s="4" t="s">
        <v>295</v>
      </c>
      <c r="B27" s="40" t="s">
        <v>296</v>
      </c>
      <c r="C27" s="49"/>
      <c r="D27" s="49"/>
      <c r="E27" s="49"/>
    </row>
    <row r="28" spans="1:5" x14ac:dyDescent="0.25">
      <c r="A28" s="4" t="s">
        <v>297</v>
      </c>
      <c r="B28" s="40" t="s">
        <v>298</v>
      </c>
      <c r="C28" s="49"/>
      <c r="D28" s="49"/>
      <c r="E28" s="49"/>
    </row>
    <row r="29" spans="1:5" x14ac:dyDescent="0.25">
      <c r="A29" s="8" t="s">
        <v>616</v>
      </c>
      <c r="B29" s="43" t="s">
        <v>299</v>
      </c>
      <c r="C29" s="49"/>
      <c r="D29" s="49"/>
      <c r="E29" s="49"/>
    </row>
    <row r="30" spans="1:5" x14ac:dyDescent="0.25">
      <c r="A30" s="4" t="s">
        <v>300</v>
      </c>
      <c r="B30" s="40" t="s">
        <v>301</v>
      </c>
      <c r="C30" s="49"/>
      <c r="D30" s="49"/>
      <c r="E30" s="49"/>
    </row>
    <row r="31" spans="1:5" x14ac:dyDescent="0.25">
      <c r="A31" s="4" t="s">
        <v>302</v>
      </c>
      <c r="B31" s="40" t="s">
        <v>303</v>
      </c>
      <c r="C31" s="49"/>
      <c r="D31" s="49"/>
      <c r="E31" s="49"/>
    </row>
    <row r="32" spans="1:5" ht="15" customHeight="1" x14ac:dyDescent="0.25">
      <c r="A32" s="8" t="s">
        <v>738</v>
      </c>
      <c r="B32" s="43" t="s">
        <v>304</v>
      </c>
      <c r="C32" s="49"/>
      <c r="D32" s="49"/>
      <c r="E32" s="49"/>
    </row>
    <row r="33" spans="1:5" x14ac:dyDescent="0.25">
      <c r="A33" s="4" t="s">
        <v>305</v>
      </c>
      <c r="B33" s="40" t="s">
        <v>306</v>
      </c>
      <c r="C33" s="49"/>
      <c r="D33" s="49"/>
      <c r="E33" s="49"/>
    </row>
    <row r="34" spans="1:5" x14ac:dyDescent="0.25">
      <c r="A34" s="4" t="s">
        <v>307</v>
      </c>
      <c r="B34" s="40" t="s">
        <v>308</v>
      </c>
      <c r="C34" s="49"/>
      <c r="D34" s="49"/>
      <c r="E34" s="49"/>
    </row>
    <row r="35" spans="1:5" x14ac:dyDescent="0.25">
      <c r="A35" s="4" t="s">
        <v>709</v>
      </c>
      <c r="B35" s="40" t="s">
        <v>309</v>
      </c>
      <c r="C35" s="49"/>
      <c r="D35" s="49"/>
      <c r="E35" s="49"/>
    </row>
    <row r="36" spans="1:5" x14ac:dyDescent="0.25">
      <c r="A36" s="4" t="s">
        <v>311</v>
      </c>
      <c r="B36" s="40" t="s">
        <v>312</v>
      </c>
      <c r="C36" s="49"/>
      <c r="D36" s="49"/>
      <c r="E36" s="49"/>
    </row>
    <row r="37" spans="1:5" x14ac:dyDescent="0.25">
      <c r="A37" s="13" t="s">
        <v>710</v>
      </c>
      <c r="B37" s="40" t="s">
        <v>313</v>
      </c>
      <c r="C37" s="49"/>
      <c r="D37" s="49"/>
      <c r="E37" s="49"/>
    </row>
    <row r="38" spans="1:5" x14ac:dyDescent="0.25">
      <c r="A38" s="5" t="s">
        <v>315</v>
      </c>
      <c r="B38" s="40" t="s">
        <v>316</v>
      </c>
      <c r="C38" s="49"/>
      <c r="D38" s="49"/>
      <c r="E38" s="49"/>
    </row>
    <row r="39" spans="1:5" x14ac:dyDescent="0.25">
      <c r="A39" s="4" t="s">
        <v>711</v>
      </c>
      <c r="B39" s="40" t="s">
        <v>317</v>
      </c>
      <c r="C39" s="49"/>
      <c r="D39" s="49"/>
      <c r="E39" s="49"/>
    </row>
    <row r="40" spans="1:5" x14ac:dyDescent="0.25">
      <c r="A40" s="8" t="s">
        <v>621</v>
      </c>
      <c r="B40" s="43" t="s">
        <v>319</v>
      </c>
      <c r="C40" s="49"/>
      <c r="D40" s="49"/>
      <c r="E40" s="49"/>
    </row>
    <row r="41" spans="1:5" x14ac:dyDescent="0.25">
      <c r="A41" s="4" t="s">
        <v>320</v>
      </c>
      <c r="B41" s="40" t="s">
        <v>321</v>
      </c>
      <c r="C41" s="49"/>
      <c r="D41" s="49"/>
      <c r="E41" s="49"/>
    </row>
    <row r="42" spans="1:5" x14ac:dyDescent="0.25">
      <c r="A42" s="4" t="s">
        <v>322</v>
      </c>
      <c r="B42" s="40" t="s">
        <v>323</v>
      </c>
      <c r="C42" s="49"/>
      <c r="D42" s="49"/>
      <c r="E42" s="49"/>
    </row>
    <row r="43" spans="1:5" x14ac:dyDescent="0.25">
      <c r="A43" s="8" t="s">
        <v>622</v>
      </c>
      <c r="B43" s="43" t="s">
        <v>324</v>
      </c>
      <c r="C43" s="49"/>
      <c r="D43" s="49"/>
      <c r="E43" s="49"/>
    </row>
    <row r="44" spans="1:5" x14ac:dyDescent="0.25">
      <c r="A44" s="4" t="s">
        <v>325</v>
      </c>
      <c r="B44" s="40" t="s">
        <v>326</v>
      </c>
      <c r="C44" s="49"/>
      <c r="D44" s="49"/>
      <c r="E44" s="49"/>
    </row>
    <row r="45" spans="1:5" x14ac:dyDescent="0.25">
      <c r="A45" s="4" t="s">
        <v>327</v>
      </c>
      <c r="B45" s="40" t="s">
        <v>328</v>
      </c>
      <c r="C45" s="49"/>
      <c r="D45" s="49"/>
      <c r="E45" s="49"/>
    </row>
    <row r="46" spans="1:5" x14ac:dyDescent="0.25">
      <c r="A46" s="4" t="s">
        <v>712</v>
      </c>
      <c r="B46" s="40" t="s">
        <v>329</v>
      </c>
      <c r="C46" s="49"/>
      <c r="D46" s="49"/>
      <c r="E46" s="49"/>
    </row>
    <row r="47" spans="1:5" x14ac:dyDescent="0.25">
      <c r="A47" s="4" t="s">
        <v>713</v>
      </c>
      <c r="B47" s="40" t="s">
        <v>331</v>
      </c>
      <c r="C47" s="49"/>
      <c r="D47" s="49"/>
      <c r="E47" s="49"/>
    </row>
    <row r="48" spans="1:5" x14ac:dyDescent="0.25">
      <c r="A48" s="4" t="s">
        <v>335</v>
      </c>
      <c r="B48" s="40" t="s">
        <v>336</v>
      </c>
      <c r="C48" s="49"/>
      <c r="D48" s="49"/>
      <c r="E48" s="49"/>
    </row>
    <row r="49" spans="1:5" x14ac:dyDescent="0.25">
      <c r="A49" s="8" t="s">
        <v>625</v>
      </c>
      <c r="B49" s="43" t="s">
        <v>337</v>
      </c>
      <c r="C49" s="49"/>
      <c r="D49" s="49"/>
      <c r="E49" s="49"/>
    </row>
    <row r="50" spans="1:5" x14ac:dyDescent="0.25">
      <c r="A50" s="47" t="s">
        <v>626</v>
      </c>
      <c r="B50" s="62" t="s">
        <v>338</v>
      </c>
      <c r="C50" s="49"/>
      <c r="D50" s="49"/>
      <c r="E50" s="49"/>
    </row>
    <row r="51" spans="1:5" x14ac:dyDescent="0.25">
      <c r="A51" s="16" t="s">
        <v>339</v>
      </c>
      <c r="B51" s="40" t="s">
        <v>340</v>
      </c>
      <c r="C51" s="49"/>
      <c r="D51" s="49"/>
      <c r="E51" s="49"/>
    </row>
    <row r="52" spans="1:5" x14ac:dyDescent="0.25">
      <c r="A52" s="16" t="s">
        <v>643</v>
      </c>
      <c r="B52" s="40" t="s">
        <v>341</v>
      </c>
      <c r="C52" s="49"/>
      <c r="D52" s="49"/>
      <c r="E52" s="49"/>
    </row>
    <row r="53" spans="1:5" x14ac:dyDescent="0.25">
      <c r="A53" s="21" t="s">
        <v>714</v>
      </c>
      <c r="B53" s="40" t="s">
        <v>342</v>
      </c>
      <c r="C53" s="49"/>
      <c r="D53" s="49"/>
      <c r="E53" s="49"/>
    </row>
    <row r="54" spans="1:5" x14ac:dyDescent="0.25">
      <c r="A54" s="21" t="s">
        <v>715</v>
      </c>
      <c r="B54" s="40" t="s">
        <v>343</v>
      </c>
      <c r="C54" s="49"/>
      <c r="D54" s="49"/>
      <c r="E54" s="49"/>
    </row>
    <row r="55" spans="1:5" x14ac:dyDescent="0.25">
      <c r="A55" s="21" t="s">
        <v>716</v>
      </c>
      <c r="B55" s="40" t="s">
        <v>344</v>
      </c>
      <c r="C55" s="49"/>
      <c r="D55" s="49"/>
      <c r="E55" s="49"/>
    </row>
    <row r="56" spans="1:5" x14ac:dyDescent="0.25">
      <c r="A56" s="16" t="s">
        <v>717</v>
      </c>
      <c r="B56" s="40" t="s">
        <v>345</v>
      </c>
      <c r="C56" s="49"/>
      <c r="D56" s="49"/>
      <c r="E56" s="49"/>
    </row>
    <row r="57" spans="1:5" x14ac:dyDescent="0.25">
      <c r="A57" s="16" t="s">
        <v>718</v>
      </c>
      <c r="B57" s="40" t="s">
        <v>346</v>
      </c>
      <c r="C57" s="49"/>
      <c r="D57" s="49"/>
      <c r="E57" s="49"/>
    </row>
    <row r="58" spans="1:5" x14ac:dyDescent="0.25">
      <c r="A58" s="16" t="s">
        <v>719</v>
      </c>
      <c r="B58" s="40" t="s">
        <v>347</v>
      </c>
      <c r="C58" s="49"/>
      <c r="D58" s="49"/>
      <c r="E58" s="49"/>
    </row>
    <row r="59" spans="1:5" x14ac:dyDescent="0.25">
      <c r="A59" s="59" t="s">
        <v>676</v>
      </c>
      <c r="B59" s="62" t="s">
        <v>348</v>
      </c>
      <c r="C59" s="49"/>
      <c r="D59" s="49"/>
      <c r="E59" s="49"/>
    </row>
    <row r="60" spans="1:5" x14ac:dyDescent="0.25">
      <c r="A60" s="15" t="s">
        <v>720</v>
      </c>
      <c r="B60" s="40" t="s">
        <v>349</v>
      </c>
      <c r="C60" s="49"/>
      <c r="D60" s="49"/>
      <c r="E60" s="49"/>
    </row>
    <row r="61" spans="1:5" x14ac:dyDescent="0.25">
      <c r="A61" s="15" t="s">
        <v>351</v>
      </c>
      <c r="B61" s="40" t="s">
        <v>352</v>
      </c>
      <c r="C61" s="49"/>
      <c r="D61" s="49"/>
      <c r="E61" s="49"/>
    </row>
    <row r="62" spans="1:5" x14ac:dyDescent="0.25">
      <c r="A62" s="15" t="s">
        <v>353</v>
      </c>
      <c r="B62" s="40" t="s">
        <v>354</v>
      </c>
      <c r="C62" s="49"/>
      <c r="D62" s="49"/>
      <c r="E62" s="49"/>
    </row>
    <row r="63" spans="1:5" x14ac:dyDescent="0.25">
      <c r="A63" s="15" t="s">
        <v>678</v>
      </c>
      <c r="B63" s="40" t="s">
        <v>355</v>
      </c>
      <c r="C63" s="49"/>
      <c r="D63" s="49"/>
      <c r="E63" s="49"/>
    </row>
    <row r="64" spans="1:5" x14ac:dyDescent="0.25">
      <c r="A64" s="15" t="s">
        <v>721</v>
      </c>
      <c r="B64" s="40" t="s">
        <v>356</v>
      </c>
      <c r="C64" s="49"/>
      <c r="D64" s="49"/>
      <c r="E64" s="49"/>
    </row>
    <row r="65" spans="1:5" x14ac:dyDescent="0.25">
      <c r="A65" s="15" t="s">
        <v>680</v>
      </c>
      <c r="B65" s="40" t="s">
        <v>357</v>
      </c>
      <c r="C65" s="49"/>
      <c r="D65" s="49"/>
      <c r="E65" s="49"/>
    </row>
    <row r="66" spans="1:5" x14ac:dyDescent="0.25">
      <c r="A66" s="15" t="s">
        <v>722</v>
      </c>
      <c r="B66" s="40" t="s">
        <v>358</v>
      </c>
      <c r="C66" s="49"/>
      <c r="D66" s="49"/>
      <c r="E66" s="49"/>
    </row>
    <row r="67" spans="1:5" x14ac:dyDescent="0.25">
      <c r="A67" s="15" t="s">
        <v>723</v>
      </c>
      <c r="B67" s="40" t="s">
        <v>360</v>
      </c>
      <c r="C67" s="49"/>
      <c r="D67" s="49"/>
      <c r="E67" s="49"/>
    </row>
    <row r="68" spans="1:5" x14ac:dyDescent="0.25">
      <c r="A68" s="15" t="s">
        <v>361</v>
      </c>
      <c r="B68" s="40" t="s">
        <v>362</v>
      </c>
      <c r="C68" s="49"/>
      <c r="D68" s="49"/>
      <c r="E68" s="49"/>
    </row>
    <row r="69" spans="1:5" x14ac:dyDescent="0.25">
      <c r="A69" s="28" t="s">
        <v>363</v>
      </c>
      <c r="B69" s="40" t="s">
        <v>364</v>
      </c>
      <c r="C69" s="49"/>
      <c r="D69" s="49"/>
      <c r="E69" s="49"/>
    </row>
    <row r="70" spans="1:5" x14ac:dyDescent="0.25">
      <c r="A70" s="15" t="s">
        <v>724</v>
      </c>
      <c r="B70" s="40" t="s">
        <v>365</v>
      </c>
      <c r="C70" s="49"/>
      <c r="D70" s="49"/>
      <c r="E70" s="49"/>
    </row>
    <row r="71" spans="1:5" x14ac:dyDescent="0.25">
      <c r="A71" s="28" t="s">
        <v>899</v>
      </c>
      <c r="B71" s="40" t="s">
        <v>366</v>
      </c>
      <c r="C71" s="49"/>
      <c r="D71" s="49"/>
      <c r="E71" s="49"/>
    </row>
    <row r="72" spans="1:5" x14ac:dyDescent="0.25">
      <c r="A72" s="28" t="s">
        <v>900</v>
      </c>
      <c r="B72" s="40" t="s">
        <v>366</v>
      </c>
      <c r="C72" s="49"/>
      <c r="D72" s="49"/>
      <c r="E72" s="49"/>
    </row>
    <row r="73" spans="1:5" x14ac:dyDescent="0.25">
      <c r="A73" s="59" t="s">
        <v>684</v>
      </c>
      <c r="B73" s="62" t="s">
        <v>367</v>
      </c>
      <c r="C73" s="49"/>
      <c r="D73" s="49"/>
      <c r="E73" s="49"/>
    </row>
    <row r="74" spans="1:5" ht="15.75" x14ac:dyDescent="0.25">
      <c r="A74" s="142" t="s">
        <v>846</v>
      </c>
      <c r="B74" s="143"/>
      <c r="C74" s="144"/>
      <c r="D74" s="144"/>
      <c r="E74" s="144"/>
    </row>
    <row r="75" spans="1:5" x14ac:dyDescent="0.25">
      <c r="A75" s="44" t="s">
        <v>368</v>
      </c>
      <c r="B75" s="40" t="s">
        <v>369</v>
      </c>
      <c r="C75" s="49"/>
      <c r="D75" s="49"/>
      <c r="E75" s="49"/>
    </row>
    <row r="76" spans="1:5" x14ac:dyDescent="0.25">
      <c r="A76" s="44" t="s">
        <v>725</v>
      </c>
      <c r="B76" s="40" t="s">
        <v>370</v>
      </c>
      <c r="C76" s="49"/>
      <c r="D76" s="49"/>
      <c r="E76" s="49"/>
    </row>
    <row r="77" spans="1:5" x14ac:dyDescent="0.25">
      <c r="A77" s="44" t="s">
        <v>372</v>
      </c>
      <c r="B77" s="40" t="s">
        <v>373</v>
      </c>
      <c r="C77" s="49"/>
      <c r="D77" s="49"/>
      <c r="E77" s="49"/>
    </row>
    <row r="78" spans="1:5" x14ac:dyDescent="0.25">
      <c r="A78" s="44" t="s">
        <v>374</v>
      </c>
      <c r="B78" s="40" t="s">
        <v>375</v>
      </c>
      <c r="C78" s="49"/>
      <c r="D78" s="49"/>
      <c r="E78" s="49"/>
    </row>
    <row r="79" spans="1:5" x14ac:dyDescent="0.25">
      <c r="A79" s="5" t="s">
        <v>376</v>
      </c>
      <c r="B79" s="40" t="s">
        <v>377</v>
      </c>
      <c r="C79" s="49"/>
      <c r="D79" s="49"/>
      <c r="E79" s="49"/>
    </row>
    <row r="80" spans="1:5" x14ac:dyDescent="0.25">
      <c r="A80" s="5" t="s">
        <v>378</v>
      </c>
      <c r="B80" s="40" t="s">
        <v>379</v>
      </c>
      <c r="C80" s="49"/>
      <c r="D80" s="49"/>
      <c r="E80" s="49"/>
    </row>
    <row r="81" spans="1:5" x14ac:dyDescent="0.25">
      <c r="A81" s="5" t="s">
        <v>380</v>
      </c>
      <c r="B81" s="40" t="s">
        <v>381</v>
      </c>
      <c r="C81" s="49"/>
      <c r="D81" s="49"/>
      <c r="E81" s="49"/>
    </row>
    <row r="82" spans="1:5" x14ac:dyDescent="0.25">
      <c r="A82" s="60" t="s">
        <v>686</v>
      </c>
      <c r="B82" s="62" t="s">
        <v>382</v>
      </c>
      <c r="C82" s="49"/>
      <c r="D82" s="49"/>
      <c r="E82" s="49"/>
    </row>
    <row r="83" spans="1:5" x14ac:dyDescent="0.25">
      <c r="A83" s="16" t="s">
        <v>383</v>
      </c>
      <c r="B83" s="40" t="s">
        <v>384</v>
      </c>
      <c r="C83" s="49"/>
      <c r="D83" s="49"/>
      <c r="E83" s="49"/>
    </row>
    <row r="84" spans="1:5" x14ac:dyDescent="0.25">
      <c r="A84" s="16" t="s">
        <v>385</v>
      </c>
      <c r="B84" s="40" t="s">
        <v>386</v>
      </c>
      <c r="C84" s="49"/>
      <c r="D84" s="49"/>
      <c r="E84" s="49"/>
    </row>
    <row r="85" spans="1:5" x14ac:dyDescent="0.25">
      <c r="A85" s="16" t="s">
        <v>387</v>
      </c>
      <c r="B85" s="40" t="s">
        <v>388</v>
      </c>
      <c r="C85" s="49"/>
      <c r="D85" s="49"/>
      <c r="E85" s="49"/>
    </row>
    <row r="86" spans="1:5" x14ac:dyDescent="0.25">
      <c r="A86" s="16" t="s">
        <v>389</v>
      </c>
      <c r="B86" s="40" t="s">
        <v>390</v>
      </c>
      <c r="C86" s="49"/>
      <c r="D86" s="49"/>
      <c r="E86" s="49"/>
    </row>
    <row r="87" spans="1:5" x14ac:dyDescent="0.25">
      <c r="A87" s="59" t="s">
        <v>687</v>
      </c>
      <c r="B87" s="62" t="s">
        <v>391</v>
      </c>
      <c r="C87" s="49"/>
      <c r="D87" s="49"/>
      <c r="E87" s="49"/>
    </row>
    <row r="88" spans="1:5" x14ac:dyDescent="0.25">
      <c r="A88" s="16" t="s">
        <v>392</v>
      </c>
      <c r="B88" s="40" t="s">
        <v>393</v>
      </c>
      <c r="C88" s="49"/>
      <c r="D88" s="49"/>
      <c r="E88" s="49"/>
    </row>
    <row r="89" spans="1:5" x14ac:dyDescent="0.25">
      <c r="A89" s="16" t="s">
        <v>726</v>
      </c>
      <c r="B89" s="40" t="s">
        <v>394</v>
      </c>
      <c r="C89" s="49"/>
      <c r="D89" s="49"/>
      <c r="E89" s="49"/>
    </row>
    <row r="90" spans="1:5" x14ac:dyDescent="0.25">
      <c r="A90" s="16" t="s">
        <v>727</v>
      </c>
      <c r="B90" s="40" t="s">
        <v>395</v>
      </c>
      <c r="C90" s="49"/>
      <c r="D90" s="49"/>
      <c r="E90" s="49"/>
    </row>
    <row r="91" spans="1:5" x14ac:dyDescent="0.25">
      <c r="A91" s="16" t="s">
        <v>728</v>
      </c>
      <c r="B91" s="40" t="s">
        <v>396</v>
      </c>
      <c r="C91" s="49"/>
      <c r="D91" s="49"/>
      <c r="E91" s="49"/>
    </row>
    <row r="92" spans="1:5" x14ac:dyDescent="0.25">
      <c r="A92" s="16" t="s">
        <v>729</v>
      </c>
      <c r="B92" s="40" t="s">
        <v>397</v>
      </c>
      <c r="C92" s="49"/>
      <c r="D92" s="49"/>
      <c r="E92" s="49"/>
    </row>
    <row r="93" spans="1:5" x14ac:dyDescent="0.25">
      <c r="A93" s="16" t="s">
        <v>730</v>
      </c>
      <c r="B93" s="40" t="s">
        <v>398</v>
      </c>
      <c r="C93" s="49"/>
      <c r="D93" s="49"/>
      <c r="E93" s="49"/>
    </row>
    <row r="94" spans="1:5" x14ac:dyDescent="0.25">
      <c r="A94" s="16" t="s">
        <v>399</v>
      </c>
      <c r="B94" s="40" t="s">
        <v>400</v>
      </c>
      <c r="C94" s="49"/>
      <c r="D94" s="49"/>
      <c r="E94" s="49"/>
    </row>
    <row r="95" spans="1:5" x14ac:dyDescent="0.25">
      <c r="A95" s="16" t="s">
        <v>731</v>
      </c>
      <c r="B95" s="40" t="s">
        <v>401</v>
      </c>
      <c r="C95" s="49"/>
      <c r="D95" s="49"/>
      <c r="E95" s="49"/>
    </row>
    <row r="96" spans="1:5" x14ac:dyDescent="0.25">
      <c r="A96" s="59" t="s">
        <v>688</v>
      </c>
      <c r="B96" s="62" t="s">
        <v>402</v>
      </c>
      <c r="C96" s="49"/>
      <c r="D96" s="49"/>
      <c r="E96" s="49"/>
    </row>
    <row r="97" spans="1:24" ht="15.75" x14ac:dyDescent="0.25">
      <c r="A97" s="142" t="s">
        <v>845</v>
      </c>
      <c r="B97" s="143"/>
      <c r="C97" s="144"/>
      <c r="D97" s="144"/>
      <c r="E97" s="144"/>
    </row>
    <row r="98" spans="1:24" ht="15.75" x14ac:dyDescent="0.25">
      <c r="A98" s="147" t="s">
        <v>739</v>
      </c>
      <c r="B98" s="148" t="s">
        <v>403</v>
      </c>
      <c r="C98" s="149"/>
      <c r="D98" s="149"/>
      <c r="E98" s="149"/>
    </row>
    <row r="99" spans="1:24" x14ac:dyDescent="0.25">
      <c r="A99" s="16" t="s">
        <v>732</v>
      </c>
      <c r="B99" s="4" t="s">
        <v>404</v>
      </c>
      <c r="C99" s="16"/>
      <c r="D99" s="16"/>
      <c r="E99" s="16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3"/>
      <c r="X99" s="33"/>
    </row>
    <row r="100" spans="1:24" x14ac:dyDescent="0.25">
      <c r="A100" s="16" t="s">
        <v>407</v>
      </c>
      <c r="B100" s="4" t="s">
        <v>408</v>
      </c>
      <c r="C100" s="16"/>
      <c r="D100" s="16"/>
      <c r="E100" s="16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3"/>
      <c r="X100" s="33"/>
    </row>
    <row r="101" spans="1:24" x14ac:dyDescent="0.25">
      <c r="A101" s="16" t="s">
        <v>733</v>
      </c>
      <c r="B101" s="4" t="s">
        <v>409</v>
      </c>
      <c r="C101" s="16"/>
      <c r="D101" s="16"/>
      <c r="E101" s="16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3"/>
      <c r="X101" s="33"/>
    </row>
    <row r="102" spans="1:24" x14ac:dyDescent="0.25">
      <c r="A102" s="19" t="s">
        <v>695</v>
      </c>
      <c r="B102" s="8" t="s">
        <v>411</v>
      </c>
      <c r="C102" s="19"/>
      <c r="D102" s="19"/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3"/>
      <c r="X102" s="33"/>
    </row>
    <row r="103" spans="1:24" x14ac:dyDescent="0.25">
      <c r="A103" s="45" t="s">
        <v>734</v>
      </c>
      <c r="B103" s="4" t="s">
        <v>412</v>
      </c>
      <c r="C103" s="45"/>
      <c r="D103" s="45"/>
      <c r="E103" s="4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3"/>
      <c r="X103" s="33"/>
    </row>
    <row r="104" spans="1:24" x14ac:dyDescent="0.25">
      <c r="A104" s="45" t="s">
        <v>701</v>
      </c>
      <c r="B104" s="4" t="s">
        <v>415</v>
      </c>
      <c r="C104" s="45"/>
      <c r="D104" s="45"/>
      <c r="E104" s="4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3"/>
      <c r="X104" s="33"/>
    </row>
    <row r="105" spans="1:24" x14ac:dyDescent="0.25">
      <c r="A105" s="16" t="s">
        <v>416</v>
      </c>
      <c r="B105" s="4" t="s">
        <v>417</v>
      </c>
      <c r="C105" s="16"/>
      <c r="D105" s="16"/>
      <c r="E105" s="16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3"/>
      <c r="X105" s="33"/>
    </row>
    <row r="106" spans="1:24" x14ac:dyDescent="0.25">
      <c r="A106" s="16" t="s">
        <v>735</v>
      </c>
      <c r="B106" s="4" t="s">
        <v>418</v>
      </c>
      <c r="C106" s="16"/>
      <c r="D106" s="16"/>
      <c r="E106" s="16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33"/>
    </row>
    <row r="107" spans="1:24" x14ac:dyDescent="0.25">
      <c r="A107" s="17" t="s">
        <v>698</v>
      </c>
      <c r="B107" s="8" t="s">
        <v>419</v>
      </c>
      <c r="C107" s="17"/>
      <c r="D107" s="17"/>
      <c r="E107" s="1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3"/>
      <c r="X107" s="33"/>
    </row>
    <row r="108" spans="1:24" x14ac:dyDescent="0.25">
      <c r="A108" s="45" t="s">
        <v>420</v>
      </c>
      <c r="B108" s="4" t="s">
        <v>421</v>
      </c>
      <c r="C108" s="45"/>
      <c r="D108" s="45"/>
      <c r="E108" s="4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3"/>
      <c r="X108" s="33"/>
    </row>
    <row r="109" spans="1:24" x14ac:dyDescent="0.25">
      <c r="A109" s="45" t="s">
        <v>422</v>
      </c>
      <c r="B109" s="4" t="s">
        <v>423</v>
      </c>
      <c r="C109" s="45"/>
      <c r="D109" s="45"/>
      <c r="E109" s="4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3"/>
      <c r="X109" s="33"/>
    </row>
    <row r="110" spans="1:24" x14ac:dyDescent="0.25">
      <c r="A110" s="17" t="s">
        <v>424</v>
      </c>
      <c r="B110" s="8" t="s">
        <v>425</v>
      </c>
      <c r="C110" s="45"/>
      <c r="D110" s="45"/>
      <c r="E110" s="4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3"/>
      <c r="X110" s="33"/>
    </row>
    <row r="111" spans="1:24" x14ac:dyDescent="0.25">
      <c r="A111" s="45" t="s">
        <v>426</v>
      </c>
      <c r="B111" s="4" t="s">
        <v>427</v>
      </c>
      <c r="C111" s="45"/>
      <c r="D111" s="45"/>
      <c r="E111" s="4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3"/>
      <c r="X111" s="33"/>
    </row>
    <row r="112" spans="1:24" x14ac:dyDescent="0.25">
      <c r="A112" s="45" t="s">
        <v>428</v>
      </c>
      <c r="B112" s="4" t="s">
        <v>429</v>
      </c>
      <c r="C112" s="45"/>
      <c r="D112" s="45"/>
      <c r="E112" s="4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3"/>
      <c r="X112" s="33"/>
    </row>
    <row r="113" spans="1:24" x14ac:dyDescent="0.25">
      <c r="A113" s="45" t="s">
        <v>430</v>
      </c>
      <c r="B113" s="4" t="s">
        <v>431</v>
      </c>
      <c r="C113" s="45"/>
      <c r="D113" s="45"/>
      <c r="E113" s="4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3"/>
      <c r="X113" s="33"/>
    </row>
    <row r="114" spans="1:24" x14ac:dyDescent="0.25">
      <c r="A114" s="46" t="s">
        <v>699</v>
      </c>
      <c r="B114" s="47" t="s">
        <v>432</v>
      </c>
      <c r="C114" s="17"/>
      <c r="D114" s="17"/>
      <c r="E114" s="1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3"/>
      <c r="X114" s="33"/>
    </row>
    <row r="115" spans="1:24" x14ac:dyDescent="0.25">
      <c r="A115" s="45" t="s">
        <v>433</v>
      </c>
      <c r="B115" s="4" t="s">
        <v>434</v>
      </c>
      <c r="C115" s="45"/>
      <c r="D115" s="45"/>
      <c r="E115" s="4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3"/>
      <c r="X115" s="33"/>
    </row>
    <row r="116" spans="1:24" x14ac:dyDescent="0.25">
      <c r="A116" s="16" t="s">
        <v>435</v>
      </c>
      <c r="B116" s="4" t="s">
        <v>436</v>
      </c>
      <c r="C116" s="16"/>
      <c r="D116" s="16"/>
      <c r="E116" s="16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3"/>
      <c r="X116" s="33"/>
    </row>
    <row r="117" spans="1:24" x14ac:dyDescent="0.25">
      <c r="A117" s="45" t="s">
        <v>736</v>
      </c>
      <c r="B117" s="4" t="s">
        <v>437</v>
      </c>
      <c r="C117" s="45"/>
      <c r="D117" s="45"/>
      <c r="E117" s="4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3"/>
      <c r="X117" s="33"/>
    </row>
    <row r="118" spans="1:24" x14ac:dyDescent="0.25">
      <c r="A118" s="45" t="s">
        <v>704</v>
      </c>
      <c r="B118" s="4" t="s">
        <v>438</v>
      </c>
      <c r="C118" s="45"/>
      <c r="D118" s="45"/>
      <c r="E118" s="4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3"/>
      <c r="X118" s="33"/>
    </row>
    <row r="119" spans="1:24" x14ac:dyDescent="0.25">
      <c r="A119" s="46" t="s">
        <v>705</v>
      </c>
      <c r="B119" s="47" t="s">
        <v>442</v>
      </c>
      <c r="C119" s="17"/>
      <c r="D119" s="17"/>
      <c r="E119" s="1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3"/>
      <c r="X119" s="33"/>
    </row>
    <row r="120" spans="1:24" x14ac:dyDescent="0.25">
      <c r="A120" s="16" t="s">
        <v>443</v>
      </c>
      <c r="B120" s="4" t="s">
        <v>444</v>
      </c>
      <c r="C120" s="16"/>
      <c r="D120" s="16"/>
      <c r="E120" s="16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3"/>
      <c r="X120" s="33"/>
    </row>
    <row r="121" spans="1:24" ht="15.75" x14ac:dyDescent="0.25">
      <c r="A121" s="150" t="s">
        <v>740</v>
      </c>
      <c r="B121" s="151" t="s">
        <v>445</v>
      </c>
      <c r="C121" s="152"/>
      <c r="D121" s="152"/>
      <c r="E121" s="15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3"/>
      <c r="X121" s="33"/>
    </row>
    <row r="122" spans="1:24" ht="15.75" x14ac:dyDescent="0.25">
      <c r="A122" s="162" t="s">
        <v>776</v>
      </c>
      <c r="B122" s="173"/>
      <c r="C122" s="139"/>
      <c r="D122" s="139"/>
      <c r="E122" s="139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x14ac:dyDescent="0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2:24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2:24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2:24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2:24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2:24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2:24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2:24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2:24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2:24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2:24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2:24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2:24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2:24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2:24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2:24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2:24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2:24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2:24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2:24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2:24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2:24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2:24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2:24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2:24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2:24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2:24" x14ac:dyDescent="0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2:24" x14ac:dyDescent="0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2:24" x14ac:dyDescent="0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2:24" x14ac:dyDescent="0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2:24" x14ac:dyDescent="0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2:24" x14ac:dyDescent="0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2:24" x14ac:dyDescent="0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2:24" x14ac:dyDescent="0.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2:24" x14ac:dyDescent="0.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2:24" x14ac:dyDescent="0.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2:24" x14ac:dyDescent="0.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2:24" x14ac:dyDescent="0.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2:24" x14ac:dyDescent="0.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2:24" x14ac:dyDescent="0.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2:24" x14ac:dyDescent="0.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2:24" x14ac:dyDescent="0.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2:24" x14ac:dyDescent="0.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2:24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1"/>
  <sheetViews>
    <sheetView workbookViewId="0">
      <selection sqref="A1:E123"/>
    </sheetView>
  </sheetViews>
  <sheetFormatPr defaultRowHeight="15" x14ac:dyDescent="0.25"/>
  <cols>
    <col min="1" max="1" width="105.140625" customWidth="1"/>
    <col min="3" max="3" width="17.140625" customWidth="1"/>
    <col min="4" max="4" width="16.85546875" customWidth="1"/>
    <col min="5" max="5" width="15.5703125" customWidth="1"/>
  </cols>
  <sheetData>
    <row r="1" spans="1:11" ht="20.25" customHeight="1" x14ac:dyDescent="0.25">
      <c r="A1" s="572" t="s">
        <v>42</v>
      </c>
      <c r="B1" s="573"/>
      <c r="C1" s="573"/>
      <c r="D1" s="573"/>
      <c r="E1" s="573"/>
      <c r="F1" s="86"/>
      <c r="G1" s="86"/>
      <c r="H1" s="86"/>
      <c r="I1" s="86"/>
      <c r="J1" s="86"/>
      <c r="K1" s="127"/>
    </row>
    <row r="2" spans="1:11" ht="19.5" customHeight="1" x14ac:dyDescent="0.25">
      <c r="A2" s="576" t="s">
        <v>842</v>
      </c>
      <c r="B2" s="573"/>
      <c r="C2" s="573"/>
      <c r="D2" s="573"/>
      <c r="E2" s="573"/>
    </row>
    <row r="3" spans="1:11" ht="18" x14ac:dyDescent="0.25">
      <c r="A3" s="58"/>
    </row>
    <row r="4" spans="1:11" x14ac:dyDescent="0.25">
      <c r="A4" s="129" t="s">
        <v>931</v>
      </c>
    </row>
    <row r="5" spans="1:11" ht="25.5" x14ac:dyDescent="0.25">
      <c r="A5" s="1" t="s">
        <v>255</v>
      </c>
      <c r="B5" s="2" t="s">
        <v>256</v>
      </c>
      <c r="C5" s="2" t="s">
        <v>970</v>
      </c>
      <c r="D5" s="2" t="s">
        <v>40</v>
      </c>
      <c r="E5" s="128" t="s">
        <v>41</v>
      </c>
    </row>
    <row r="6" spans="1:11" x14ac:dyDescent="0.25">
      <c r="A6" s="38" t="s">
        <v>257</v>
      </c>
      <c r="B6" s="39" t="s">
        <v>258</v>
      </c>
      <c r="C6" s="49"/>
      <c r="D6" s="49"/>
      <c r="E6" s="49"/>
    </row>
    <row r="7" spans="1:11" x14ac:dyDescent="0.25">
      <c r="A7" s="38" t="s">
        <v>259</v>
      </c>
      <c r="B7" s="40" t="s">
        <v>260</v>
      </c>
      <c r="C7" s="49"/>
      <c r="D7" s="49"/>
      <c r="E7" s="49"/>
    </row>
    <row r="8" spans="1:11" x14ac:dyDescent="0.25">
      <c r="A8" s="38" t="s">
        <v>261</v>
      </c>
      <c r="B8" s="40" t="s">
        <v>262</v>
      </c>
      <c r="C8" s="49"/>
      <c r="D8" s="49"/>
      <c r="E8" s="49"/>
    </row>
    <row r="9" spans="1:11" x14ac:dyDescent="0.25">
      <c r="A9" s="41" t="s">
        <v>263</v>
      </c>
      <c r="B9" s="40" t="s">
        <v>264</v>
      </c>
      <c r="C9" s="49"/>
      <c r="D9" s="49"/>
      <c r="E9" s="49"/>
    </row>
    <row r="10" spans="1:11" x14ac:dyDescent="0.25">
      <c r="A10" s="41" t="s">
        <v>265</v>
      </c>
      <c r="B10" s="40" t="s">
        <v>266</v>
      </c>
      <c r="C10" s="49"/>
      <c r="D10" s="49"/>
      <c r="E10" s="49"/>
    </row>
    <row r="11" spans="1:11" x14ac:dyDescent="0.25">
      <c r="A11" s="41" t="s">
        <v>267</v>
      </c>
      <c r="B11" s="40" t="s">
        <v>268</v>
      </c>
      <c r="C11" s="49"/>
      <c r="D11" s="49"/>
      <c r="E11" s="49"/>
    </row>
    <row r="12" spans="1:11" x14ac:dyDescent="0.25">
      <c r="A12" s="41" t="s">
        <v>269</v>
      </c>
      <c r="B12" s="40" t="s">
        <v>270</v>
      </c>
      <c r="C12" s="49"/>
      <c r="D12" s="49"/>
      <c r="E12" s="49"/>
    </row>
    <row r="13" spans="1:11" x14ac:dyDescent="0.25">
      <c r="A13" s="41" t="s">
        <v>271</v>
      </c>
      <c r="B13" s="40" t="s">
        <v>272</v>
      </c>
      <c r="C13" s="49"/>
      <c r="D13" s="49"/>
      <c r="E13" s="49"/>
    </row>
    <row r="14" spans="1:11" x14ac:dyDescent="0.25">
      <c r="A14" s="4" t="s">
        <v>273</v>
      </c>
      <c r="B14" s="40" t="s">
        <v>274</v>
      </c>
      <c r="C14" s="49"/>
      <c r="D14" s="49"/>
      <c r="E14" s="49"/>
    </row>
    <row r="15" spans="1:11" x14ac:dyDescent="0.25">
      <c r="A15" s="4" t="s">
        <v>275</v>
      </c>
      <c r="B15" s="40" t="s">
        <v>276</v>
      </c>
      <c r="C15" s="49"/>
      <c r="D15" s="49"/>
      <c r="E15" s="49"/>
    </row>
    <row r="16" spans="1:11" x14ac:dyDescent="0.25">
      <c r="A16" s="4" t="s">
        <v>277</v>
      </c>
      <c r="B16" s="40" t="s">
        <v>278</v>
      </c>
      <c r="C16" s="49"/>
      <c r="D16" s="49"/>
      <c r="E16" s="49"/>
    </row>
    <row r="17" spans="1:5" x14ac:dyDescent="0.25">
      <c r="A17" s="4" t="s">
        <v>279</v>
      </c>
      <c r="B17" s="40" t="s">
        <v>280</v>
      </c>
      <c r="C17" s="49"/>
      <c r="D17" s="49"/>
      <c r="E17" s="49"/>
    </row>
    <row r="18" spans="1:5" x14ac:dyDescent="0.25">
      <c r="A18" s="4" t="s">
        <v>707</v>
      </c>
      <c r="B18" s="40" t="s">
        <v>281</v>
      </c>
      <c r="C18" s="49"/>
      <c r="D18" s="49"/>
      <c r="E18" s="49"/>
    </row>
    <row r="19" spans="1:5" x14ac:dyDescent="0.25">
      <c r="A19" s="42" t="s">
        <v>605</v>
      </c>
      <c r="B19" s="43" t="s">
        <v>283</v>
      </c>
      <c r="C19" s="49"/>
      <c r="D19" s="49"/>
      <c r="E19" s="49"/>
    </row>
    <row r="20" spans="1:5" x14ac:dyDescent="0.25">
      <c r="A20" s="4" t="s">
        <v>284</v>
      </c>
      <c r="B20" s="40" t="s">
        <v>285</v>
      </c>
      <c r="C20" s="49"/>
      <c r="D20" s="49"/>
      <c r="E20" s="49"/>
    </row>
    <row r="21" spans="1:5" x14ac:dyDescent="0.25">
      <c r="A21" s="4" t="s">
        <v>286</v>
      </c>
      <c r="B21" s="40" t="s">
        <v>287</v>
      </c>
      <c r="C21" s="49"/>
      <c r="D21" s="49"/>
      <c r="E21" s="49"/>
    </row>
    <row r="22" spans="1:5" x14ac:dyDescent="0.25">
      <c r="A22" s="5" t="s">
        <v>288</v>
      </c>
      <c r="B22" s="40" t="s">
        <v>289</v>
      </c>
      <c r="C22" s="49"/>
      <c r="D22" s="49"/>
      <c r="E22" s="49"/>
    </row>
    <row r="23" spans="1:5" x14ac:dyDescent="0.25">
      <c r="A23" s="8" t="s">
        <v>606</v>
      </c>
      <c r="B23" s="43" t="s">
        <v>290</v>
      </c>
      <c r="C23" s="49"/>
      <c r="D23" s="49"/>
      <c r="E23" s="49"/>
    </row>
    <row r="24" spans="1:5" x14ac:dyDescent="0.25">
      <c r="A24" s="61" t="s">
        <v>737</v>
      </c>
      <c r="B24" s="62" t="s">
        <v>291</v>
      </c>
      <c r="C24" s="49"/>
      <c r="D24" s="49"/>
      <c r="E24" s="49"/>
    </row>
    <row r="25" spans="1:5" x14ac:dyDescent="0.25">
      <c r="A25" s="47" t="s">
        <v>708</v>
      </c>
      <c r="B25" s="62" t="s">
        <v>292</v>
      </c>
      <c r="C25" s="49"/>
      <c r="D25" s="49"/>
      <c r="E25" s="49"/>
    </row>
    <row r="26" spans="1:5" x14ac:dyDescent="0.25">
      <c r="A26" s="4" t="s">
        <v>293</v>
      </c>
      <c r="B26" s="40" t="s">
        <v>294</v>
      </c>
      <c r="C26" s="49"/>
      <c r="D26" s="49"/>
      <c r="E26" s="49"/>
    </row>
    <row r="27" spans="1:5" x14ac:dyDescent="0.25">
      <c r="A27" s="4" t="s">
        <v>295</v>
      </c>
      <c r="B27" s="40" t="s">
        <v>296</v>
      </c>
      <c r="C27" s="49"/>
      <c r="D27" s="49"/>
      <c r="E27" s="49"/>
    </row>
    <row r="28" spans="1:5" x14ac:dyDescent="0.25">
      <c r="A28" s="4" t="s">
        <v>297</v>
      </c>
      <c r="B28" s="40" t="s">
        <v>298</v>
      </c>
      <c r="C28" s="49"/>
      <c r="D28" s="49"/>
      <c r="E28" s="49"/>
    </row>
    <row r="29" spans="1:5" x14ac:dyDescent="0.25">
      <c r="A29" s="8" t="s">
        <v>616</v>
      </c>
      <c r="B29" s="43" t="s">
        <v>299</v>
      </c>
      <c r="C29" s="49"/>
      <c r="D29" s="49"/>
      <c r="E29" s="49"/>
    </row>
    <row r="30" spans="1:5" x14ac:dyDescent="0.25">
      <c r="A30" s="4" t="s">
        <v>300</v>
      </c>
      <c r="B30" s="40" t="s">
        <v>301</v>
      </c>
      <c r="C30" s="49"/>
      <c r="D30" s="49"/>
      <c r="E30" s="49"/>
    </row>
    <row r="31" spans="1:5" x14ac:dyDescent="0.25">
      <c r="A31" s="4" t="s">
        <v>302</v>
      </c>
      <c r="B31" s="40" t="s">
        <v>303</v>
      </c>
      <c r="C31" s="49"/>
      <c r="D31" s="49"/>
      <c r="E31" s="49"/>
    </row>
    <row r="32" spans="1:5" ht="15" customHeight="1" x14ac:dyDescent="0.25">
      <c r="A32" s="8" t="s">
        <v>738</v>
      </c>
      <c r="B32" s="43" t="s">
        <v>304</v>
      </c>
      <c r="C32" s="49"/>
      <c r="D32" s="49"/>
      <c r="E32" s="49"/>
    </row>
    <row r="33" spans="1:5" x14ac:dyDescent="0.25">
      <c r="A33" s="4" t="s">
        <v>305</v>
      </c>
      <c r="B33" s="40" t="s">
        <v>306</v>
      </c>
      <c r="C33" s="49"/>
      <c r="D33" s="49"/>
      <c r="E33" s="49"/>
    </row>
    <row r="34" spans="1:5" x14ac:dyDescent="0.25">
      <c r="A34" s="4" t="s">
        <v>307</v>
      </c>
      <c r="B34" s="40" t="s">
        <v>308</v>
      </c>
      <c r="C34" s="49"/>
      <c r="D34" s="49"/>
      <c r="E34" s="49"/>
    </row>
    <row r="35" spans="1:5" x14ac:dyDescent="0.25">
      <c r="A35" s="4" t="s">
        <v>709</v>
      </c>
      <c r="B35" s="40" t="s">
        <v>309</v>
      </c>
      <c r="C35" s="49"/>
      <c r="D35" s="49"/>
      <c r="E35" s="49"/>
    </row>
    <row r="36" spans="1:5" x14ac:dyDescent="0.25">
      <c r="A36" s="4" t="s">
        <v>311</v>
      </c>
      <c r="B36" s="40" t="s">
        <v>312</v>
      </c>
      <c r="C36" s="49"/>
      <c r="D36" s="49"/>
      <c r="E36" s="49"/>
    </row>
    <row r="37" spans="1:5" x14ac:dyDescent="0.25">
      <c r="A37" s="13" t="s">
        <v>710</v>
      </c>
      <c r="B37" s="40" t="s">
        <v>313</v>
      </c>
      <c r="C37" s="49"/>
      <c r="D37" s="49"/>
      <c r="E37" s="49"/>
    </row>
    <row r="38" spans="1:5" x14ac:dyDescent="0.25">
      <c r="A38" s="5" t="s">
        <v>315</v>
      </c>
      <c r="B38" s="40" t="s">
        <v>316</v>
      </c>
      <c r="C38" s="49"/>
      <c r="D38" s="49"/>
      <c r="E38" s="49"/>
    </row>
    <row r="39" spans="1:5" x14ac:dyDescent="0.25">
      <c r="A39" s="4" t="s">
        <v>711</v>
      </c>
      <c r="B39" s="40" t="s">
        <v>317</v>
      </c>
      <c r="C39" s="49"/>
      <c r="D39" s="49"/>
      <c r="E39" s="49"/>
    </row>
    <row r="40" spans="1:5" x14ac:dyDescent="0.25">
      <c r="A40" s="8" t="s">
        <v>621</v>
      </c>
      <c r="B40" s="43" t="s">
        <v>319</v>
      </c>
      <c r="C40" s="49"/>
      <c r="D40" s="49"/>
      <c r="E40" s="49"/>
    </row>
    <row r="41" spans="1:5" x14ac:dyDescent="0.25">
      <c r="A41" s="4" t="s">
        <v>320</v>
      </c>
      <c r="B41" s="40" t="s">
        <v>321</v>
      </c>
      <c r="C41" s="49"/>
      <c r="D41" s="49"/>
      <c r="E41" s="49"/>
    </row>
    <row r="42" spans="1:5" x14ac:dyDescent="0.25">
      <c r="A42" s="4" t="s">
        <v>322</v>
      </c>
      <c r="B42" s="40" t="s">
        <v>323</v>
      </c>
      <c r="C42" s="49"/>
      <c r="D42" s="49"/>
      <c r="E42" s="49"/>
    </row>
    <row r="43" spans="1:5" x14ac:dyDescent="0.25">
      <c r="A43" s="8" t="s">
        <v>622</v>
      </c>
      <c r="B43" s="43" t="s">
        <v>324</v>
      </c>
      <c r="C43" s="49"/>
      <c r="D43" s="49"/>
      <c r="E43" s="49"/>
    </row>
    <row r="44" spans="1:5" x14ac:dyDescent="0.25">
      <c r="A44" s="4" t="s">
        <v>325</v>
      </c>
      <c r="B44" s="40" t="s">
        <v>326</v>
      </c>
      <c r="C44" s="49"/>
      <c r="D44" s="49"/>
      <c r="E44" s="49"/>
    </row>
    <row r="45" spans="1:5" x14ac:dyDescent="0.25">
      <c r="A45" s="4" t="s">
        <v>327</v>
      </c>
      <c r="B45" s="40" t="s">
        <v>328</v>
      </c>
      <c r="C45" s="49"/>
      <c r="D45" s="49"/>
      <c r="E45" s="49"/>
    </row>
    <row r="46" spans="1:5" x14ac:dyDescent="0.25">
      <c r="A46" s="4" t="s">
        <v>712</v>
      </c>
      <c r="B46" s="40" t="s">
        <v>329</v>
      </c>
      <c r="C46" s="49"/>
      <c r="D46" s="49"/>
      <c r="E46" s="49"/>
    </row>
    <row r="47" spans="1:5" x14ac:dyDescent="0.25">
      <c r="A47" s="4" t="s">
        <v>713</v>
      </c>
      <c r="B47" s="40" t="s">
        <v>331</v>
      </c>
      <c r="C47" s="49"/>
      <c r="D47" s="49"/>
      <c r="E47" s="49"/>
    </row>
    <row r="48" spans="1:5" x14ac:dyDescent="0.25">
      <c r="A48" s="4" t="s">
        <v>335</v>
      </c>
      <c r="B48" s="40" t="s">
        <v>336</v>
      </c>
      <c r="C48" s="49"/>
      <c r="D48" s="49"/>
      <c r="E48" s="49"/>
    </row>
    <row r="49" spans="1:5" x14ac:dyDescent="0.25">
      <c r="A49" s="8" t="s">
        <v>625</v>
      </c>
      <c r="B49" s="43" t="s">
        <v>337</v>
      </c>
      <c r="C49" s="49"/>
      <c r="D49" s="49"/>
      <c r="E49" s="49"/>
    </row>
    <row r="50" spans="1:5" x14ac:dyDescent="0.25">
      <c r="A50" s="47" t="s">
        <v>626</v>
      </c>
      <c r="B50" s="62" t="s">
        <v>338</v>
      </c>
      <c r="C50" s="49"/>
      <c r="D50" s="49"/>
      <c r="E50" s="49"/>
    </row>
    <row r="51" spans="1:5" x14ac:dyDescent="0.25">
      <c r="A51" s="16" t="s">
        <v>339</v>
      </c>
      <c r="B51" s="40" t="s">
        <v>340</v>
      </c>
      <c r="C51" s="49"/>
      <c r="D51" s="49"/>
      <c r="E51" s="49"/>
    </row>
    <row r="52" spans="1:5" x14ac:dyDescent="0.25">
      <c r="A52" s="16" t="s">
        <v>643</v>
      </c>
      <c r="B52" s="40" t="s">
        <v>341</v>
      </c>
      <c r="C52" s="49"/>
      <c r="D52" s="49"/>
      <c r="E52" s="49"/>
    </row>
    <row r="53" spans="1:5" x14ac:dyDescent="0.25">
      <c r="A53" s="21" t="s">
        <v>714</v>
      </c>
      <c r="B53" s="40" t="s">
        <v>342</v>
      </c>
      <c r="C53" s="49"/>
      <c r="D53" s="49"/>
      <c r="E53" s="49"/>
    </row>
    <row r="54" spans="1:5" x14ac:dyDescent="0.25">
      <c r="A54" s="21" t="s">
        <v>715</v>
      </c>
      <c r="B54" s="40" t="s">
        <v>343</v>
      </c>
      <c r="C54" s="49"/>
      <c r="D54" s="49"/>
      <c r="E54" s="49"/>
    </row>
    <row r="55" spans="1:5" x14ac:dyDescent="0.25">
      <c r="A55" s="21" t="s">
        <v>716</v>
      </c>
      <c r="B55" s="40" t="s">
        <v>344</v>
      </c>
      <c r="C55" s="49"/>
      <c r="D55" s="49"/>
      <c r="E55" s="49"/>
    </row>
    <row r="56" spans="1:5" x14ac:dyDescent="0.25">
      <c r="A56" s="16" t="s">
        <v>717</v>
      </c>
      <c r="B56" s="40" t="s">
        <v>345</v>
      </c>
      <c r="C56" s="49"/>
      <c r="D56" s="49"/>
      <c r="E56" s="49"/>
    </row>
    <row r="57" spans="1:5" x14ac:dyDescent="0.25">
      <c r="A57" s="16" t="s">
        <v>718</v>
      </c>
      <c r="B57" s="40" t="s">
        <v>346</v>
      </c>
      <c r="C57" s="49"/>
      <c r="D57" s="49"/>
      <c r="E57" s="49"/>
    </row>
    <row r="58" spans="1:5" x14ac:dyDescent="0.25">
      <c r="A58" s="16" t="s">
        <v>719</v>
      </c>
      <c r="B58" s="40" t="s">
        <v>347</v>
      </c>
      <c r="C58" s="49"/>
      <c r="D58" s="49"/>
      <c r="E58" s="49"/>
    </row>
    <row r="59" spans="1:5" x14ac:dyDescent="0.25">
      <c r="A59" s="59" t="s">
        <v>676</v>
      </c>
      <c r="B59" s="62" t="s">
        <v>348</v>
      </c>
      <c r="C59" s="49"/>
      <c r="D59" s="49"/>
      <c r="E59" s="49"/>
    </row>
    <row r="60" spans="1:5" x14ac:dyDescent="0.25">
      <c r="A60" s="15" t="s">
        <v>720</v>
      </c>
      <c r="B60" s="40" t="s">
        <v>349</v>
      </c>
      <c r="C60" s="49"/>
      <c r="D60" s="49"/>
      <c r="E60" s="49"/>
    </row>
    <row r="61" spans="1:5" x14ac:dyDescent="0.25">
      <c r="A61" s="15" t="s">
        <v>351</v>
      </c>
      <c r="B61" s="40" t="s">
        <v>352</v>
      </c>
      <c r="C61" s="49"/>
      <c r="D61" s="49"/>
      <c r="E61" s="49"/>
    </row>
    <row r="62" spans="1:5" x14ac:dyDescent="0.25">
      <c r="A62" s="15" t="s">
        <v>353</v>
      </c>
      <c r="B62" s="40" t="s">
        <v>354</v>
      </c>
      <c r="C62" s="49"/>
      <c r="D62" s="49"/>
      <c r="E62" s="49"/>
    </row>
    <row r="63" spans="1:5" x14ac:dyDescent="0.25">
      <c r="A63" s="15" t="s">
        <v>678</v>
      </c>
      <c r="B63" s="40" t="s">
        <v>355</v>
      </c>
      <c r="C63" s="49"/>
      <c r="D63" s="49"/>
      <c r="E63" s="49"/>
    </row>
    <row r="64" spans="1:5" x14ac:dyDescent="0.25">
      <c r="A64" s="15" t="s">
        <v>721</v>
      </c>
      <c r="B64" s="40" t="s">
        <v>356</v>
      </c>
      <c r="C64" s="49"/>
      <c r="D64" s="49"/>
      <c r="E64" s="49"/>
    </row>
    <row r="65" spans="1:5" x14ac:dyDescent="0.25">
      <c r="A65" s="15" t="s">
        <v>680</v>
      </c>
      <c r="B65" s="40" t="s">
        <v>357</v>
      </c>
      <c r="C65" s="49"/>
      <c r="D65" s="49"/>
      <c r="E65" s="49"/>
    </row>
    <row r="66" spans="1:5" x14ac:dyDescent="0.25">
      <c r="A66" s="15" t="s">
        <v>722</v>
      </c>
      <c r="B66" s="40" t="s">
        <v>358</v>
      </c>
      <c r="C66" s="49"/>
      <c r="D66" s="49"/>
      <c r="E66" s="49"/>
    </row>
    <row r="67" spans="1:5" x14ac:dyDescent="0.25">
      <c r="A67" s="15" t="s">
        <v>723</v>
      </c>
      <c r="B67" s="40" t="s">
        <v>360</v>
      </c>
      <c r="C67" s="49"/>
      <c r="D67" s="49"/>
      <c r="E67" s="49"/>
    </row>
    <row r="68" spans="1:5" x14ac:dyDescent="0.25">
      <c r="A68" s="15" t="s">
        <v>361</v>
      </c>
      <c r="B68" s="40" t="s">
        <v>362</v>
      </c>
      <c r="C68" s="49"/>
      <c r="D68" s="49"/>
      <c r="E68" s="49"/>
    </row>
    <row r="69" spans="1:5" x14ac:dyDescent="0.25">
      <c r="A69" s="28" t="s">
        <v>363</v>
      </c>
      <c r="B69" s="40" t="s">
        <v>364</v>
      </c>
      <c r="C69" s="49"/>
      <c r="D69" s="49"/>
      <c r="E69" s="49"/>
    </row>
    <row r="70" spans="1:5" x14ac:dyDescent="0.25">
      <c r="A70" s="15" t="s">
        <v>724</v>
      </c>
      <c r="B70" s="40" t="s">
        <v>365</v>
      </c>
      <c r="C70" s="49"/>
      <c r="D70" s="49"/>
      <c r="E70" s="49"/>
    </row>
    <row r="71" spans="1:5" x14ac:dyDescent="0.25">
      <c r="A71" s="28" t="s">
        <v>899</v>
      </c>
      <c r="B71" s="40" t="s">
        <v>366</v>
      </c>
      <c r="C71" s="49"/>
      <c r="D71" s="49"/>
      <c r="E71" s="49"/>
    </row>
    <row r="72" spans="1:5" x14ac:dyDescent="0.25">
      <c r="A72" s="28" t="s">
        <v>900</v>
      </c>
      <c r="B72" s="40" t="s">
        <v>366</v>
      </c>
      <c r="C72" s="49"/>
      <c r="D72" s="49"/>
      <c r="E72" s="49"/>
    </row>
    <row r="73" spans="1:5" x14ac:dyDescent="0.25">
      <c r="A73" s="59" t="s">
        <v>684</v>
      </c>
      <c r="B73" s="62" t="s">
        <v>367</v>
      </c>
      <c r="C73" s="49"/>
      <c r="D73" s="49"/>
      <c r="E73" s="49"/>
    </row>
    <row r="74" spans="1:5" ht="15.75" x14ac:dyDescent="0.25">
      <c r="A74" s="142" t="s">
        <v>846</v>
      </c>
      <c r="B74" s="143"/>
      <c r="C74" s="144"/>
      <c r="D74" s="144"/>
      <c r="E74" s="144"/>
    </row>
    <row r="75" spans="1:5" x14ac:dyDescent="0.25">
      <c r="A75" s="44" t="s">
        <v>368</v>
      </c>
      <c r="B75" s="40" t="s">
        <v>369</v>
      </c>
      <c r="C75" s="49"/>
      <c r="D75" s="49"/>
      <c r="E75" s="49"/>
    </row>
    <row r="76" spans="1:5" x14ac:dyDescent="0.25">
      <c r="A76" s="44" t="s">
        <v>725</v>
      </c>
      <c r="B76" s="40" t="s">
        <v>370</v>
      </c>
      <c r="C76" s="49"/>
      <c r="D76" s="49"/>
      <c r="E76" s="49"/>
    </row>
    <row r="77" spans="1:5" x14ac:dyDescent="0.25">
      <c r="A77" s="44" t="s">
        <v>372</v>
      </c>
      <c r="B77" s="40" t="s">
        <v>373</v>
      </c>
      <c r="C77" s="49"/>
      <c r="D77" s="49"/>
      <c r="E77" s="49"/>
    </row>
    <row r="78" spans="1:5" x14ac:dyDescent="0.25">
      <c r="A78" s="44" t="s">
        <v>374</v>
      </c>
      <c r="B78" s="40" t="s">
        <v>375</v>
      </c>
      <c r="C78" s="49"/>
      <c r="D78" s="49"/>
      <c r="E78" s="49"/>
    </row>
    <row r="79" spans="1:5" x14ac:dyDescent="0.25">
      <c r="A79" s="5" t="s">
        <v>376</v>
      </c>
      <c r="B79" s="40" t="s">
        <v>377</v>
      </c>
      <c r="C79" s="49"/>
      <c r="D79" s="49"/>
      <c r="E79" s="49"/>
    </row>
    <row r="80" spans="1:5" x14ac:dyDescent="0.25">
      <c r="A80" s="5" t="s">
        <v>378</v>
      </c>
      <c r="B80" s="40" t="s">
        <v>379</v>
      </c>
      <c r="C80" s="49"/>
      <c r="D80" s="49"/>
      <c r="E80" s="49"/>
    </row>
    <row r="81" spans="1:5" x14ac:dyDescent="0.25">
      <c r="A81" s="5" t="s">
        <v>380</v>
      </c>
      <c r="B81" s="40" t="s">
        <v>381</v>
      </c>
      <c r="C81" s="49"/>
      <c r="D81" s="49"/>
      <c r="E81" s="49"/>
    </row>
    <row r="82" spans="1:5" x14ac:dyDescent="0.25">
      <c r="A82" s="60" t="s">
        <v>686</v>
      </c>
      <c r="B82" s="62" t="s">
        <v>382</v>
      </c>
      <c r="C82" s="49"/>
      <c r="D82" s="49"/>
      <c r="E82" s="49"/>
    </row>
    <row r="83" spans="1:5" x14ac:dyDescent="0.25">
      <c r="A83" s="16" t="s">
        <v>383</v>
      </c>
      <c r="B83" s="40" t="s">
        <v>384</v>
      </c>
      <c r="C83" s="49"/>
      <c r="D83" s="49"/>
      <c r="E83" s="49"/>
    </row>
    <row r="84" spans="1:5" x14ac:dyDescent="0.25">
      <c r="A84" s="16" t="s">
        <v>385</v>
      </c>
      <c r="B84" s="40" t="s">
        <v>386</v>
      </c>
      <c r="C84" s="49"/>
      <c r="D84" s="49"/>
      <c r="E84" s="49"/>
    </row>
    <row r="85" spans="1:5" x14ac:dyDescent="0.25">
      <c r="A85" s="16" t="s">
        <v>387</v>
      </c>
      <c r="B85" s="40" t="s">
        <v>388</v>
      </c>
      <c r="C85" s="49"/>
      <c r="D85" s="49"/>
      <c r="E85" s="49"/>
    </row>
    <row r="86" spans="1:5" x14ac:dyDescent="0.25">
      <c r="A86" s="16" t="s">
        <v>389</v>
      </c>
      <c r="B86" s="40" t="s">
        <v>390</v>
      </c>
      <c r="C86" s="49"/>
      <c r="D86" s="49"/>
      <c r="E86" s="49"/>
    </row>
    <row r="87" spans="1:5" x14ac:dyDescent="0.25">
      <c r="A87" s="59" t="s">
        <v>687</v>
      </c>
      <c r="B87" s="62" t="s">
        <v>391</v>
      </c>
      <c r="C87" s="49"/>
      <c r="D87" s="49"/>
      <c r="E87" s="49"/>
    </row>
    <row r="88" spans="1:5" x14ac:dyDescent="0.25">
      <c r="A88" s="16" t="s">
        <v>392</v>
      </c>
      <c r="B88" s="40" t="s">
        <v>393</v>
      </c>
      <c r="C88" s="49"/>
      <c r="D88" s="49"/>
      <c r="E88" s="49"/>
    </row>
    <row r="89" spans="1:5" x14ac:dyDescent="0.25">
      <c r="A89" s="16" t="s">
        <v>726</v>
      </c>
      <c r="B89" s="40" t="s">
        <v>394</v>
      </c>
      <c r="C89" s="49"/>
      <c r="D89" s="49"/>
      <c r="E89" s="49"/>
    </row>
    <row r="90" spans="1:5" x14ac:dyDescent="0.25">
      <c r="A90" s="16" t="s">
        <v>727</v>
      </c>
      <c r="B90" s="40" t="s">
        <v>395</v>
      </c>
      <c r="C90" s="49"/>
      <c r="D90" s="49"/>
      <c r="E90" s="49"/>
    </row>
    <row r="91" spans="1:5" x14ac:dyDescent="0.25">
      <c r="A91" s="16" t="s">
        <v>728</v>
      </c>
      <c r="B91" s="40" t="s">
        <v>396</v>
      </c>
      <c r="C91" s="49"/>
      <c r="D91" s="49"/>
      <c r="E91" s="49"/>
    </row>
    <row r="92" spans="1:5" x14ac:dyDescent="0.25">
      <c r="A92" s="16" t="s">
        <v>729</v>
      </c>
      <c r="B92" s="40" t="s">
        <v>397</v>
      </c>
      <c r="C92" s="49"/>
      <c r="D92" s="49"/>
      <c r="E92" s="49"/>
    </row>
    <row r="93" spans="1:5" x14ac:dyDescent="0.25">
      <c r="A93" s="16" t="s">
        <v>730</v>
      </c>
      <c r="B93" s="40" t="s">
        <v>398</v>
      </c>
      <c r="C93" s="49"/>
      <c r="D93" s="49"/>
      <c r="E93" s="49"/>
    </row>
    <row r="94" spans="1:5" x14ac:dyDescent="0.25">
      <c r="A94" s="16" t="s">
        <v>399</v>
      </c>
      <c r="B94" s="40" t="s">
        <v>400</v>
      </c>
      <c r="C94" s="49"/>
      <c r="D94" s="49"/>
      <c r="E94" s="49"/>
    </row>
    <row r="95" spans="1:5" x14ac:dyDescent="0.25">
      <c r="A95" s="16" t="s">
        <v>731</v>
      </c>
      <c r="B95" s="40" t="s">
        <v>401</v>
      </c>
      <c r="C95" s="49"/>
      <c r="D95" s="49"/>
      <c r="E95" s="49"/>
    </row>
    <row r="96" spans="1:5" x14ac:dyDescent="0.25">
      <c r="A96" s="59" t="s">
        <v>688</v>
      </c>
      <c r="B96" s="62" t="s">
        <v>402</v>
      </c>
      <c r="C96" s="49"/>
      <c r="D96" s="49"/>
      <c r="E96" s="49"/>
    </row>
    <row r="97" spans="1:24" ht="15.75" x14ac:dyDescent="0.25">
      <c r="A97" s="142" t="s">
        <v>845</v>
      </c>
      <c r="B97" s="143"/>
      <c r="C97" s="144"/>
      <c r="D97" s="144"/>
      <c r="E97" s="144"/>
    </row>
    <row r="98" spans="1:24" ht="15.75" x14ac:dyDescent="0.25">
      <c r="A98" s="147" t="s">
        <v>739</v>
      </c>
      <c r="B98" s="148" t="s">
        <v>403</v>
      </c>
      <c r="C98" s="149"/>
      <c r="D98" s="149"/>
      <c r="E98" s="149"/>
    </row>
    <row r="99" spans="1:24" x14ac:dyDescent="0.25">
      <c r="A99" s="16" t="s">
        <v>732</v>
      </c>
      <c r="B99" s="4" t="s">
        <v>404</v>
      </c>
      <c r="C99" s="16"/>
      <c r="D99" s="16"/>
      <c r="E99" s="16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3"/>
      <c r="X99" s="33"/>
    </row>
    <row r="100" spans="1:24" x14ac:dyDescent="0.25">
      <c r="A100" s="16" t="s">
        <v>407</v>
      </c>
      <c r="B100" s="4" t="s">
        <v>408</v>
      </c>
      <c r="C100" s="16"/>
      <c r="D100" s="16"/>
      <c r="E100" s="16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3"/>
      <c r="X100" s="33"/>
    </row>
    <row r="101" spans="1:24" x14ac:dyDescent="0.25">
      <c r="A101" s="16" t="s">
        <v>733</v>
      </c>
      <c r="B101" s="4" t="s">
        <v>409</v>
      </c>
      <c r="C101" s="16"/>
      <c r="D101" s="16"/>
      <c r="E101" s="16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3"/>
      <c r="X101" s="33"/>
    </row>
    <row r="102" spans="1:24" x14ac:dyDescent="0.25">
      <c r="A102" s="19" t="s">
        <v>695</v>
      </c>
      <c r="B102" s="8" t="s">
        <v>411</v>
      </c>
      <c r="C102" s="19"/>
      <c r="D102" s="19"/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3"/>
      <c r="X102" s="33"/>
    </row>
    <row r="103" spans="1:24" x14ac:dyDescent="0.25">
      <c r="A103" s="45" t="s">
        <v>734</v>
      </c>
      <c r="B103" s="4" t="s">
        <v>412</v>
      </c>
      <c r="C103" s="45"/>
      <c r="D103" s="45"/>
      <c r="E103" s="4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3"/>
      <c r="X103" s="33"/>
    </row>
    <row r="104" spans="1:24" x14ac:dyDescent="0.25">
      <c r="A104" s="45" t="s">
        <v>701</v>
      </c>
      <c r="B104" s="4" t="s">
        <v>415</v>
      </c>
      <c r="C104" s="45"/>
      <c r="D104" s="45"/>
      <c r="E104" s="4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3"/>
      <c r="X104" s="33"/>
    </row>
    <row r="105" spans="1:24" x14ac:dyDescent="0.25">
      <c r="A105" s="16" t="s">
        <v>416</v>
      </c>
      <c r="B105" s="4" t="s">
        <v>417</v>
      </c>
      <c r="C105" s="16"/>
      <c r="D105" s="16"/>
      <c r="E105" s="16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3"/>
      <c r="X105" s="33"/>
    </row>
    <row r="106" spans="1:24" x14ac:dyDescent="0.25">
      <c r="A106" s="16" t="s">
        <v>735</v>
      </c>
      <c r="B106" s="4" t="s">
        <v>418</v>
      </c>
      <c r="C106" s="16"/>
      <c r="D106" s="16"/>
      <c r="E106" s="16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33"/>
    </row>
    <row r="107" spans="1:24" x14ac:dyDescent="0.25">
      <c r="A107" s="17" t="s">
        <v>698</v>
      </c>
      <c r="B107" s="8" t="s">
        <v>419</v>
      </c>
      <c r="C107" s="17"/>
      <c r="D107" s="17"/>
      <c r="E107" s="1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3"/>
      <c r="X107" s="33"/>
    </row>
    <row r="108" spans="1:24" x14ac:dyDescent="0.25">
      <c r="A108" s="45" t="s">
        <v>420</v>
      </c>
      <c r="B108" s="4" t="s">
        <v>421</v>
      </c>
      <c r="C108" s="45"/>
      <c r="D108" s="45"/>
      <c r="E108" s="4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3"/>
      <c r="X108" s="33"/>
    </row>
    <row r="109" spans="1:24" x14ac:dyDescent="0.25">
      <c r="A109" s="45" t="s">
        <v>422</v>
      </c>
      <c r="B109" s="4" t="s">
        <v>423</v>
      </c>
      <c r="C109" s="45"/>
      <c r="D109" s="45"/>
      <c r="E109" s="4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3"/>
      <c r="X109" s="33"/>
    </row>
    <row r="110" spans="1:24" x14ac:dyDescent="0.25">
      <c r="A110" s="17" t="s">
        <v>424</v>
      </c>
      <c r="B110" s="8" t="s">
        <v>425</v>
      </c>
      <c r="C110" s="45"/>
      <c r="D110" s="45"/>
      <c r="E110" s="4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3"/>
      <c r="X110" s="33"/>
    </row>
    <row r="111" spans="1:24" x14ac:dyDescent="0.25">
      <c r="A111" s="45" t="s">
        <v>426</v>
      </c>
      <c r="B111" s="4" t="s">
        <v>427</v>
      </c>
      <c r="C111" s="45"/>
      <c r="D111" s="45"/>
      <c r="E111" s="4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3"/>
      <c r="X111" s="33"/>
    </row>
    <row r="112" spans="1:24" x14ac:dyDescent="0.25">
      <c r="A112" s="45" t="s">
        <v>428</v>
      </c>
      <c r="B112" s="4" t="s">
        <v>429</v>
      </c>
      <c r="C112" s="45"/>
      <c r="D112" s="45"/>
      <c r="E112" s="4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3"/>
      <c r="X112" s="33"/>
    </row>
    <row r="113" spans="1:24" x14ac:dyDescent="0.25">
      <c r="A113" s="45" t="s">
        <v>430</v>
      </c>
      <c r="B113" s="4" t="s">
        <v>431</v>
      </c>
      <c r="C113" s="45"/>
      <c r="D113" s="45"/>
      <c r="E113" s="4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3"/>
      <c r="X113" s="33"/>
    </row>
    <row r="114" spans="1:24" x14ac:dyDescent="0.25">
      <c r="A114" s="46" t="s">
        <v>699</v>
      </c>
      <c r="B114" s="47" t="s">
        <v>432</v>
      </c>
      <c r="C114" s="17"/>
      <c r="D114" s="17"/>
      <c r="E114" s="1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3"/>
      <c r="X114" s="33"/>
    </row>
    <row r="115" spans="1:24" x14ac:dyDescent="0.25">
      <c r="A115" s="45" t="s">
        <v>433</v>
      </c>
      <c r="B115" s="4" t="s">
        <v>434</v>
      </c>
      <c r="C115" s="45"/>
      <c r="D115" s="45"/>
      <c r="E115" s="4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3"/>
      <c r="X115" s="33"/>
    </row>
    <row r="116" spans="1:24" x14ac:dyDescent="0.25">
      <c r="A116" s="16" t="s">
        <v>435</v>
      </c>
      <c r="B116" s="4" t="s">
        <v>436</v>
      </c>
      <c r="C116" s="16"/>
      <c r="D116" s="16"/>
      <c r="E116" s="16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3"/>
      <c r="X116" s="33"/>
    </row>
    <row r="117" spans="1:24" x14ac:dyDescent="0.25">
      <c r="A117" s="45" t="s">
        <v>736</v>
      </c>
      <c r="B117" s="4" t="s">
        <v>437</v>
      </c>
      <c r="C117" s="45"/>
      <c r="D117" s="45"/>
      <c r="E117" s="4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3"/>
      <c r="X117" s="33"/>
    </row>
    <row r="118" spans="1:24" x14ac:dyDescent="0.25">
      <c r="A118" s="45" t="s">
        <v>704</v>
      </c>
      <c r="B118" s="4" t="s">
        <v>438</v>
      </c>
      <c r="C118" s="45"/>
      <c r="D118" s="45"/>
      <c r="E118" s="4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3"/>
      <c r="X118" s="33"/>
    </row>
    <row r="119" spans="1:24" x14ac:dyDescent="0.25">
      <c r="A119" s="46" t="s">
        <v>705</v>
      </c>
      <c r="B119" s="47" t="s">
        <v>442</v>
      </c>
      <c r="C119" s="17"/>
      <c r="D119" s="17"/>
      <c r="E119" s="1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3"/>
      <c r="X119" s="33"/>
    </row>
    <row r="120" spans="1:24" x14ac:dyDescent="0.25">
      <c r="A120" s="16" t="s">
        <v>443</v>
      </c>
      <c r="B120" s="4" t="s">
        <v>444</v>
      </c>
      <c r="C120" s="16"/>
      <c r="D120" s="16"/>
      <c r="E120" s="16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3"/>
      <c r="X120" s="33"/>
    </row>
    <row r="121" spans="1:24" ht="15.75" x14ac:dyDescent="0.25">
      <c r="A121" s="150" t="s">
        <v>740</v>
      </c>
      <c r="B121" s="151" t="s">
        <v>445</v>
      </c>
      <c r="C121" s="152"/>
      <c r="D121" s="152"/>
      <c r="E121" s="152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3"/>
      <c r="X121" s="33"/>
    </row>
    <row r="122" spans="1:24" ht="15.75" x14ac:dyDescent="0.25">
      <c r="A122" s="162" t="s">
        <v>776</v>
      </c>
      <c r="B122" s="173"/>
      <c r="C122" s="139"/>
      <c r="D122" s="139"/>
      <c r="E122" s="139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:24" x14ac:dyDescent="0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:24" x14ac:dyDescent="0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24" x14ac:dyDescent="0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:24" x14ac:dyDescent="0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:24" x14ac:dyDescent="0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:24" x14ac:dyDescent="0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2:24" x14ac:dyDescent="0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2:24" x14ac:dyDescent="0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2:24" x14ac:dyDescent="0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2:24" x14ac:dyDescent="0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2:24" x14ac:dyDescent="0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2:24" x14ac:dyDescent="0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2:24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2:24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2:24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2:24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2:24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2:24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2:24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2:24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2:24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2:24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2:24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2:24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2:24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2:24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2:24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2:24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2:24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2:24" x14ac:dyDescent="0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2:24" x14ac:dyDescent="0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2:24" x14ac:dyDescent="0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2:24" x14ac:dyDescent="0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2:24" x14ac:dyDescent="0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2:24" x14ac:dyDescent="0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2:24" x14ac:dyDescent="0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2:24" x14ac:dyDescent="0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2:24" x14ac:dyDescent="0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2:24" x14ac:dyDescent="0.2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2:24" x14ac:dyDescent="0.2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2:24" x14ac:dyDescent="0.2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2:24" x14ac:dyDescent="0.2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2:24" x14ac:dyDescent="0.2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2:24" x14ac:dyDescent="0.2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2:24" x14ac:dyDescent="0.2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2:24" x14ac:dyDescent="0.2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2:24" x14ac:dyDescent="0.2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2:24" x14ac:dyDescent="0.2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2:24" x14ac:dyDescent="0.2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Z313"/>
  <sheetViews>
    <sheetView workbookViewId="0">
      <selection sqref="A1:P301"/>
    </sheetView>
  </sheetViews>
  <sheetFormatPr defaultRowHeight="15" x14ac:dyDescent="0.25"/>
  <cols>
    <col min="1" max="1" width="105.140625" customWidth="1"/>
    <col min="2" max="2" width="11.42578125" customWidth="1"/>
    <col min="3" max="3" width="1.42578125" hidden="1" customWidth="1"/>
    <col min="4" max="4" width="27.7109375" customWidth="1"/>
    <col min="5" max="5" width="16.7109375" customWidth="1"/>
    <col min="6" max="6" width="23.85546875" customWidth="1"/>
    <col min="7" max="7" width="30.710937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9.5703125" customWidth="1"/>
    <col min="15" max="15" width="7.140625" customWidth="1"/>
    <col min="16" max="16" width="14.5703125" customWidth="1"/>
  </cols>
  <sheetData>
    <row r="1" spans="1:26" ht="18" x14ac:dyDescent="0.25">
      <c r="A1" s="103" t="s">
        <v>42</v>
      </c>
      <c r="D1" s="101" t="s">
        <v>43</v>
      </c>
    </row>
    <row r="2" spans="1:26" ht="18" x14ac:dyDescent="0.25">
      <c r="A2" s="58" t="s">
        <v>843</v>
      </c>
    </row>
    <row r="3" spans="1:26" ht="18" x14ac:dyDescent="0.25">
      <c r="A3" s="58"/>
    </row>
    <row r="4" spans="1:26" x14ac:dyDescent="0.25">
      <c r="A4" s="129" t="s">
        <v>928</v>
      </c>
    </row>
    <row r="5" spans="1:26" ht="56.25" customHeight="1" x14ac:dyDescent="0.25">
      <c r="A5" s="1" t="s">
        <v>255</v>
      </c>
      <c r="B5" s="2" t="s">
        <v>256</v>
      </c>
      <c r="C5" s="2"/>
      <c r="D5" s="100" t="s">
        <v>952</v>
      </c>
      <c r="E5" s="100" t="s">
        <v>953</v>
      </c>
      <c r="F5" s="100" t="s">
        <v>954</v>
      </c>
      <c r="G5" s="100" t="s">
        <v>955</v>
      </c>
      <c r="H5" s="100" t="s">
        <v>956</v>
      </c>
      <c r="I5" s="100" t="s">
        <v>957</v>
      </c>
      <c r="J5" s="100" t="s">
        <v>958</v>
      </c>
      <c r="K5" s="100" t="s">
        <v>959</v>
      </c>
      <c r="L5" s="100" t="s">
        <v>960</v>
      </c>
      <c r="M5" s="100" t="s">
        <v>961</v>
      </c>
      <c r="N5" s="100" t="s">
        <v>962</v>
      </c>
      <c r="O5" s="49" t="s">
        <v>963</v>
      </c>
      <c r="P5" s="49" t="s">
        <v>967</v>
      </c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 t="s">
        <v>257</v>
      </c>
      <c r="B6" s="5" t="s">
        <v>258</v>
      </c>
      <c r="C6" s="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259</v>
      </c>
      <c r="B7" s="5" t="s">
        <v>260</v>
      </c>
      <c r="C7" s="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 t="s">
        <v>261</v>
      </c>
      <c r="B8" s="5" t="s">
        <v>262</v>
      </c>
      <c r="C8" s="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 t="s">
        <v>263</v>
      </c>
      <c r="B9" s="5" t="s">
        <v>264</v>
      </c>
      <c r="C9" s="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265</v>
      </c>
      <c r="B10" s="5" t="s">
        <v>266</v>
      </c>
      <c r="C10" s="5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 t="s">
        <v>267</v>
      </c>
      <c r="B11" s="5" t="s">
        <v>268</v>
      </c>
      <c r="C11" s="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 t="s">
        <v>269</v>
      </c>
      <c r="B12" s="5" t="s">
        <v>270</v>
      </c>
      <c r="C12" s="5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 t="s">
        <v>271</v>
      </c>
      <c r="B13" s="5" t="s">
        <v>272</v>
      </c>
      <c r="C13" s="5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 t="s">
        <v>273</v>
      </c>
      <c r="B14" s="5" t="s">
        <v>274</v>
      </c>
      <c r="C14" s="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 t="s">
        <v>275</v>
      </c>
      <c r="B15" s="5" t="s">
        <v>276</v>
      </c>
      <c r="C15" s="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 t="s">
        <v>277</v>
      </c>
      <c r="B16" s="5" t="s">
        <v>278</v>
      </c>
      <c r="C16" s="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 t="s">
        <v>279</v>
      </c>
      <c r="B17" s="5" t="s">
        <v>280</v>
      </c>
      <c r="C17" s="5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 t="s">
        <v>604</v>
      </c>
      <c r="B18" s="5" t="s">
        <v>281</v>
      </c>
      <c r="C18" s="5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6" t="s">
        <v>282</v>
      </c>
      <c r="B19" s="7" t="s">
        <v>281</v>
      </c>
      <c r="C19" s="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8" t="s">
        <v>605</v>
      </c>
      <c r="B20" s="9" t="s">
        <v>283</v>
      </c>
      <c r="C20" s="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4" t="s">
        <v>284</v>
      </c>
      <c r="B21" s="5" t="s">
        <v>285</v>
      </c>
      <c r="C21" s="5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4" t="s">
        <v>286</v>
      </c>
      <c r="B22" s="5" t="s">
        <v>287</v>
      </c>
      <c r="C22" s="5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4" t="s">
        <v>288</v>
      </c>
      <c r="B23" s="5" t="s">
        <v>289</v>
      </c>
      <c r="C23" s="5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8" t="s">
        <v>606</v>
      </c>
      <c r="B24" s="9" t="s">
        <v>290</v>
      </c>
      <c r="C24" s="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x14ac:dyDescent="0.25">
      <c r="A25" s="10" t="s">
        <v>607</v>
      </c>
      <c r="B25" s="11" t="s">
        <v>291</v>
      </c>
      <c r="C25" s="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2" t="s">
        <v>608</v>
      </c>
      <c r="B26" s="5" t="s">
        <v>292</v>
      </c>
      <c r="C26" s="5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2" t="s">
        <v>609</v>
      </c>
      <c r="B27" s="5" t="s">
        <v>292</v>
      </c>
      <c r="C27" s="5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2" t="s">
        <v>610</v>
      </c>
      <c r="B28" s="5" t="s">
        <v>292</v>
      </c>
      <c r="C28" s="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2" t="s">
        <v>611</v>
      </c>
      <c r="B29" s="5" t="s">
        <v>292</v>
      </c>
      <c r="C29" s="5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2" t="s">
        <v>612</v>
      </c>
      <c r="B30" s="5" t="s">
        <v>292</v>
      </c>
      <c r="C30" s="5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12" t="s">
        <v>613</v>
      </c>
      <c r="B31" s="5" t="s">
        <v>292</v>
      </c>
      <c r="C31" s="5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12" t="s">
        <v>614</v>
      </c>
      <c r="B32" s="5" t="s">
        <v>292</v>
      </c>
      <c r="C32" s="5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x14ac:dyDescent="0.25">
      <c r="A33" s="10" t="s">
        <v>615</v>
      </c>
      <c r="B33" s="11" t="s">
        <v>292</v>
      </c>
      <c r="C33" s="5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4" t="s">
        <v>293</v>
      </c>
      <c r="B34" s="5" t="s">
        <v>294</v>
      </c>
      <c r="C34" s="5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4" t="s">
        <v>295</v>
      </c>
      <c r="B35" s="5" t="s">
        <v>296</v>
      </c>
      <c r="C35" s="5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4" t="s">
        <v>297</v>
      </c>
      <c r="B36" s="5" t="s">
        <v>298</v>
      </c>
      <c r="C36" s="5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8" t="s">
        <v>616</v>
      </c>
      <c r="B37" s="9" t="s">
        <v>299</v>
      </c>
      <c r="C37" s="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4" t="s">
        <v>300</v>
      </c>
      <c r="B38" s="5" t="s">
        <v>301</v>
      </c>
      <c r="C38" s="5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4" t="s">
        <v>302</v>
      </c>
      <c r="B39" s="5" t="s">
        <v>303</v>
      </c>
      <c r="C39" s="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8" t="s">
        <v>617</v>
      </c>
      <c r="B40" s="9" t="s">
        <v>304</v>
      </c>
      <c r="C40" s="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4" t="s">
        <v>305</v>
      </c>
      <c r="B41" s="5" t="s">
        <v>306</v>
      </c>
      <c r="C41" s="5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4" t="s">
        <v>307</v>
      </c>
      <c r="B42" s="5" t="s">
        <v>308</v>
      </c>
      <c r="C42" s="5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4" t="s">
        <v>618</v>
      </c>
      <c r="B43" s="5" t="s">
        <v>309</v>
      </c>
      <c r="C43" s="5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6" t="s">
        <v>310</v>
      </c>
      <c r="B44" s="7" t="s">
        <v>309</v>
      </c>
      <c r="C44" s="5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4" t="s">
        <v>311</v>
      </c>
      <c r="B45" s="5" t="s">
        <v>312</v>
      </c>
      <c r="C45" s="5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13" t="s">
        <v>619</v>
      </c>
      <c r="B46" s="5" t="s">
        <v>313</v>
      </c>
      <c r="C46" s="5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6" t="s">
        <v>314</v>
      </c>
      <c r="B47" s="7" t="s">
        <v>313</v>
      </c>
      <c r="C47" s="5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4" t="s">
        <v>315</v>
      </c>
      <c r="B48" s="5" t="s">
        <v>316</v>
      </c>
      <c r="C48" s="5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4" t="s">
        <v>620</v>
      </c>
      <c r="B49" s="5" t="s">
        <v>317</v>
      </c>
      <c r="C49" s="5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6" t="s">
        <v>318</v>
      </c>
      <c r="B50" s="7" t="s">
        <v>317</v>
      </c>
      <c r="C50" s="5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8" t="s">
        <v>621</v>
      </c>
      <c r="B51" s="9" t="s">
        <v>319</v>
      </c>
      <c r="C51" s="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4" t="s">
        <v>320</v>
      </c>
      <c r="B52" s="5" t="s">
        <v>321</v>
      </c>
      <c r="C52" s="5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4" t="s">
        <v>322</v>
      </c>
      <c r="B53" s="5" t="s">
        <v>323</v>
      </c>
      <c r="C53" s="5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8" t="s">
        <v>622</v>
      </c>
      <c r="B54" s="9" t="s">
        <v>324</v>
      </c>
      <c r="C54" s="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4" t="s">
        <v>325</v>
      </c>
      <c r="B55" s="5" t="s">
        <v>326</v>
      </c>
      <c r="C55" s="5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4" t="s">
        <v>327</v>
      </c>
      <c r="B56" s="5" t="s">
        <v>328</v>
      </c>
      <c r="C56" s="5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4" t="s">
        <v>623</v>
      </c>
      <c r="B57" s="5" t="s">
        <v>329</v>
      </c>
      <c r="C57" s="5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6" t="s">
        <v>314</v>
      </c>
      <c r="B58" s="7" t="s">
        <v>329</v>
      </c>
      <c r="C58" s="5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6" t="s">
        <v>330</v>
      </c>
      <c r="B59" s="7" t="s">
        <v>329</v>
      </c>
      <c r="C59" s="5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4" t="s">
        <v>624</v>
      </c>
      <c r="B60" s="5" t="s">
        <v>331</v>
      </c>
      <c r="C60" s="5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6" t="s">
        <v>332</v>
      </c>
      <c r="B61" s="7" t="s">
        <v>331</v>
      </c>
      <c r="C61" s="5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6" t="s">
        <v>333</v>
      </c>
      <c r="B62" s="7" t="s">
        <v>331</v>
      </c>
      <c r="C62" s="5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6" t="s">
        <v>334</v>
      </c>
      <c r="B63" s="7" t="s">
        <v>331</v>
      </c>
      <c r="C63" s="5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4" t="s">
        <v>335</v>
      </c>
      <c r="B64" s="5" t="s">
        <v>336</v>
      </c>
      <c r="C64" s="5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8" t="s">
        <v>625</v>
      </c>
      <c r="B65" s="9" t="s">
        <v>337</v>
      </c>
      <c r="C65" s="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x14ac:dyDescent="0.25">
      <c r="A66" s="10" t="s">
        <v>626</v>
      </c>
      <c r="B66" s="11" t="s">
        <v>338</v>
      </c>
      <c r="C66" s="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14" t="s">
        <v>339</v>
      </c>
      <c r="B67" s="9" t="s">
        <v>340</v>
      </c>
      <c r="C67" s="5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15" t="s">
        <v>627</v>
      </c>
      <c r="B68" s="5" t="s">
        <v>341</v>
      </c>
      <c r="C68" s="5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15" t="s">
        <v>628</v>
      </c>
      <c r="B69" s="5" t="s">
        <v>341</v>
      </c>
      <c r="C69" s="5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15" t="s">
        <v>629</v>
      </c>
      <c r="B70" s="5" t="s">
        <v>341</v>
      </c>
      <c r="C70" s="5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15" t="s">
        <v>630</v>
      </c>
      <c r="B71" s="5" t="s">
        <v>341</v>
      </c>
      <c r="C71" s="5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15" t="s">
        <v>631</v>
      </c>
      <c r="B72" s="5" t="s">
        <v>341</v>
      </c>
      <c r="C72" s="5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15" t="s">
        <v>632</v>
      </c>
      <c r="B73" s="5" t="s">
        <v>341</v>
      </c>
      <c r="C73" s="5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15" t="s">
        <v>633</v>
      </c>
      <c r="B74" s="5" t="s">
        <v>341</v>
      </c>
      <c r="C74" s="5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15" t="s">
        <v>634</v>
      </c>
      <c r="B75" s="5" t="s">
        <v>341</v>
      </c>
      <c r="C75" s="5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15" t="s">
        <v>635</v>
      </c>
      <c r="B76" s="5" t="s">
        <v>341</v>
      </c>
      <c r="C76" s="5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15" t="s">
        <v>636</v>
      </c>
      <c r="B77" s="5" t="s">
        <v>341</v>
      </c>
      <c r="C77" s="5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16" t="s">
        <v>637</v>
      </c>
      <c r="B78" s="5" t="s">
        <v>341</v>
      </c>
      <c r="C78" s="5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16" t="s">
        <v>638</v>
      </c>
      <c r="B79" s="5" t="s">
        <v>341</v>
      </c>
      <c r="C79" s="5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16" t="s">
        <v>639</v>
      </c>
      <c r="B80" s="5" t="s">
        <v>341</v>
      </c>
      <c r="C80" s="5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16" t="s">
        <v>640</v>
      </c>
      <c r="B81" s="5" t="s">
        <v>341</v>
      </c>
      <c r="C81" s="5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16" t="s">
        <v>641</v>
      </c>
      <c r="B82" s="5" t="s">
        <v>341</v>
      </c>
      <c r="C82" s="5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16" t="s">
        <v>642</v>
      </c>
      <c r="B83" s="5" t="s">
        <v>341</v>
      </c>
      <c r="C83" s="5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14" t="s">
        <v>643</v>
      </c>
      <c r="B84" s="17" t="s">
        <v>341</v>
      </c>
      <c r="C84" s="5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15" t="s">
        <v>644</v>
      </c>
      <c r="B85" s="5" t="s">
        <v>342</v>
      </c>
      <c r="C85" s="5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15" t="s">
        <v>645</v>
      </c>
      <c r="B86" s="5" t="s">
        <v>342</v>
      </c>
      <c r="C86" s="5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15" t="s">
        <v>646</v>
      </c>
      <c r="B87" s="5" t="s">
        <v>342</v>
      </c>
      <c r="C87" s="5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18" t="s">
        <v>647</v>
      </c>
      <c r="B88" s="9" t="s">
        <v>342</v>
      </c>
      <c r="C88" s="5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15" t="s">
        <v>648</v>
      </c>
      <c r="B89" s="5" t="s">
        <v>343</v>
      </c>
      <c r="C89" s="5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15" t="s">
        <v>649</v>
      </c>
      <c r="B90" s="5" t="s">
        <v>343</v>
      </c>
      <c r="C90" s="5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15" t="s">
        <v>650</v>
      </c>
      <c r="B91" s="5" t="s">
        <v>343</v>
      </c>
      <c r="C91" s="5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15" t="s">
        <v>651</v>
      </c>
      <c r="B92" s="5" t="s">
        <v>343</v>
      </c>
      <c r="C92" s="5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16" t="s">
        <v>652</v>
      </c>
      <c r="B93" s="5" t="s">
        <v>343</v>
      </c>
      <c r="C93" s="5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16" t="s">
        <v>653</v>
      </c>
      <c r="B94" s="5" t="s">
        <v>343</v>
      </c>
      <c r="C94" s="5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19" t="s">
        <v>7</v>
      </c>
      <c r="B95" s="17" t="s">
        <v>343</v>
      </c>
      <c r="C95" s="5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15" t="s">
        <v>654</v>
      </c>
      <c r="B96" s="5" t="s">
        <v>344</v>
      </c>
      <c r="C96" s="5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20" t="s">
        <v>6</v>
      </c>
      <c r="B97" s="17" t="s">
        <v>344</v>
      </c>
      <c r="C97" s="5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15" t="s">
        <v>655</v>
      </c>
      <c r="B98" s="5" t="s">
        <v>345</v>
      </c>
      <c r="C98" s="5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15" t="s">
        <v>656</v>
      </c>
      <c r="B99" s="5" t="s">
        <v>345</v>
      </c>
      <c r="C99" s="5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16" t="s">
        <v>657</v>
      </c>
      <c r="B100" s="5" t="s">
        <v>345</v>
      </c>
      <c r="C100" s="5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16" t="s">
        <v>658</v>
      </c>
      <c r="B101" s="5" t="s">
        <v>345</v>
      </c>
      <c r="C101" s="5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16" t="s">
        <v>659</v>
      </c>
      <c r="B102" s="5" t="s">
        <v>345</v>
      </c>
      <c r="C102" s="5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 x14ac:dyDescent="0.25">
      <c r="A103" s="21" t="s">
        <v>660</v>
      </c>
      <c r="B103" s="5" t="s">
        <v>345</v>
      </c>
      <c r="C103" s="5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 x14ac:dyDescent="0.25">
      <c r="A104" s="14" t="s">
        <v>5</v>
      </c>
      <c r="B104" s="17" t="s">
        <v>345</v>
      </c>
      <c r="C104" s="5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15" t="s">
        <v>661</v>
      </c>
      <c r="B105" s="5" t="s">
        <v>346</v>
      </c>
      <c r="C105" s="5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15" t="s">
        <v>662</v>
      </c>
      <c r="B106" s="5" t="s">
        <v>346</v>
      </c>
      <c r="C106" s="5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14" t="s">
        <v>4</v>
      </c>
      <c r="B107" s="9" t="s">
        <v>346</v>
      </c>
      <c r="C107" s="5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15" t="s">
        <v>663</v>
      </c>
      <c r="B108" s="5" t="s">
        <v>347</v>
      </c>
      <c r="C108" s="5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15" t="s">
        <v>664</v>
      </c>
      <c r="B109" s="5" t="s">
        <v>347</v>
      </c>
      <c r="C109" s="5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16" t="s">
        <v>665</v>
      </c>
      <c r="B110" s="5" t="s">
        <v>347</v>
      </c>
      <c r="C110" s="5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16" t="s">
        <v>666</v>
      </c>
      <c r="B111" s="5" t="s">
        <v>347</v>
      </c>
      <c r="C111" s="5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16" t="s">
        <v>667</v>
      </c>
      <c r="B112" s="5" t="s">
        <v>347</v>
      </c>
      <c r="C112" s="5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16" t="s">
        <v>668</v>
      </c>
      <c r="B113" s="5" t="s">
        <v>347</v>
      </c>
      <c r="C113" s="5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16" t="s">
        <v>669</v>
      </c>
      <c r="B114" s="5" t="s">
        <v>347</v>
      </c>
      <c r="C114" s="5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16" t="s">
        <v>670</v>
      </c>
      <c r="B115" s="5" t="s">
        <v>347</v>
      </c>
      <c r="C115" s="5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16" t="s">
        <v>671</v>
      </c>
      <c r="B116" s="5" t="s">
        <v>347</v>
      </c>
      <c r="C116" s="5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16" t="s">
        <v>672</v>
      </c>
      <c r="B117" s="5" t="s">
        <v>347</v>
      </c>
      <c r="C117" s="5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 x14ac:dyDescent="0.25">
      <c r="A118" s="16" t="s">
        <v>673</v>
      </c>
      <c r="B118" s="5" t="s">
        <v>347</v>
      </c>
      <c r="C118" s="5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 x14ac:dyDescent="0.25">
      <c r="A119" s="16" t="s">
        <v>674</v>
      </c>
      <c r="B119" s="5" t="s">
        <v>347</v>
      </c>
      <c r="C119" s="5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 x14ac:dyDescent="0.25">
      <c r="A120" s="14" t="s">
        <v>675</v>
      </c>
      <c r="B120" s="17" t="s">
        <v>347</v>
      </c>
      <c r="C120" s="5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x14ac:dyDescent="0.25">
      <c r="A121" s="22" t="s">
        <v>676</v>
      </c>
      <c r="B121" s="11" t="s">
        <v>348</v>
      </c>
      <c r="C121" s="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14" t="s">
        <v>677</v>
      </c>
      <c r="B122" s="9" t="s">
        <v>349</v>
      </c>
      <c r="C122" s="5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23" t="s">
        <v>350</v>
      </c>
      <c r="B123" s="7" t="s">
        <v>349</v>
      </c>
      <c r="C123" s="5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14" t="s">
        <v>351</v>
      </c>
      <c r="B124" s="9" t="s">
        <v>352</v>
      </c>
      <c r="C124" s="5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14" t="s">
        <v>353</v>
      </c>
      <c r="B125" s="9" t="s">
        <v>354</v>
      </c>
      <c r="C125" s="5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16" t="s">
        <v>850</v>
      </c>
      <c r="B126" s="5" t="s">
        <v>355</v>
      </c>
      <c r="C126" s="5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16" t="s">
        <v>851</v>
      </c>
      <c r="B127" s="5" t="s">
        <v>355</v>
      </c>
      <c r="C127" s="5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16" t="s">
        <v>852</v>
      </c>
      <c r="B128" s="5" t="s">
        <v>355</v>
      </c>
      <c r="C128" s="5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16" t="s">
        <v>853</v>
      </c>
      <c r="B129" s="5" t="s">
        <v>355</v>
      </c>
      <c r="C129" s="5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16" t="s">
        <v>854</v>
      </c>
      <c r="B130" s="5" t="s">
        <v>355</v>
      </c>
      <c r="C130" s="5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16" t="s">
        <v>855</v>
      </c>
      <c r="B131" s="5" t="s">
        <v>355</v>
      </c>
      <c r="C131" s="5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16" t="s">
        <v>856</v>
      </c>
      <c r="B132" s="5" t="s">
        <v>355</v>
      </c>
      <c r="C132" s="5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16" t="s">
        <v>857</v>
      </c>
      <c r="B133" s="5" t="s">
        <v>355</v>
      </c>
      <c r="C133" s="5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16" t="s">
        <v>858</v>
      </c>
      <c r="B134" s="5" t="s">
        <v>355</v>
      </c>
      <c r="C134" s="5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16" t="s">
        <v>859</v>
      </c>
      <c r="B135" s="5" t="s">
        <v>355</v>
      </c>
      <c r="C135" s="5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14" t="s">
        <v>678</v>
      </c>
      <c r="B136" s="9" t="s">
        <v>355</v>
      </c>
      <c r="C136" s="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16" t="s">
        <v>850</v>
      </c>
      <c r="B137" s="5" t="s">
        <v>356</v>
      </c>
      <c r="C137" s="5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16" t="s">
        <v>851</v>
      </c>
      <c r="B138" s="5" t="s">
        <v>356</v>
      </c>
      <c r="C138" s="5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16" t="s">
        <v>852</v>
      </c>
      <c r="B139" s="5" t="s">
        <v>356</v>
      </c>
      <c r="C139" s="5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16" t="s">
        <v>853</v>
      </c>
      <c r="B140" s="5" t="s">
        <v>356</v>
      </c>
      <c r="C140" s="5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16" t="s">
        <v>854</v>
      </c>
      <c r="B141" s="5" t="s">
        <v>356</v>
      </c>
      <c r="C141" s="5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16" t="s">
        <v>855</v>
      </c>
      <c r="B142" s="5" t="s">
        <v>356</v>
      </c>
      <c r="C142" s="5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16" t="s">
        <v>856</v>
      </c>
      <c r="B143" s="5" t="s">
        <v>356</v>
      </c>
      <c r="C143" s="5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16" t="s">
        <v>857</v>
      </c>
      <c r="B144" s="5" t="s">
        <v>356</v>
      </c>
      <c r="C144" s="5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16" t="s">
        <v>858</v>
      </c>
      <c r="B145" s="5" t="s">
        <v>356</v>
      </c>
      <c r="C145" s="5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16" t="s">
        <v>859</v>
      </c>
      <c r="B146" s="5" t="s">
        <v>356</v>
      </c>
      <c r="C146" s="5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14" t="s">
        <v>679</v>
      </c>
      <c r="B147" s="9" t="s">
        <v>356</v>
      </c>
      <c r="C147" s="5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16" t="s">
        <v>850</v>
      </c>
      <c r="B148" s="5" t="s">
        <v>357</v>
      </c>
      <c r="C148" s="5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16" t="s">
        <v>851</v>
      </c>
      <c r="B149" s="5" t="s">
        <v>357</v>
      </c>
      <c r="C149" s="5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16" t="s">
        <v>852</v>
      </c>
      <c r="B150" s="5" t="s">
        <v>357</v>
      </c>
      <c r="C150" s="5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16" t="s">
        <v>853</v>
      </c>
      <c r="B151" s="5" t="s">
        <v>357</v>
      </c>
      <c r="C151" s="5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16" t="s">
        <v>854</v>
      </c>
      <c r="B152" s="5" t="s">
        <v>357</v>
      </c>
      <c r="C152" s="5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16" t="s">
        <v>855</v>
      </c>
      <c r="B153" s="5" t="s">
        <v>357</v>
      </c>
      <c r="C153" s="5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16" t="s">
        <v>856</v>
      </c>
      <c r="B154" s="5" t="s">
        <v>357</v>
      </c>
      <c r="C154" s="5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16" t="s">
        <v>857</v>
      </c>
      <c r="B155" s="5" t="s">
        <v>357</v>
      </c>
      <c r="C155" s="5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16" t="s">
        <v>858</v>
      </c>
      <c r="B156" s="5" t="s">
        <v>357</v>
      </c>
      <c r="C156" s="5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16" t="s">
        <v>859</v>
      </c>
      <c r="B157" s="5" t="s">
        <v>357</v>
      </c>
      <c r="C157" s="5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14" t="s">
        <v>680</v>
      </c>
      <c r="B158" s="9" t="s">
        <v>357</v>
      </c>
      <c r="C158" s="5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14" t="s">
        <v>681</v>
      </c>
      <c r="B159" s="9" t="s">
        <v>358</v>
      </c>
      <c r="C159" s="5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23" t="s">
        <v>359</v>
      </c>
      <c r="B160" s="7" t="s">
        <v>358</v>
      </c>
      <c r="C160" s="5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16" t="s">
        <v>860</v>
      </c>
      <c r="B161" s="4" t="s">
        <v>360</v>
      </c>
      <c r="C161" s="4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16" t="s">
        <v>861</v>
      </c>
      <c r="B162" s="4" t="s">
        <v>360</v>
      </c>
      <c r="C162" s="4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16" t="s">
        <v>862</v>
      </c>
      <c r="B163" s="4" t="s">
        <v>360</v>
      </c>
      <c r="C163" s="4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4" t="s">
        <v>863</v>
      </c>
      <c r="B164" s="4" t="s">
        <v>360</v>
      </c>
      <c r="C164" s="4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4" t="s">
        <v>864</v>
      </c>
      <c r="B165" s="4" t="s">
        <v>360</v>
      </c>
      <c r="C165" s="4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4" t="s">
        <v>865</v>
      </c>
      <c r="B166" s="4" t="s">
        <v>360</v>
      </c>
      <c r="C166" s="4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16" t="s">
        <v>866</v>
      </c>
      <c r="B167" s="4" t="s">
        <v>360</v>
      </c>
      <c r="C167" s="4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16" t="s">
        <v>867</v>
      </c>
      <c r="B168" s="4" t="s">
        <v>360</v>
      </c>
      <c r="C168" s="4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16" t="s">
        <v>868</v>
      </c>
      <c r="B169" s="4" t="s">
        <v>360</v>
      </c>
      <c r="C169" s="4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16" t="s">
        <v>869</v>
      </c>
      <c r="B170" s="4" t="s">
        <v>360</v>
      </c>
      <c r="C170" s="4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14" t="s">
        <v>682</v>
      </c>
      <c r="B171" s="9" t="s">
        <v>360</v>
      </c>
      <c r="C171" s="4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14" t="s">
        <v>361</v>
      </c>
      <c r="B172" s="9" t="s">
        <v>362</v>
      </c>
      <c r="C172" s="5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14" t="s">
        <v>363</v>
      </c>
      <c r="B173" s="9" t="s">
        <v>364</v>
      </c>
      <c r="C173" s="5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16" t="s">
        <v>860</v>
      </c>
      <c r="B174" s="4" t="s">
        <v>365</v>
      </c>
      <c r="C174" s="4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16" t="s">
        <v>861</v>
      </c>
      <c r="B175" s="4" t="s">
        <v>365</v>
      </c>
      <c r="C175" s="4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16" t="s">
        <v>862</v>
      </c>
      <c r="B176" s="4" t="s">
        <v>365</v>
      </c>
      <c r="C176" s="4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4" t="s">
        <v>863</v>
      </c>
      <c r="B177" s="4" t="s">
        <v>365</v>
      </c>
      <c r="C177" s="4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4" t="s">
        <v>864</v>
      </c>
      <c r="B178" s="4" t="s">
        <v>365</v>
      </c>
      <c r="C178" s="4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4" t="s">
        <v>865</v>
      </c>
      <c r="B179" s="4" t="s">
        <v>365</v>
      </c>
      <c r="C179" s="4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16" t="s">
        <v>866</v>
      </c>
      <c r="B180" s="4" t="s">
        <v>365</v>
      </c>
      <c r="C180" s="4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16" t="s">
        <v>870</v>
      </c>
      <c r="B181" s="4" t="s">
        <v>365</v>
      </c>
      <c r="C181" s="4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16" t="s">
        <v>868</v>
      </c>
      <c r="B182" s="4" t="s">
        <v>365</v>
      </c>
      <c r="C182" s="4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16" t="s">
        <v>869</v>
      </c>
      <c r="B183" s="4" t="s">
        <v>365</v>
      </c>
      <c r="C183" s="4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19" t="s">
        <v>683</v>
      </c>
      <c r="B184" s="9" t="s">
        <v>365</v>
      </c>
      <c r="C184" s="4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19" t="s">
        <v>899</v>
      </c>
      <c r="B185" s="9" t="s">
        <v>366</v>
      </c>
      <c r="C185" s="4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19" t="s">
        <v>900</v>
      </c>
      <c r="B186" s="9" t="s">
        <v>366</v>
      </c>
      <c r="C186" s="5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x14ac:dyDescent="0.25">
      <c r="A187" s="22" t="s">
        <v>684</v>
      </c>
      <c r="B187" s="11" t="s">
        <v>367</v>
      </c>
      <c r="C187" s="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16" t="s">
        <v>368</v>
      </c>
      <c r="B188" s="5" t="s">
        <v>369</v>
      </c>
      <c r="C188" s="5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16" t="s">
        <v>685</v>
      </c>
      <c r="B189" s="5" t="s">
        <v>370</v>
      </c>
      <c r="C189" s="5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24" t="s">
        <v>371</v>
      </c>
      <c r="B190" s="7" t="s">
        <v>370</v>
      </c>
      <c r="C190" s="5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4" t="s">
        <v>372</v>
      </c>
      <c r="B191" s="5" t="s">
        <v>373</v>
      </c>
      <c r="C191" s="5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16" t="s">
        <v>374</v>
      </c>
      <c r="B192" s="5" t="s">
        <v>375</v>
      </c>
      <c r="C192" s="5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16" t="s">
        <v>376</v>
      </c>
      <c r="B193" s="5" t="s">
        <v>377</v>
      </c>
      <c r="C193" s="5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4" t="s">
        <v>378</v>
      </c>
      <c r="B194" s="5" t="s">
        <v>379</v>
      </c>
      <c r="C194" s="5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4" t="s">
        <v>380</v>
      </c>
      <c r="B195" s="5" t="s">
        <v>381</v>
      </c>
      <c r="C195" s="5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x14ac:dyDescent="0.25">
      <c r="A196" s="25" t="s">
        <v>686</v>
      </c>
      <c r="B196" s="11" t="s">
        <v>382</v>
      </c>
      <c r="C196" s="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16" t="s">
        <v>383</v>
      </c>
      <c r="B197" s="5" t="s">
        <v>384</v>
      </c>
      <c r="C197" s="5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16" t="s">
        <v>385</v>
      </c>
      <c r="B198" s="5" t="s">
        <v>386</v>
      </c>
      <c r="C198" s="5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16" t="s">
        <v>387</v>
      </c>
      <c r="B199" s="5" t="s">
        <v>388</v>
      </c>
      <c r="C199" s="5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16" t="s">
        <v>389</v>
      </c>
      <c r="B200" s="5" t="s">
        <v>390</v>
      </c>
      <c r="C200" s="5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x14ac:dyDescent="0.25">
      <c r="A201" s="25" t="s">
        <v>687</v>
      </c>
      <c r="B201" s="11" t="s">
        <v>391</v>
      </c>
      <c r="C201" s="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14" t="s">
        <v>392</v>
      </c>
      <c r="B202" s="9" t="s">
        <v>393</v>
      </c>
      <c r="C202" s="5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16" t="s">
        <v>850</v>
      </c>
      <c r="B203" s="5" t="s">
        <v>394</v>
      </c>
      <c r="C203" s="5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16" t="s">
        <v>851</v>
      </c>
      <c r="B204" s="5" t="s">
        <v>394</v>
      </c>
      <c r="C204" s="5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16" t="s">
        <v>852</v>
      </c>
      <c r="B205" s="5" t="s">
        <v>394</v>
      </c>
      <c r="C205" s="5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16" t="s">
        <v>853</v>
      </c>
      <c r="B206" s="5" t="s">
        <v>394</v>
      </c>
      <c r="C206" s="5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16" t="s">
        <v>854</v>
      </c>
      <c r="B207" s="5" t="s">
        <v>394</v>
      </c>
      <c r="C207" s="5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16" t="s">
        <v>855</v>
      </c>
      <c r="B208" s="5" t="s">
        <v>394</v>
      </c>
      <c r="C208" s="5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16" t="s">
        <v>856</v>
      </c>
      <c r="B209" s="5" t="s">
        <v>394</v>
      </c>
      <c r="C209" s="5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16" t="s">
        <v>857</v>
      </c>
      <c r="B210" s="5" t="s">
        <v>394</v>
      </c>
      <c r="C210" s="5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16" t="s">
        <v>858</v>
      </c>
      <c r="B211" s="5" t="s">
        <v>394</v>
      </c>
      <c r="C211" s="5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16" t="s">
        <v>859</v>
      </c>
      <c r="B212" s="5" t="s">
        <v>394</v>
      </c>
      <c r="C212" s="5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14" t="s">
        <v>694</v>
      </c>
      <c r="B213" s="9" t="s">
        <v>394</v>
      </c>
      <c r="C213" s="5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16" t="s">
        <v>850</v>
      </c>
      <c r="B214" s="5" t="s">
        <v>395</v>
      </c>
      <c r="C214" s="5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16" t="s">
        <v>851</v>
      </c>
      <c r="B215" s="5" t="s">
        <v>395</v>
      </c>
      <c r="C215" s="5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16" t="s">
        <v>852</v>
      </c>
      <c r="B216" s="5" t="s">
        <v>395</v>
      </c>
      <c r="C216" s="5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16" t="s">
        <v>853</v>
      </c>
      <c r="B217" s="5" t="s">
        <v>395</v>
      </c>
      <c r="C217" s="5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16" t="s">
        <v>854</v>
      </c>
      <c r="B218" s="5" t="s">
        <v>395</v>
      </c>
      <c r="C218" s="5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16" t="s">
        <v>855</v>
      </c>
      <c r="B219" s="5" t="s">
        <v>395</v>
      </c>
      <c r="C219" s="5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16" t="s">
        <v>856</v>
      </c>
      <c r="B220" s="5" t="s">
        <v>395</v>
      </c>
      <c r="C220" s="5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16" t="s">
        <v>857</v>
      </c>
      <c r="B221" s="5" t="s">
        <v>395</v>
      </c>
      <c r="C221" s="5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16" t="s">
        <v>858</v>
      </c>
      <c r="B222" s="5" t="s">
        <v>395</v>
      </c>
      <c r="C222" s="5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16" t="s">
        <v>859</v>
      </c>
      <c r="B223" s="5" t="s">
        <v>395</v>
      </c>
      <c r="C223" s="5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14" t="s">
        <v>693</v>
      </c>
      <c r="B224" s="9" t="s">
        <v>395</v>
      </c>
      <c r="C224" s="5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16" t="s">
        <v>850</v>
      </c>
      <c r="B225" s="5" t="s">
        <v>396</v>
      </c>
      <c r="C225" s="5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16" t="s">
        <v>851</v>
      </c>
      <c r="B226" s="5" t="s">
        <v>396</v>
      </c>
      <c r="C226" s="5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16" t="s">
        <v>852</v>
      </c>
      <c r="B227" s="5" t="s">
        <v>396</v>
      </c>
      <c r="C227" s="5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16" t="s">
        <v>853</v>
      </c>
      <c r="B228" s="5" t="s">
        <v>396</v>
      </c>
      <c r="C228" s="5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16" t="s">
        <v>854</v>
      </c>
      <c r="B229" s="5" t="s">
        <v>396</v>
      </c>
      <c r="C229" s="5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16" t="s">
        <v>855</v>
      </c>
      <c r="B230" s="5" t="s">
        <v>396</v>
      </c>
      <c r="C230" s="5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16" t="s">
        <v>856</v>
      </c>
      <c r="B231" s="5" t="s">
        <v>396</v>
      </c>
      <c r="C231" s="5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16" t="s">
        <v>857</v>
      </c>
      <c r="B232" s="5" t="s">
        <v>396</v>
      </c>
      <c r="C232" s="5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16" t="s">
        <v>858</v>
      </c>
      <c r="B233" s="5" t="s">
        <v>396</v>
      </c>
      <c r="C233" s="5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16" t="s">
        <v>859</v>
      </c>
      <c r="B234" s="5" t="s">
        <v>396</v>
      </c>
      <c r="C234" s="5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14" t="s">
        <v>692</v>
      </c>
      <c r="B235" s="9" t="s">
        <v>396</v>
      </c>
      <c r="C235" s="5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14" t="s">
        <v>691</v>
      </c>
      <c r="B236" s="9" t="s">
        <v>397</v>
      </c>
      <c r="C236" s="5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24" t="s">
        <v>359</v>
      </c>
      <c r="B237" s="7" t="s">
        <v>397</v>
      </c>
      <c r="C237" s="5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16" t="s">
        <v>860</v>
      </c>
      <c r="B238" s="4" t="s">
        <v>398</v>
      </c>
      <c r="C238" s="4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16" t="s">
        <v>861</v>
      </c>
      <c r="B239" s="5" t="s">
        <v>398</v>
      </c>
      <c r="C239" s="5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16" t="s">
        <v>862</v>
      </c>
      <c r="B240" s="4" t="s">
        <v>398</v>
      </c>
      <c r="C240" s="4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4" t="s">
        <v>863</v>
      </c>
      <c r="B241" s="5" t="s">
        <v>398</v>
      </c>
      <c r="C241" s="5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4" t="s">
        <v>864</v>
      </c>
      <c r="B242" s="4" t="s">
        <v>398</v>
      </c>
      <c r="C242" s="4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4" t="s">
        <v>865</v>
      </c>
      <c r="B243" s="5" t="s">
        <v>398</v>
      </c>
      <c r="C243" s="5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16" t="s">
        <v>866</v>
      </c>
      <c r="B244" s="4" t="s">
        <v>398</v>
      </c>
      <c r="C244" s="4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16" t="s">
        <v>870</v>
      </c>
      <c r="B245" s="5" t="s">
        <v>398</v>
      </c>
      <c r="C245" s="5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16" t="s">
        <v>868</v>
      </c>
      <c r="B246" s="4" t="s">
        <v>398</v>
      </c>
      <c r="C246" s="4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16" t="s">
        <v>869</v>
      </c>
      <c r="B247" s="5" t="s">
        <v>398</v>
      </c>
      <c r="C247" s="5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14" t="s">
        <v>690</v>
      </c>
      <c r="B248" s="9" t="s">
        <v>398</v>
      </c>
      <c r="C248" s="5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14" t="s">
        <v>399</v>
      </c>
      <c r="B249" s="9" t="s">
        <v>400</v>
      </c>
      <c r="C249" s="5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16" t="s">
        <v>860</v>
      </c>
      <c r="B250" s="4" t="s">
        <v>401</v>
      </c>
      <c r="C250" s="4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16" t="s">
        <v>861</v>
      </c>
      <c r="B251" s="4" t="s">
        <v>401</v>
      </c>
      <c r="C251" s="4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16" t="s">
        <v>862</v>
      </c>
      <c r="B252" s="4" t="s">
        <v>401</v>
      </c>
      <c r="C252" s="4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4" t="s">
        <v>863</v>
      </c>
      <c r="B253" s="4" t="s">
        <v>401</v>
      </c>
      <c r="C253" s="4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4" t="s">
        <v>864</v>
      </c>
      <c r="B254" s="4" t="s">
        <v>401</v>
      </c>
      <c r="C254" s="4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4" t="s">
        <v>865</v>
      </c>
      <c r="B255" s="4" t="s">
        <v>401</v>
      </c>
      <c r="C255" s="4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16" t="s">
        <v>866</v>
      </c>
      <c r="B256" s="4" t="s">
        <v>401</v>
      </c>
      <c r="C256" s="4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16" t="s">
        <v>870</v>
      </c>
      <c r="B257" s="4" t="s">
        <v>401</v>
      </c>
      <c r="C257" s="4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16" t="s">
        <v>868</v>
      </c>
      <c r="B258" s="4" t="s">
        <v>401</v>
      </c>
      <c r="C258" s="4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16" t="s">
        <v>869</v>
      </c>
      <c r="B259" s="4" t="s">
        <v>401</v>
      </c>
      <c r="C259" s="4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19" t="s">
        <v>3</v>
      </c>
      <c r="B260" s="9" t="s">
        <v>401</v>
      </c>
      <c r="C260" s="4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x14ac:dyDescent="0.25">
      <c r="A261" s="22" t="s">
        <v>688</v>
      </c>
      <c r="B261" s="11" t="s">
        <v>402</v>
      </c>
      <c r="C261" s="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x14ac:dyDescent="0.25">
      <c r="A262" s="26" t="s">
        <v>689</v>
      </c>
      <c r="B262" s="27" t="s">
        <v>403</v>
      </c>
      <c r="C262" s="8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15" t="s">
        <v>697</v>
      </c>
      <c r="B263" s="4" t="s">
        <v>404</v>
      </c>
      <c r="C263" s="4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24" t="s">
        <v>405</v>
      </c>
      <c r="B264" s="24" t="s">
        <v>404</v>
      </c>
      <c r="C264" s="4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24" t="s">
        <v>406</v>
      </c>
      <c r="B265" s="24" t="s">
        <v>404</v>
      </c>
      <c r="C265" s="4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15" t="s">
        <v>407</v>
      </c>
      <c r="B266" s="4" t="s">
        <v>408</v>
      </c>
      <c r="C266" s="4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15" t="s">
        <v>696</v>
      </c>
      <c r="B267" s="4" t="s">
        <v>409</v>
      </c>
      <c r="C267" s="4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24" t="s">
        <v>405</v>
      </c>
      <c r="B268" s="24" t="s">
        <v>409</v>
      </c>
      <c r="C268" s="4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24" t="s">
        <v>406</v>
      </c>
      <c r="B269" s="24" t="s">
        <v>410</v>
      </c>
      <c r="C269" s="4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14" t="s">
        <v>695</v>
      </c>
      <c r="B270" s="8" t="s">
        <v>411</v>
      </c>
      <c r="C270" s="8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28" t="s">
        <v>700</v>
      </c>
      <c r="B271" s="4" t="s">
        <v>412</v>
      </c>
      <c r="C271" s="4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24" t="s">
        <v>413</v>
      </c>
      <c r="B272" s="24" t="s">
        <v>412</v>
      </c>
      <c r="C272" s="4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24" t="s">
        <v>414</v>
      </c>
      <c r="B273" s="24" t="s">
        <v>412</v>
      </c>
      <c r="C273" s="4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28" t="s">
        <v>701</v>
      </c>
      <c r="B274" s="4" t="s">
        <v>415</v>
      </c>
      <c r="C274" s="4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24" t="s">
        <v>406</v>
      </c>
      <c r="B275" s="24" t="s">
        <v>415</v>
      </c>
      <c r="C275" s="4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16" t="s">
        <v>416</v>
      </c>
      <c r="B276" s="4" t="s">
        <v>417</v>
      </c>
      <c r="C276" s="4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16" t="s">
        <v>702</v>
      </c>
      <c r="B277" s="4" t="s">
        <v>418</v>
      </c>
      <c r="C277" s="4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24" t="s">
        <v>414</v>
      </c>
      <c r="B278" s="24" t="s">
        <v>418</v>
      </c>
      <c r="C278" s="4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24" t="s">
        <v>406</v>
      </c>
      <c r="B279" s="24" t="s">
        <v>418</v>
      </c>
      <c r="C279" s="4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29" t="s">
        <v>698</v>
      </c>
      <c r="B280" s="8" t="s">
        <v>419</v>
      </c>
      <c r="C280" s="8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28" t="s">
        <v>420</v>
      </c>
      <c r="B281" s="4" t="s">
        <v>421</v>
      </c>
      <c r="C281" s="4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28" t="s">
        <v>422</v>
      </c>
      <c r="B282" s="4" t="s">
        <v>423</v>
      </c>
      <c r="C282" s="4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29" t="s">
        <v>424</v>
      </c>
      <c r="B283" s="8" t="s">
        <v>425</v>
      </c>
      <c r="C283" s="4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28" t="s">
        <v>426</v>
      </c>
      <c r="B284" s="4" t="s">
        <v>427</v>
      </c>
      <c r="C284" s="4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28" t="s">
        <v>428</v>
      </c>
      <c r="B285" s="4" t="s">
        <v>429</v>
      </c>
      <c r="C285" s="4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28" t="s">
        <v>430</v>
      </c>
      <c r="B286" s="4" t="s">
        <v>431</v>
      </c>
      <c r="C286" s="4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55" t="s">
        <v>699</v>
      </c>
      <c r="B287" s="56" t="s">
        <v>432</v>
      </c>
      <c r="C287" s="8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28" t="s">
        <v>433</v>
      </c>
      <c r="B288" s="4" t="s">
        <v>434</v>
      </c>
      <c r="C288" s="4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15" t="s">
        <v>435</v>
      </c>
      <c r="B289" s="4" t="s">
        <v>436</v>
      </c>
      <c r="C289" s="4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28" t="s">
        <v>703</v>
      </c>
      <c r="B290" s="4" t="s">
        <v>437</v>
      </c>
      <c r="C290" s="4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24" t="s">
        <v>406</v>
      </c>
      <c r="B291" s="24" t="s">
        <v>437</v>
      </c>
      <c r="C291" s="4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28" t="s">
        <v>704</v>
      </c>
      <c r="B292" s="4" t="s">
        <v>438</v>
      </c>
      <c r="C292" s="4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24" t="s">
        <v>439</v>
      </c>
      <c r="B293" s="24" t="s">
        <v>438</v>
      </c>
      <c r="C293" s="4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24" t="s">
        <v>440</v>
      </c>
      <c r="B294" s="24" t="s">
        <v>438</v>
      </c>
      <c r="C294" s="4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24" t="s">
        <v>441</v>
      </c>
      <c r="B295" s="24" t="s">
        <v>438</v>
      </c>
      <c r="C295" s="4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24" t="s">
        <v>406</v>
      </c>
      <c r="B296" s="24" t="s">
        <v>438</v>
      </c>
      <c r="C296" s="4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55" t="s">
        <v>705</v>
      </c>
      <c r="B297" s="56" t="s">
        <v>442</v>
      </c>
      <c r="C297" s="8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57" t="s">
        <v>443</v>
      </c>
      <c r="B298" s="56" t="s">
        <v>444</v>
      </c>
      <c r="C298" s="4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x14ac:dyDescent="0.25">
      <c r="A299" s="54" t="s">
        <v>706</v>
      </c>
      <c r="B299" s="48" t="s">
        <v>445</v>
      </c>
      <c r="C299" s="8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x14ac:dyDescent="0.25">
      <c r="A300" s="52" t="s">
        <v>776</v>
      </c>
      <c r="B300" s="53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7"/>
  <sheetViews>
    <sheetView workbookViewId="0">
      <selection sqref="A1:N98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ht="24" customHeight="1" x14ac:dyDescent="0.25">
      <c r="A1" s="572" t="s">
        <v>42</v>
      </c>
      <c r="B1" s="601"/>
      <c r="C1" s="601"/>
      <c r="D1" s="601"/>
      <c r="E1" s="601"/>
      <c r="F1" s="574"/>
      <c r="G1" s="575"/>
      <c r="H1" s="575"/>
      <c r="I1" s="575"/>
      <c r="J1" s="575"/>
      <c r="K1" s="575"/>
      <c r="L1" s="575"/>
      <c r="M1" s="575"/>
      <c r="N1" s="575"/>
    </row>
    <row r="2" spans="1:14" ht="24" customHeight="1" x14ac:dyDescent="0.25">
      <c r="A2" s="576" t="s">
        <v>841</v>
      </c>
      <c r="B2" s="573"/>
      <c r="C2" s="573"/>
      <c r="D2" s="573"/>
      <c r="E2" s="573"/>
      <c r="F2" s="574"/>
      <c r="G2" s="575"/>
      <c r="H2" s="575"/>
      <c r="I2" s="575"/>
      <c r="J2" s="575"/>
      <c r="K2" s="575"/>
      <c r="L2" s="575"/>
      <c r="M2" s="575"/>
      <c r="N2" s="575"/>
    </row>
    <row r="3" spans="1:14" ht="18" x14ac:dyDescent="0.25">
      <c r="A3" s="58"/>
    </row>
    <row r="4" spans="1:14" x14ac:dyDescent="0.25">
      <c r="A4" s="129" t="s">
        <v>928</v>
      </c>
    </row>
    <row r="5" spans="1:14" ht="30" customHeight="1" x14ac:dyDescent="0.25">
      <c r="A5" s="582" t="s">
        <v>255</v>
      </c>
      <c r="B5" s="584" t="s">
        <v>256</v>
      </c>
      <c r="C5" s="600" t="s">
        <v>847</v>
      </c>
      <c r="D5" s="600"/>
      <c r="E5" s="600"/>
      <c r="F5" s="600" t="s">
        <v>848</v>
      </c>
      <c r="G5" s="600"/>
      <c r="H5" s="600"/>
      <c r="I5" s="600" t="s">
        <v>849</v>
      </c>
      <c r="J5" s="600"/>
      <c r="K5" s="600"/>
      <c r="L5" s="580" t="s">
        <v>967</v>
      </c>
      <c r="M5" s="580"/>
      <c r="N5" s="580"/>
    </row>
    <row r="6" spans="1:14" ht="25.5" x14ac:dyDescent="0.25">
      <c r="A6" s="602"/>
      <c r="B6" s="603"/>
      <c r="C6" s="2" t="s">
        <v>970</v>
      </c>
      <c r="D6" s="2" t="s">
        <v>40</v>
      </c>
      <c r="E6" s="128" t="s">
        <v>41</v>
      </c>
      <c r="F6" s="2" t="s">
        <v>970</v>
      </c>
      <c r="G6" s="2" t="s">
        <v>40</v>
      </c>
      <c r="H6" s="128" t="s">
        <v>41</v>
      </c>
      <c r="I6" s="2" t="s">
        <v>970</v>
      </c>
      <c r="J6" s="2" t="s">
        <v>40</v>
      </c>
      <c r="K6" s="128" t="s">
        <v>41</v>
      </c>
      <c r="L6" s="2" t="s">
        <v>970</v>
      </c>
      <c r="M6" s="2" t="s">
        <v>40</v>
      </c>
      <c r="N6" s="128" t="s">
        <v>41</v>
      </c>
    </row>
    <row r="7" spans="1:14" ht="15" customHeight="1" x14ac:dyDescent="0.25">
      <c r="A7" s="41" t="s">
        <v>446</v>
      </c>
      <c r="B7" s="5" t="s">
        <v>447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5" customHeight="1" x14ac:dyDescent="0.25">
      <c r="A8" s="4" t="s">
        <v>448</v>
      </c>
      <c r="B8" s="5" t="s">
        <v>449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" customHeight="1" x14ac:dyDescent="0.25">
      <c r="A9" s="4" t="s">
        <v>450</v>
      </c>
      <c r="B9" s="5" t="s">
        <v>451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" customHeight="1" x14ac:dyDescent="0.25">
      <c r="A10" s="4" t="s">
        <v>452</v>
      </c>
      <c r="B10" s="5" t="s">
        <v>453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5" customHeight="1" x14ac:dyDescent="0.25">
      <c r="A11" s="4" t="s">
        <v>454</v>
      </c>
      <c r="B11" s="5" t="s">
        <v>455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5" customHeight="1" x14ac:dyDescent="0.25">
      <c r="A12" s="4" t="s">
        <v>456</v>
      </c>
      <c r="B12" s="5" t="s">
        <v>457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5" customHeight="1" x14ac:dyDescent="0.25">
      <c r="A13" s="8" t="s">
        <v>779</v>
      </c>
      <c r="B13" s="9" t="s">
        <v>458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5" customHeight="1" x14ac:dyDescent="0.25">
      <c r="A14" s="4" t="s">
        <v>459</v>
      </c>
      <c r="B14" s="5" t="s">
        <v>460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" customHeight="1" x14ac:dyDescent="0.25">
      <c r="A15" s="4" t="s">
        <v>461</v>
      </c>
      <c r="B15" s="5" t="s">
        <v>462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5" customHeight="1" x14ac:dyDescent="0.25">
      <c r="A16" s="4" t="s">
        <v>741</v>
      </c>
      <c r="B16" s="5" t="s">
        <v>463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5" customHeight="1" x14ac:dyDescent="0.25">
      <c r="A17" s="4" t="s">
        <v>742</v>
      </c>
      <c r="B17" s="5" t="s">
        <v>464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 customHeight="1" x14ac:dyDescent="0.25">
      <c r="A18" s="4" t="s">
        <v>743</v>
      </c>
      <c r="B18" s="5" t="s">
        <v>465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customHeight="1" x14ac:dyDescent="0.25">
      <c r="A19" s="47" t="s">
        <v>780</v>
      </c>
      <c r="B19" s="60" t="s">
        <v>466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5" customHeight="1" x14ac:dyDescent="0.25">
      <c r="A20" s="4" t="s">
        <v>747</v>
      </c>
      <c r="B20" s="5" t="s">
        <v>475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customHeight="1" x14ac:dyDescent="0.25">
      <c r="A21" s="4" t="s">
        <v>748</v>
      </c>
      <c r="B21" s="5" t="s">
        <v>479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5" customHeight="1" x14ac:dyDescent="0.25">
      <c r="A22" s="8" t="s">
        <v>782</v>
      </c>
      <c r="B22" s="9" t="s">
        <v>480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5" customHeight="1" x14ac:dyDescent="0.25">
      <c r="A23" s="4" t="s">
        <v>749</v>
      </c>
      <c r="B23" s="5" t="s">
        <v>481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5" customHeight="1" x14ac:dyDescent="0.25">
      <c r="A24" s="4" t="s">
        <v>750</v>
      </c>
      <c r="B24" s="5" t="s">
        <v>482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5" customHeight="1" x14ac:dyDescent="0.25">
      <c r="A25" s="4" t="s">
        <v>751</v>
      </c>
      <c r="B25" s="5" t="s">
        <v>483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5" customHeight="1" x14ac:dyDescent="0.25">
      <c r="A26" s="4" t="s">
        <v>752</v>
      </c>
      <c r="B26" s="5" t="s">
        <v>484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5" customHeight="1" x14ac:dyDescent="0.25">
      <c r="A27" s="4" t="s">
        <v>753</v>
      </c>
      <c r="B27" s="5" t="s">
        <v>487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" customHeight="1" x14ac:dyDescent="0.25">
      <c r="A28" s="4" t="s">
        <v>488</v>
      </c>
      <c r="B28" s="5" t="s">
        <v>489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" customHeight="1" x14ac:dyDescent="0.25">
      <c r="A29" s="4" t="s">
        <v>754</v>
      </c>
      <c r="B29" s="5" t="s">
        <v>490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" customHeight="1" x14ac:dyDescent="0.25">
      <c r="A30" s="4" t="s">
        <v>755</v>
      </c>
      <c r="B30" s="5" t="s">
        <v>495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" customHeight="1" x14ac:dyDescent="0.25">
      <c r="A31" s="8" t="s">
        <v>783</v>
      </c>
      <c r="B31" s="9" t="s">
        <v>511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" customHeight="1" x14ac:dyDescent="0.25">
      <c r="A32" s="4" t="s">
        <v>756</v>
      </c>
      <c r="B32" s="5" t="s">
        <v>512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" customHeight="1" x14ac:dyDescent="0.25">
      <c r="A33" s="47" t="s">
        <v>784</v>
      </c>
      <c r="B33" s="60" t="s">
        <v>513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" customHeight="1" x14ac:dyDescent="0.25">
      <c r="A34" s="16" t="s">
        <v>514</v>
      </c>
      <c r="B34" s="5" t="s">
        <v>515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" customHeight="1" x14ac:dyDescent="0.25">
      <c r="A35" s="16" t="s">
        <v>757</v>
      </c>
      <c r="B35" s="5" t="s">
        <v>516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" customHeight="1" x14ac:dyDescent="0.25">
      <c r="A36" s="16" t="s">
        <v>758</v>
      </c>
      <c r="B36" s="5" t="s">
        <v>519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" customHeight="1" x14ac:dyDescent="0.25">
      <c r="A37" s="16" t="s">
        <v>759</v>
      </c>
      <c r="B37" s="5" t="s">
        <v>520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" customHeight="1" x14ac:dyDescent="0.25">
      <c r="A38" s="16" t="s">
        <v>527</v>
      </c>
      <c r="B38" s="5" t="s">
        <v>528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5" customHeight="1" x14ac:dyDescent="0.25">
      <c r="A39" s="16" t="s">
        <v>529</v>
      </c>
      <c r="B39" s="5" t="s">
        <v>530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" customHeight="1" x14ac:dyDescent="0.25">
      <c r="A40" s="16" t="s">
        <v>531</v>
      </c>
      <c r="B40" s="5" t="s">
        <v>532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" customHeight="1" x14ac:dyDescent="0.25">
      <c r="A41" s="16" t="s">
        <v>760</v>
      </c>
      <c r="B41" s="5" t="s">
        <v>533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" customHeight="1" x14ac:dyDescent="0.25">
      <c r="A42" s="16" t="s">
        <v>761</v>
      </c>
      <c r="B42" s="5" t="s">
        <v>535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" customHeight="1" x14ac:dyDescent="0.25">
      <c r="A43" s="16" t="s">
        <v>762</v>
      </c>
      <c r="B43" s="5" t="s">
        <v>540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" customHeight="1" x14ac:dyDescent="0.25">
      <c r="A44" s="59" t="s">
        <v>785</v>
      </c>
      <c r="B44" s="60" t="s">
        <v>544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" customHeight="1" x14ac:dyDescent="0.25">
      <c r="A45" s="16" t="s">
        <v>556</v>
      </c>
      <c r="B45" s="5" t="s">
        <v>557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" customHeight="1" x14ac:dyDescent="0.25">
      <c r="A46" s="4" t="s">
        <v>766</v>
      </c>
      <c r="B46" s="5" t="s">
        <v>558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" customHeight="1" x14ac:dyDescent="0.25">
      <c r="A47" s="16" t="s">
        <v>767</v>
      </c>
      <c r="B47" s="5" t="s">
        <v>559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" customHeight="1" x14ac:dyDescent="0.25">
      <c r="A48" s="47" t="s">
        <v>787</v>
      </c>
      <c r="B48" s="60" t="s">
        <v>560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" customHeight="1" x14ac:dyDescent="0.25">
      <c r="A49" s="177" t="s">
        <v>846</v>
      </c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</row>
    <row r="50" spans="1:14" ht="15" customHeight="1" x14ac:dyDescent="0.25">
      <c r="A50" s="4" t="s">
        <v>467</v>
      </c>
      <c r="B50" s="5" t="s">
        <v>468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" customHeight="1" x14ac:dyDescent="0.25">
      <c r="A51" s="4" t="s">
        <v>469</v>
      </c>
      <c r="B51" s="5" t="s">
        <v>470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 customHeight="1" x14ac:dyDescent="0.25">
      <c r="A52" s="4" t="s">
        <v>744</v>
      </c>
      <c r="B52" s="5" t="s">
        <v>471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" customHeight="1" x14ac:dyDescent="0.25">
      <c r="A53" s="4" t="s">
        <v>745</v>
      </c>
      <c r="B53" s="5" t="s">
        <v>472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4" t="s">
        <v>746</v>
      </c>
      <c r="B54" s="5" t="s">
        <v>473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47" t="s">
        <v>781</v>
      </c>
      <c r="B55" s="60" t="s">
        <v>474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16" t="s">
        <v>763</v>
      </c>
      <c r="B56" s="5" t="s">
        <v>545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" customHeight="1" x14ac:dyDescent="0.25">
      <c r="A57" s="16" t="s">
        <v>764</v>
      </c>
      <c r="B57" s="5" t="s">
        <v>547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16" t="s">
        <v>549</v>
      </c>
      <c r="B58" s="5" t="s">
        <v>550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16" t="s">
        <v>765</v>
      </c>
      <c r="B59" s="5" t="s">
        <v>551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" customHeight="1" x14ac:dyDescent="0.25">
      <c r="A60" s="16" t="s">
        <v>553</v>
      </c>
      <c r="B60" s="5" t="s">
        <v>554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" customHeight="1" x14ac:dyDescent="0.25">
      <c r="A61" s="47" t="s">
        <v>786</v>
      </c>
      <c r="B61" s="60" t="s">
        <v>555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" customHeight="1" x14ac:dyDescent="0.25">
      <c r="A62" s="16" t="s">
        <v>561</v>
      </c>
      <c r="B62" s="5" t="s">
        <v>562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" customHeight="1" x14ac:dyDescent="0.25">
      <c r="A63" s="4" t="s">
        <v>768</v>
      </c>
      <c r="B63" s="5" t="s">
        <v>563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" customHeight="1" x14ac:dyDescent="0.25">
      <c r="A64" s="16" t="s">
        <v>769</v>
      </c>
      <c r="B64" s="5" t="s">
        <v>564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" customHeight="1" x14ac:dyDescent="0.25">
      <c r="A65" s="47" t="s">
        <v>789</v>
      </c>
      <c r="B65" s="60" t="s">
        <v>565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" customHeight="1" x14ac:dyDescent="0.25">
      <c r="A66" s="177" t="s">
        <v>845</v>
      </c>
      <c r="B66" s="178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.75" x14ac:dyDescent="0.25">
      <c r="A67" s="153" t="s">
        <v>788</v>
      </c>
      <c r="B67" s="147" t="s">
        <v>566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ht="15.75" x14ac:dyDescent="0.25">
      <c r="A68" s="159" t="s">
        <v>897</v>
      </c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</row>
    <row r="69" spans="1:14" ht="15.75" x14ac:dyDescent="0.25">
      <c r="A69" s="159" t="s">
        <v>898</v>
      </c>
      <c r="B69" s="160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</row>
    <row r="70" spans="1:14" x14ac:dyDescent="0.25">
      <c r="A70" s="45" t="s">
        <v>770</v>
      </c>
      <c r="B70" s="4" t="s">
        <v>567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16" t="s">
        <v>568</v>
      </c>
      <c r="B71" s="4" t="s">
        <v>569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45" t="s">
        <v>771</v>
      </c>
      <c r="B72" s="4" t="s">
        <v>570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19" t="s">
        <v>790</v>
      </c>
      <c r="B73" s="8" t="s">
        <v>571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16" t="s">
        <v>772</v>
      </c>
      <c r="B74" s="4" t="s">
        <v>572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45" t="s">
        <v>573</v>
      </c>
      <c r="B75" s="4" t="s">
        <v>574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16" t="s">
        <v>773</v>
      </c>
      <c r="B76" s="4" t="s">
        <v>575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45" t="s">
        <v>576</v>
      </c>
      <c r="B77" s="4" t="s">
        <v>577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17" t="s">
        <v>791</v>
      </c>
      <c r="B78" s="8" t="s">
        <v>578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4" t="s">
        <v>895</v>
      </c>
      <c r="B79" s="4" t="s">
        <v>579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4" t="s">
        <v>896</v>
      </c>
      <c r="B80" s="4" t="s">
        <v>579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4" t="s">
        <v>893</v>
      </c>
      <c r="B81" s="4" t="s">
        <v>580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4" t="s">
        <v>894</v>
      </c>
      <c r="B82" s="4" t="s">
        <v>580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8" t="s">
        <v>792</v>
      </c>
      <c r="B83" s="8" t="s">
        <v>581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45" t="s">
        <v>582</v>
      </c>
      <c r="B84" s="4" t="s">
        <v>583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45" t="s">
        <v>584</v>
      </c>
      <c r="B85" s="4" t="s">
        <v>585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45" t="s">
        <v>586</v>
      </c>
      <c r="B86" s="4" t="s">
        <v>587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45" t="s">
        <v>588</v>
      </c>
      <c r="B87" s="4" t="s">
        <v>589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16" t="s">
        <v>774</v>
      </c>
      <c r="B88" s="4" t="s">
        <v>590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x14ac:dyDescent="0.25">
      <c r="A89" s="19" t="s">
        <v>793</v>
      </c>
      <c r="B89" s="8" t="s">
        <v>592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x14ac:dyDescent="0.25">
      <c r="A90" s="16" t="s">
        <v>593</v>
      </c>
      <c r="B90" s="4" t="s">
        <v>594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x14ac:dyDescent="0.25">
      <c r="A91" s="16" t="s">
        <v>595</v>
      </c>
      <c r="B91" s="4" t="s">
        <v>596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5">
      <c r="A92" s="45" t="s">
        <v>597</v>
      </c>
      <c r="B92" s="4" t="s">
        <v>598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x14ac:dyDescent="0.25">
      <c r="A93" s="45" t="s">
        <v>775</v>
      </c>
      <c r="B93" s="4" t="s">
        <v>599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x14ac:dyDescent="0.25">
      <c r="A94" s="17" t="s">
        <v>794</v>
      </c>
      <c r="B94" s="8" t="s">
        <v>600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x14ac:dyDescent="0.25">
      <c r="A95" s="19" t="s">
        <v>601</v>
      </c>
      <c r="B95" s="8" t="s">
        <v>602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 x14ac:dyDescent="0.25">
      <c r="A96" s="150" t="s">
        <v>795</v>
      </c>
      <c r="B96" s="151" t="s">
        <v>603</v>
      </c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</row>
    <row r="97" spans="1:14" ht="15.75" x14ac:dyDescent="0.25">
      <c r="A97" s="163" t="s">
        <v>777</v>
      </c>
      <c r="B97" s="17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</row>
  </sheetData>
  <mergeCells count="8">
    <mergeCell ref="I5:K5"/>
    <mergeCell ref="L5:N5"/>
    <mergeCell ref="A1:N1"/>
    <mergeCell ref="A2:N2"/>
    <mergeCell ref="A5:A6"/>
    <mergeCell ref="B5:B6"/>
    <mergeCell ref="C5:E5"/>
    <mergeCell ref="F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70</vt:i4>
      </vt:variant>
    </vt:vector>
  </HeadingPairs>
  <TitlesOfParts>
    <vt:vector size="115" baseType="lpstr">
      <vt:lpstr>1.</vt:lpstr>
      <vt:lpstr>kiadások önk</vt:lpstr>
      <vt:lpstr>2.</vt:lpstr>
      <vt:lpstr>kiadások összesen</vt:lpstr>
      <vt:lpstr>kiadások egyszerűsített önkorm</vt:lpstr>
      <vt:lpstr>kiadások egyszerűsített kv szer</vt:lpstr>
      <vt:lpstr>kiadások egyszerűsített össz</vt:lpstr>
      <vt:lpstr>kiadások funkciócsoportra</vt:lpstr>
      <vt:lpstr>bevételek önk</vt:lpstr>
      <vt:lpstr>3.</vt:lpstr>
      <vt:lpstr>bevételek összesen</vt:lpstr>
      <vt:lpstr>bevételek egyszerűsített önk</vt:lpstr>
      <vt:lpstr>bevétel egyszerűsített kvszerv</vt:lpstr>
      <vt:lpstr>bevétel egyszerűsített összes</vt:lpstr>
      <vt:lpstr>bevételek funkciócsoportra</vt:lpstr>
      <vt:lpstr>4.</vt:lpstr>
      <vt:lpstr>5.</vt:lpstr>
      <vt:lpstr>6.</vt:lpstr>
      <vt:lpstr>7.</vt:lpstr>
      <vt:lpstr>8.</vt:lpstr>
      <vt:lpstr>stabilitási 1</vt:lpstr>
      <vt:lpstr>stabilitási 2</vt:lpstr>
      <vt:lpstr>EU projektek</vt:lpstr>
      <vt:lpstr>hitelek</vt:lpstr>
      <vt:lpstr>finanszírozás</vt:lpstr>
      <vt:lpstr>szociális kiadások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helyi adók</vt:lpstr>
      <vt:lpstr>eredménykimutatás önkorm</vt:lpstr>
      <vt:lpstr>vagyonmérleg önkorm</vt:lpstr>
      <vt:lpstr>MÉRLEG (2)</vt:lpstr>
      <vt:lpstr>MÉRLEG (3)</vt:lpstr>
      <vt:lpstr>TÖBB ÉVES</vt:lpstr>
      <vt:lpstr>KÖZVETETT</vt:lpstr>
      <vt:lpstr>GÖRDÜLŐ</vt:lpstr>
      <vt:lpstr>KÖZVETETT!_pr232</vt:lpstr>
      <vt:lpstr>'MÉRLEG (2)'!_pr232</vt:lpstr>
      <vt:lpstr>'MÉRLEG (3)'!_pr232</vt:lpstr>
      <vt:lpstr>'TÖBB ÉVES'!_pr232</vt:lpstr>
      <vt:lpstr>KÖZVETETT!_pr233</vt:lpstr>
      <vt:lpstr>'MÉRLEG (2)'!_pr233</vt:lpstr>
      <vt:lpstr>'MÉRLEG (3)'!_pr233</vt:lpstr>
      <vt:lpstr>'TÖBB ÉVES'!_pr233</vt:lpstr>
      <vt:lpstr>KÖZVETETT!_pr234</vt:lpstr>
      <vt:lpstr>'MÉRLEG (2)'!_pr234</vt:lpstr>
      <vt:lpstr>'MÉRLEG (3)'!_pr234</vt:lpstr>
      <vt:lpstr>'TÖBB ÉVES'!_pr234</vt:lpstr>
      <vt:lpstr>KÖZVETETT!_pr235</vt:lpstr>
      <vt:lpstr>'MÉRLEG (2)'!_pr235</vt:lpstr>
      <vt:lpstr>'MÉRLEG (3)'!_pr235</vt:lpstr>
      <vt:lpstr>'TÖBB ÉVES'!_pr235</vt:lpstr>
      <vt:lpstr>KÖZVETETT!_pr236</vt:lpstr>
      <vt:lpstr>'MÉRLEG (2)'!_pr236</vt:lpstr>
      <vt:lpstr>'MÉRLEG (3)'!_pr236</vt:lpstr>
      <vt:lpstr>'TÖBB ÉVES'!_pr236</vt:lpstr>
      <vt:lpstr>'MÉRLEG (2)'!_pr312</vt:lpstr>
      <vt:lpstr>'MÉRLEG (3)'!_pr312</vt:lpstr>
      <vt:lpstr>'TÖBB ÉVES'!_pr312</vt:lpstr>
      <vt:lpstr>'MÉRLEG (2)'!_pr313</vt:lpstr>
      <vt:lpstr>'MÉRLEG (3)'!_pr313</vt:lpstr>
      <vt:lpstr>'TÖBB ÉVES'!_pr313</vt:lpstr>
      <vt:lpstr>KÖZVETETT!_pr314</vt:lpstr>
      <vt:lpstr>'MÉRLEG (2)'!_pr314</vt:lpstr>
      <vt:lpstr>'MÉRLEG (3)'!_pr314</vt:lpstr>
      <vt:lpstr>'TÖBB ÉVES'!_pr314</vt:lpstr>
      <vt:lpstr>'MÉRLEG (2)'!_pr315</vt:lpstr>
      <vt:lpstr>'MÉRLEG (3)'!_pr315</vt:lpstr>
      <vt:lpstr>'TÖBB ÉVES'!_pr315</vt:lpstr>
      <vt:lpstr>'stabilitási 2'!foot_4_place</vt:lpstr>
      <vt:lpstr>'stabilitási 2'!foot_53_place</vt:lpstr>
      <vt:lpstr>'1.'!Nyomtatási_terület</vt:lpstr>
      <vt:lpstr>'10.'!Nyomtatási_terület</vt:lpstr>
      <vt:lpstr>'11.'!Nyomtatási_terület</vt:lpstr>
      <vt:lpstr>'18.'!Nyomtatási_terület</vt:lpstr>
      <vt:lpstr>'2.'!Nyomtatási_terület</vt:lpstr>
      <vt:lpstr>'3.'!Nyomtatási_terület</vt:lpstr>
      <vt:lpstr>'4.'!Nyomtatási_terület</vt:lpstr>
      <vt:lpstr>'8.'!Nyomtatási_terület</vt:lpstr>
      <vt:lpstr>'9.'!Nyomtatási_terület</vt:lpstr>
      <vt:lpstr>'bevétel egyszerűsített kvszerv'!Nyomtatási_terület</vt:lpstr>
      <vt:lpstr>'bevétel egyszerűsített összes'!Nyomtatási_terület</vt:lpstr>
      <vt:lpstr>'bevételek egyszerűsített önk'!Nyomtatási_terület</vt:lpstr>
      <vt:lpstr>'bevételek funkciócsoportra'!Nyomtatási_terület</vt:lpstr>
      <vt:lpstr>'bevételek önk'!Nyomtatási_terület</vt:lpstr>
      <vt:lpstr>'bevételek összesen'!Nyomtatási_terület</vt:lpstr>
      <vt:lpstr>'eredménykimutatás önkorm'!Nyomtatási_terület</vt:lpstr>
      <vt:lpstr>'EU projektek'!Nyomtatási_terület</vt:lpstr>
      <vt:lpstr>finanszírozás!Nyomtatási_terület</vt:lpstr>
      <vt:lpstr>GÖRDÜLŐ!Nyomtatási_terület</vt:lpstr>
      <vt:lpstr>'helyi adók'!Nyomtatási_terület</vt:lpstr>
      <vt:lpstr>hitelek!Nyomtatási_terület</vt:lpstr>
      <vt:lpstr>'kiadások egyszerűsített kv szer'!Nyomtatási_terület</vt:lpstr>
      <vt:lpstr>'kiadások egyszerűsített önkorm'!Nyomtatási_terület</vt:lpstr>
      <vt:lpstr>'kiadások egyszerűsített össz'!Nyomtatási_terület</vt:lpstr>
      <vt:lpstr>'kiadások funkciócsoportra'!Nyomtatási_terület</vt:lpstr>
      <vt:lpstr>'kiadások önk'!Nyomtatási_terület</vt:lpstr>
      <vt:lpstr>'kiadások összesen'!Nyomtatási_terület</vt:lpstr>
      <vt:lpstr>KÖZVETETT!Nyomtatási_terület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'TÖBB ÉVES'!Nyomtatási_terület</vt:lpstr>
      <vt:lpstr>'vagyonmérleg önkorm'!Nyomtatási_terület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A1</cp:lastModifiedBy>
  <cp:lastPrinted>2021-02-25T11:08:22Z</cp:lastPrinted>
  <dcterms:created xsi:type="dcterms:W3CDTF">2014-01-03T21:48:14Z</dcterms:created>
  <dcterms:modified xsi:type="dcterms:W3CDTF">2021-06-17T10:48:40Z</dcterms:modified>
</cp:coreProperties>
</file>