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05331B23-1C6F-461F-8EFF-E69CDD3EE4A2}" xr6:coauthVersionLast="46" xr6:coauthVersionMax="46" xr10:uidLastSave="{00000000-0000-0000-0000-000000000000}"/>
  <bookViews>
    <workbookView xWindow="-120" yWindow="-120" windowWidth="19440" windowHeight="15000" tabRatio="904" xr2:uid="{00000000-000D-0000-FFFF-FFFF00000000}"/>
  </bookViews>
  <sheets>
    <sheet name="2. melléklet" sheetId="81" r:id="rId1"/>
  </sheets>
  <definedNames>
    <definedName name="_xlnm.Print_Titles" localSheetId="0">'2. melléklet'!$1:$4</definedName>
  </definedNames>
  <calcPr calcId="181029"/>
</workbook>
</file>

<file path=xl/calcChain.xml><?xml version="1.0" encoding="utf-8"?>
<calcChain xmlns="http://schemas.openxmlformats.org/spreadsheetml/2006/main">
  <c r="F7" i="81" l="1"/>
  <c r="E8" i="81"/>
  <c r="F9" i="81"/>
  <c r="F10" i="81"/>
  <c r="C11" i="81"/>
  <c r="D11" i="81"/>
  <c r="F11" i="81" s="1"/>
  <c r="C12" i="81"/>
  <c r="D12" i="81"/>
  <c r="F12" i="81" s="1"/>
  <c r="F13" i="81"/>
  <c r="F14" i="81"/>
  <c r="F15" i="81"/>
  <c r="F17" i="81"/>
  <c r="F18" i="81"/>
  <c r="D19" i="81"/>
  <c r="E19" i="81"/>
  <c r="F19" i="81" s="1"/>
  <c r="C20" i="81"/>
  <c r="F20" i="81"/>
  <c r="C21" i="81"/>
  <c r="F21" i="81"/>
  <c r="F22" i="81"/>
  <c r="F23" i="81"/>
  <c r="D24" i="81"/>
  <c r="E24" i="81"/>
  <c r="F24" i="81"/>
  <c r="F26" i="81"/>
  <c r="C27" i="81"/>
  <c r="F27" i="81"/>
  <c r="C28" i="81"/>
  <c r="F28" i="81"/>
  <c r="F29" i="81"/>
  <c r="F30" i="81"/>
  <c r="F31" i="81"/>
  <c r="F32" i="81"/>
  <c r="F33" i="81"/>
  <c r="F34" i="81"/>
  <c r="C36" i="81"/>
  <c r="D36" i="81"/>
  <c r="E36" i="81"/>
  <c r="F36" i="81" s="1"/>
  <c r="F37" i="81"/>
  <c r="F38" i="81"/>
  <c r="F39" i="81"/>
  <c r="F40" i="81"/>
  <c r="F41" i="81"/>
  <c r="C43" i="81"/>
  <c r="C44" i="81"/>
  <c r="D44" i="81"/>
  <c r="D43" i="81" s="1"/>
  <c r="E44" i="81"/>
  <c r="F45" i="81"/>
  <c r="F46" i="81"/>
  <c r="F47" i="81"/>
  <c r="C51" i="81"/>
  <c r="C50" i="81" s="1"/>
  <c r="C57" i="81" s="1"/>
  <c r="D51" i="81"/>
  <c r="D50" i="81" s="1"/>
  <c r="D57" i="81" s="1"/>
  <c r="E51" i="81"/>
  <c r="F52" i="81"/>
  <c r="F53" i="81"/>
  <c r="F54" i="81"/>
  <c r="F55" i="81"/>
  <c r="F56" i="81"/>
  <c r="C19" i="81" l="1"/>
  <c r="F51" i="81"/>
  <c r="E50" i="81"/>
  <c r="E43" i="81"/>
  <c r="F43" i="81" s="1"/>
  <c r="F44" i="81"/>
  <c r="C8" i="81"/>
  <c r="C6" i="81" s="1"/>
  <c r="F50" i="81"/>
  <c r="E57" i="81"/>
  <c r="C24" i="81"/>
  <c r="C42" i="81" s="1"/>
  <c r="C48" i="81" s="1"/>
  <c r="C59" i="81" s="1"/>
  <c r="D8" i="81"/>
  <c r="D6" i="81" s="1"/>
  <c r="D42" i="81" s="1"/>
  <c r="D48" i="81" s="1"/>
  <c r="D59" i="81" s="1"/>
  <c r="E6" i="81"/>
  <c r="F8" i="81"/>
  <c r="E42" i="81" l="1"/>
  <c r="F6" i="81"/>
  <c r="F57" i="81"/>
  <c r="F42" i="81" l="1"/>
  <c r="E48" i="81"/>
  <c r="F48" i="81" l="1"/>
  <c r="E59" i="81"/>
  <c r="F59" i="81" s="1"/>
</calcChain>
</file>

<file path=xl/sharedStrings.xml><?xml version="1.0" encoding="utf-8"?>
<sst xmlns="http://schemas.openxmlformats.org/spreadsheetml/2006/main" count="58" uniqueCount="57">
  <si>
    <t>Jogcím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</si>
  <si>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</si>
  <si>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</si>
  <si>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</si>
  <si>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</si>
  <si>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</si>
  <si>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</si>
  <si>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</si>
  <si>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</si>
  <si>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</si>
  <si>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</si>
  <si>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</si>
  <si>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</si>
  <si>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</si>
  <si>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</si>
  <si>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</si>
  <si>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</si>
  <si>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</si>
  <si>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</si>
  <si>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</si>
  <si>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</si>
  <si>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</si>
  <si>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</si>
  <si>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</si>
  <si>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4.  Pedagógus II. kategóriába sorolt óvodapedagógusok kiegészítő támogatása</t>
  </si>
  <si>
    <t>Kulturális pótlék</t>
  </si>
  <si>
    <t xml:space="preserve">I.) Felhalmozási célú támogatások </t>
  </si>
  <si>
    <t>I.) Működési célú  támogatások</t>
  </si>
  <si>
    <t>Teljesítés         %-ban</t>
  </si>
  <si>
    <t>6. Polgármesteri illetmény támogatása</t>
  </si>
  <si>
    <t>5.  Nemzetiségi óvodapedagógusok kiegészítő támogatása</t>
  </si>
  <si>
    <t>7.b. Bölcsődei üzemeltetés támogatása</t>
  </si>
  <si>
    <t>I.) Települési önkrományzatok működésének támogatása</t>
  </si>
  <si>
    <t>1. Pénzbeli szociális ellátások kiegészítése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</si>
  <si>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</si>
  <si>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</si>
  <si>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Szociális ágazati pótlék</t>
  </si>
  <si>
    <t>1. i) Települési önkormányzatok könyvtári érdekeltségnövelő támogatása</t>
  </si>
  <si>
    <t>Kőszeg Város Önkormányzatának központilag szabályozott bevételei 2020. évben</t>
  </si>
  <si>
    <t xml:space="preserve">A helyi önkormányzatok általános müködésének és ágazati feladatainak támogatása (2019. évi LXXI. törvény 2. melléklete szerint)  </t>
  </si>
  <si>
    <t xml:space="preserve">1. e)  Üdülőhelyi feladatok  támogatása </t>
  </si>
  <si>
    <t>Bérkompenzáció</t>
  </si>
  <si>
    <t xml:space="preserve">A helyi önkormányzatok kiegészítő támogatásai  (2019. évi LXXI. törvény 3. melléklete szerint)  </t>
  </si>
  <si>
    <t>Működési célú  önkormányzati támogatások összesen (2019. évi LXXI. törvény 2. és 3. melléklete szerint):</t>
  </si>
  <si>
    <t>Felhalmozási célú  önkormányzati támogatások összesen (2019. évi LXXI. törvény 2. és 3. melléklete szerint):</t>
  </si>
  <si>
    <t>Támogatás         Eredeti összege 2020. 01. 01.             ( Ft)</t>
  </si>
  <si>
    <t>Idegenforgalmi adó kiegészítő támogatása</t>
  </si>
  <si>
    <t xml:space="preserve">           Rendkívüli támogatás REKI</t>
  </si>
  <si>
    <t>Dózsa György utca felújításának támogatása</t>
  </si>
  <si>
    <t>Szent Lénárd utca Petőfi tér felújításának támogatása</t>
  </si>
  <si>
    <t>Támogatás Módosított összege 2020. 12. 31.             ( Ft)</t>
  </si>
  <si>
    <t>Támogatás          teljesített összege 2020. 12. 31.             ( Ft)</t>
  </si>
  <si>
    <t xml:space="preserve">           Tisztítsuk meg az országot! Illegális hulladéklerakó felszámolása támogatás </t>
  </si>
  <si>
    <t>Új temető építése támogatása</t>
  </si>
  <si>
    <t xml:space="preserve">           Önkormányzati utak támogatása </t>
  </si>
  <si>
    <t xml:space="preserve">          Közművelődési érdekeltségnövelő támogatás</t>
  </si>
  <si>
    <t>2.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</si>
</sst>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3" borderId="0" applyNumberFormat="0" applyBorder="0" applyAlignment="0" applyProtection="0"/>
    <xf numFmtId="0" fontId="32" fillId="7" borderId="1" applyNumberFormat="0" applyAlignment="0" applyProtection="0"/>
    <xf numFmtId="0" fontId="27" fillId="20" borderId="1" applyNumberFormat="0" applyAlignment="0" applyProtection="0"/>
    <xf numFmtId="0" fontId="18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3" fillId="7" borderId="1" applyNumberFormat="0" applyAlignment="0" applyProtection="0"/>
    <xf numFmtId="0" fontId="10" fillId="22" borderId="7" applyNumberFormat="0" applyFont="0" applyAlignment="0" applyProtection="0"/>
    <xf numFmtId="0" fontId="40" fillId="4" borderId="0" applyNumberFormat="0" applyBorder="0" applyAlignment="0" applyProtection="0"/>
    <xf numFmtId="0" fontId="41" fillId="20" borderId="8" applyNumberFormat="0" applyAlignment="0" applyProtection="0"/>
    <xf numFmtId="0" fontId="20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30" fillId="0" borderId="0"/>
    <xf numFmtId="0" fontId="11" fillId="0" borderId="0"/>
    <xf numFmtId="0" fontId="47" fillId="0" borderId="0"/>
    <xf numFmtId="0" fontId="4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22" borderId="7" applyNumberFormat="0" applyFont="0" applyAlignment="0" applyProtection="0"/>
    <xf numFmtId="0" fontId="22" fillId="20" borderId="8" applyNumberFormat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1" applyNumberFormat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3" fontId="9" fillId="0" borderId="0" xfId="76" applyNumberFormat="1" applyFont="1" applyFill="1" applyAlignment="1">
      <alignment horizontal="center" wrapText="1"/>
    </xf>
    <xf numFmtId="0" fontId="49" fillId="0" borderId="0" xfId="0" applyFont="1"/>
    <xf numFmtId="3" fontId="3" fillId="24" borderId="0" xfId="77" applyNumberFormat="1" applyFont="1" applyFill="1"/>
    <xf numFmtId="3" fontId="8" fillId="25" borderId="0" xfId="77" applyNumberFormat="1" applyFont="1" applyFill="1"/>
    <xf numFmtId="0" fontId="7" fillId="26" borderId="0" xfId="77" applyFont="1" applyFill="1"/>
    <xf numFmtId="0" fontId="7" fillId="26" borderId="0" xfId="77" applyFont="1" applyFill="1" applyAlignment="1">
      <alignment wrapText="1"/>
    </xf>
    <xf numFmtId="3" fontId="7" fillId="26" borderId="0" xfId="77" applyNumberFormat="1" applyFont="1" applyFill="1"/>
    <xf numFmtId="4" fontId="3" fillId="24" borderId="0" xfId="77" applyNumberFormat="1" applyFont="1" applyFill="1"/>
    <xf numFmtId="4" fontId="8" fillId="25" borderId="0" xfId="77" applyNumberFormat="1" applyFont="1" applyFill="1"/>
    <xf numFmtId="4" fontId="7" fillId="26" borderId="0" xfId="77" applyNumberFormat="1" applyFont="1" applyFill="1"/>
    <xf numFmtId="3" fontId="3" fillId="0" borderId="0" xfId="77" applyNumberFormat="1" applyFont="1"/>
    <xf numFmtId="0" fontId="3" fillId="0" borderId="0" xfId="77" applyFont="1"/>
    <xf numFmtId="0" fontId="2" fillId="0" borderId="0" xfId="79" applyFont="1"/>
    <xf numFmtId="3" fontId="3" fillId="0" borderId="0" xfId="77" applyNumberFormat="1" applyFont="1" applyAlignment="1">
      <alignment vertical="top"/>
    </xf>
    <xf numFmtId="0" fontId="3" fillId="0" borderId="0" xfId="77" applyFont="1" applyAlignment="1">
      <alignment vertical="top"/>
    </xf>
    <xf numFmtId="0" fontId="4" fillId="0" borderId="0" xfId="77" applyFont="1" applyAlignment="1">
      <alignment horizontal="center"/>
    </xf>
    <xf numFmtId="0" fontId="2" fillId="0" borderId="0" xfId="77" applyFont="1"/>
    <xf numFmtId="3" fontId="9" fillId="0" borderId="0" xfId="77" applyNumberFormat="1" applyFont="1" applyAlignment="1">
      <alignment horizontal="center" wrapText="1"/>
    </xf>
    <xf numFmtId="0" fontId="4" fillId="0" borderId="0" xfId="77" applyFont="1"/>
    <xf numFmtId="0" fontId="5" fillId="0" borderId="0" xfId="77" applyFont="1"/>
    <xf numFmtId="0" fontId="6" fillId="24" borderId="0" xfId="77" applyFont="1" applyFill="1" applyAlignment="1">
      <alignment horizontal="left"/>
    </xf>
    <xf numFmtId="0" fontId="5" fillId="0" borderId="0" xfId="77" applyFont="1" applyAlignment="1">
      <alignment horizontal="left" wrapText="1" indent="3"/>
    </xf>
    <xf numFmtId="0" fontId="5" fillId="0" borderId="0" xfId="77" applyFont="1" applyAlignment="1">
      <alignment horizontal="left" indent="3"/>
    </xf>
    <xf numFmtId="0" fontId="3" fillId="0" borderId="0" xfId="77" applyFont="1" applyAlignment="1">
      <alignment horizontal="left" wrapText="1" indent="3"/>
    </xf>
    <xf numFmtId="0" fontId="3" fillId="0" borderId="0" xfId="77" applyFont="1" applyAlignment="1">
      <alignment horizontal="left" indent="3"/>
    </xf>
    <xf numFmtId="0" fontId="4" fillId="24" borderId="0" xfId="77" applyFont="1" applyFill="1" applyAlignment="1">
      <alignment wrapText="1"/>
    </xf>
    <xf numFmtId="0" fontId="5" fillId="0" borderId="0" xfId="77" applyFont="1" applyAlignment="1">
      <alignment wrapText="1"/>
    </xf>
    <xf numFmtId="2" fontId="5" fillId="0" borderId="0" xfId="77" applyNumberFormat="1" applyFont="1" applyAlignment="1">
      <alignment horizontal="left" wrapText="1" indent="3"/>
    </xf>
    <xf numFmtId="0" fontId="8" fillId="0" borderId="0" xfId="77" applyFont="1"/>
    <xf numFmtId="0" fontId="8" fillId="25" borderId="0" xfId="77" applyFont="1" applyFill="1"/>
    <xf numFmtId="0" fontId="8" fillId="0" borderId="0" xfId="77" applyFont="1" applyAlignment="1">
      <alignment wrapText="1"/>
    </xf>
    <xf numFmtId="3" fontId="8" fillId="0" borderId="0" xfId="77" applyNumberFormat="1" applyFont="1" applyAlignment="1">
      <alignment wrapText="1"/>
    </xf>
    <xf numFmtId="0" fontId="28" fillId="0" borderId="0" xfId="77" applyFont="1"/>
    <xf numFmtId="0" fontId="28" fillId="0" borderId="0" xfId="77" applyFont="1" applyAlignment="1">
      <alignment wrapText="1"/>
    </xf>
    <xf numFmtId="3" fontId="3" fillId="0" borderId="0" xfId="77" applyNumberFormat="1" applyFont="1" applyAlignment="1">
      <alignment wrapText="1"/>
    </xf>
    <xf numFmtId="0" fontId="7" fillId="0" borderId="0" xfId="77" applyFont="1"/>
    <xf numFmtId="3" fontId="7" fillId="0" borderId="0" xfId="77" applyNumberFormat="1" applyFont="1"/>
    <xf numFmtId="3" fontId="7" fillId="0" borderId="0" xfId="77" applyNumberFormat="1" applyFont="1" applyAlignment="1">
      <alignment wrapText="1"/>
    </xf>
    <xf numFmtId="4" fontId="3" fillId="0" borderId="0" xfId="77" applyNumberFormat="1" applyFont="1"/>
    <xf numFmtId="4" fontId="8" fillId="0" borderId="0" xfId="77" applyNumberFormat="1" applyFont="1" applyAlignment="1">
      <alignment wrapText="1"/>
    </xf>
    <xf numFmtId="4" fontId="3" fillId="0" borderId="0" xfId="77" applyNumberFormat="1" applyFont="1" applyAlignment="1">
      <alignment wrapText="1"/>
    </xf>
    <xf numFmtId="4" fontId="7" fillId="0" borderId="0" xfId="77" applyNumberFormat="1" applyFont="1"/>
    <xf numFmtId="0" fontId="2" fillId="0" borderId="0" xfId="79" applyFont="1" applyAlignment="1">
      <alignment horizontal="left"/>
    </xf>
    <xf numFmtId="0" fontId="4" fillId="0" borderId="0" xfId="77" applyFont="1" applyAlignment="1">
      <alignment horizontal="center"/>
    </xf>
  </cellXfs>
  <cellStyles count="8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ál_2013. költségvetés mell" xfId="76" xr:uid="{00000000-0005-0000-0000-00004C000000}"/>
    <cellStyle name="Normál_2013. költségvetés mell 2" xfId="77" xr:uid="{00000000-0005-0000-0000-00004D000000}"/>
    <cellStyle name="Normal_KTRSZJ" xfId="78" xr:uid="{00000000-0005-0000-0000-00004F000000}"/>
    <cellStyle name="Normál_R_2MELL 2" xfId="79" xr:uid="{00000000-0005-0000-0000-000052000000}"/>
    <cellStyle name="Note" xfId="80" xr:uid="{00000000-0005-0000-0000-000053000000}"/>
    <cellStyle name="Output" xfId="81" xr:uid="{00000000-0005-0000-0000-000054000000}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Title" xfId="86" xr:uid="{00000000-0005-0000-0000-000059000000}"/>
    <cellStyle name="Total" xfId="87" xr:uid="{00000000-0005-0000-0000-00005A000000}"/>
    <cellStyle name="Warning Text" xfId="88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59"/>
  <sheetViews>
    <sheetView tabSelected="1" view="pageBreakPreview" zoomScaleNormal="100" zoomScaleSheetLayoutView="100" workbookViewId="0">
      <selection activeCell="B1" sqref="B1:J1"/>
    </sheetView>
  </sheetViews>
  <sheetFormatPr defaultRowHeight="12.75" x14ac:dyDescent="0.2"/>
  <cols>
    <col min="1" max="1" width="2.85546875" style="12" customWidth="1"/>
    <col min="2" max="2" width="92.85546875" style="12" customWidth="1"/>
    <col min="3" max="5" width="14.7109375" style="11" customWidth="1"/>
    <col min="6" max="6" width="9.140625" style="11" customWidth="1"/>
    <col min="7" max="16384" width="9.140625" style="12"/>
  </cols>
  <sheetData>
    <row r="1" spans="1:10" s="15" customFormat="1" ht="15" customHeight="1" x14ac:dyDescent="0.25">
      <c r="A1" s="13"/>
      <c r="B1" s="43" t="s">
        <v>56</v>
      </c>
      <c r="C1" s="43"/>
      <c r="D1" s="43"/>
      <c r="E1" s="43"/>
      <c r="F1" s="43"/>
      <c r="G1" s="43"/>
      <c r="H1" s="43"/>
      <c r="I1" s="43"/>
      <c r="J1" s="43"/>
    </row>
    <row r="2" spans="1:10" s="15" customFormat="1" ht="9" customHeight="1" x14ac:dyDescent="0.25">
      <c r="A2" s="13"/>
      <c r="B2" s="13"/>
      <c r="C2" s="14"/>
      <c r="D2" s="14"/>
      <c r="E2" s="14"/>
      <c r="F2" s="14"/>
    </row>
    <row r="3" spans="1:10" x14ac:dyDescent="0.2">
      <c r="A3" s="44" t="s">
        <v>38</v>
      </c>
      <c r="B3" s="44"/>
      <c r="C3" s="44"/>
      <c r="D3" s="16"/>
      <c r="E3" s="16"/>
      <c r="F3" s="16"/>
    </row>
    <row r="4" spans="1:10" s="17" customFormat="1" ht="45.75" x14ac:dyDescent="0.25">
      <c r="B4" s="17" t="s">
        <v>0</v>
      </c>
      <c r="C4" s="18" t="s">
        <v>45</v>
      </c>
      <c r="D4" s="18" t="s">
        <v>50</v>
      </c>
      <c r="E4" s="18" t="s">
        <v>51</v>
      </c>
      <c r="F4" s="1" t="s">
        <v>28</v>
      </c>
    </row>
    <row r="5" spans="1:10" s="19" customFormat="1" x14ac:dyDescent="0.2">
      <c r="A5" s="19" t="s">
        <v>39</v>
      </c>
    </row>
    <row r="6" spans="1:10" s="20" customFormat="1" ht="13.35" customHeight="1" x14ac:dyDescent="0.2">
      <c r="B6" s="21" t="s">
        <v>32</v>
      </c>
      <c r="C6" s="3">
        <f>C7+C8+C13+C16+C14+C15+C18+C17</f>
        <v>273586562</v>
      </c>
      <c r="D6" s="3">
        <f>D7+D8+D13+D16+D14+D15+D18+D17</f>
        <v>297318308</v>
      </c>
      <c r="E6" s="3">
        <f>E7+E8+E13+E16+E14+E15+E18+E17</f>
        <v>297318308</v>
      </c>
      <c r="F6" s="8">
        <f t="shared" ref="F6:F15" si="0">ROUND(E6/D6*100,2)</f>
        <v>100</v>
      </c>
    </row>
    <row r="7" spans="1:10" ht="13.35" customHeight="1" x14ac:dyDescent="0.2">
      <c r="B7" s="22" t="s">
        <v>1</v>
      </c>
      <c r="C7" s="11">
        <v>160666400</v>
      </c>
      <c r="D7" s="11">
        <v>194685211</v>
      </c>
      <c r="E7" s="11">
        <v>194685211</v>
      </c>
      <c r="F7" s="39">
        <f t="shared" si="0"/>
        <v>100</v>
      </c>
    </row>
    <row r="8" spans="1:10" ht="13.35" customHeight="1" x14ac:dyDescent="0.2">
      <c r="B8" s="23" t="s">
        <v>2</v>
      </c>
      <c r="C8" s="11">
        <f>C9+C10+C11+C12</f>
        <v>88207808</v>
      </c>
      <c r="D8" s="11">
        <f>D9+D10+D11+D12</f>
        <v>88207808</v>
      </c>
      <c r="E8" s="11">
        <f>E9+E10+E11+E12</f>
        <v>88207808</v>
      </c>
      <c r="F8" s="39">
        <f t="shared" si="0"/>
        <v>100</v>
      </c>
    </row>
    <row r="9" spans="1:10" ht="13.35" customHeight="1" x14ac:dyDescent="0.2">
      <c r="B9" s="24" t="s">
        <v>15</v>
      </c>
      <c r="C9" s="11">
        <v>15344280</v>
      </c>
      <c r="D9" s="11">
        <v>15344280</v>
      </c>
      <c r="E9" s="11">
        <v>15344280</v>
      </c>
      <c r="F9" s="39">
        <f t="shared" si="0"/>
        <v>100</v>
      </c>
    </row>
    <row r="10" spans="1:10" ht="13.35" customHeight="1" x14ac:dyDescent="0.2">
      <c r="B10" s="25" t="s">
        <v>14</v>
      </c>
      <c r="C10" s="11">
        <v>45840000</v>
      </c>
      <c r="D10" s="11">
        <v>45840000</v>
      </c>
      <c r="E10" s="11">
        <v>45840000</v>
      </c>
      <c r="F10" s="39">
        <f t="shared" si="0"/>
        <v>100</v>
      </c>
    </row>
    <row r="11" spans="1:10" ht="13.35" customHeight="1" x14ac:dyDescent="0.2">
      <c r="B11" s="25" t="s">
        <v>13</v>
      </c>
      <c r="C11" s="11">
        <f>3588728-0</f>
        <v>3588728</v>
      </c>
      <c r="D11" s="11">
        <f>3588728-0</f>
        <v>3588728</v>
      </c>
      <c r="E11" s="11">
        <v>3588728</v>
      </c>
      <c r="F11" s="39">
        <f t="shared" si="0"/>
        <v>100</v>
      </c>
    </row>
    <row r="12" spans="1:10" ht="13.35" customHeight="1" x14ac:dyDescent="0.2">
      <c r="B12" s="25" t="s">
        <v>17</v>
      </c>
      <c r="C12" s="11">
        <f>23434800-0</f>
        <v>23434800</v>
      </c>
      <c r="D12" s="11">
        <f>23434800-0</f>
        <v>23434800</v>
      </c>
      <c r="E12" s="11">
        <v>23434800</v>
      </c>
      <c r="F12" s="39">
        <f t="shared" si="0"/>
        <v>100</v>
      </c>
    </row>
    <row r="13" spans="1:10" ht="13.35" customHeight="1" x14ac:dyDescent="0.2">
      <c r="B13" s="22" t="s">
        <v>18</v>
      </c>
      <c r="C13" s="11">
        <v>4070330</v>
      </c>
      <c r="D13" s="11">
        <v>4070330</v>
      </c>
      <c r="E13" s="11">
        <v>4070330</v>
      </c>
      <c r="F13" s="39">
        <f t="shared" si="0"/>
        <v>100</v>
      </c>
    </row>
    <row r="14" spans="1:10" ht="13.35" customHeight="1" x14ac:dyDescent="0.2">
      <c r="B14" s="22" t="s">
        <v>19</v>
      </c>
      <c r="C14" s="11">
        <v>402900</v>
      </c>
      <c r="D14" s="11">
        <v>402900</v>
      </c>
      <c r="E14" s="11">
        <v>402900</v>
      </c>
      <c r="F14" s="39">
        <f t="shared" si="0"/>
        <v>100</v>
      </c>
    </row>
    <row r="15" spans="1:10" ht="13.35" customHeight="1" x14ac:dyDescent="0.2">
      <c r="B15" s="22" t="s">
        <v>40</v>
      </c>
      <c r="C15" s="11">
        <v>18445224</v>
      </c>
      <c r="D15" s="11">
        <v>6443532</v>
      </c>
      <c r="E15" s="11">
        <v>6443532</v>
      </c>
      <c r="F15" s="39">
        <f t="shared" si="0"/>
        <v>100</v>
      </c>
    </row>
    <row r="16" spans="1:10" ht="13.35" customHeight="1" x14ac:dyDescent="0.2">
      <c r="B16" s="22" t="s">
        <v>9</v>
      </c>
      <c r="C16" s="11">
        <v>0</v>
      </c>
      <c r="D16" s="11">
        <v>0</v>
      </c>
      <c r="E16" s="11">
        <v>0</v>
      </c>
      <c r="F16" s="39"/>
    </row>
    <row r="17" spans="2:6" ht="13.35" customHeight="1" x14ac:dyDescent="0.2">
      <c r="B17" s="22" t="s">
        <v>29</v>
      </c>
      <c r="C17" s="11">
        <v>1793900</v>
      </c>
      <c r="D17" s="11">
        <v>1793900</v>
      </c>
      <c r="E17" s="11">
        <v>1793900</v>
      </c>
      <c r="F17" s="39">
        <f t="shared" ref="F17:F24" si="1">ROUND(E17/D17*100,2)</f>
        <v>100</v>
      </c>
    </row>
    <row r="18" spans="2:6" ht="13.35" customHeight="1" x14ac:dyDescent="0.2">
      <c r="B18" s="22" t="s">
        <v>41</v>
      </c>
      <c r="C18" s="11">
        <v>0</v>
      </c>
      <c r="D18" s="11">
        <v>1714627</v>
      </c>
      <c r="E18" s="11">
        <v>1714627</v>
      </c>
      <c r="F18" s="39">
        <f t="shared" si="1"/>
        <v>100</v>
      </c>
    </row>
    <row r="19" spans="2:6" ht="13.35" customHeight="1" x14ac:dyDescent="0.2">
      <c r="B19" s="26" t="s">
        <v>4</v>
      </c>
      <c r="C19" s="3">
        <f>C20+C21+C23+C22</f>
        <v>259623860</v>
      </c>
      <c r="D19" s="3">
        <f>D20+D21+D23+D22</f>
        <v>276184370</v>
      </c>
      <c r="E19" s="3">
        <f>E20+E21+E23+E22</f>
        <v>276184370</v>
      </c>
      <c r="F19" s="8">
        <f t="shared" si="1"/>
        <v>100</v>
      </c>
    </row>
    <row r="20" spans="2:6" ht="13.35" customHeight="1" x14ac:dyDescent="0.2">
      <c r="B20" s="27" t="s">
        <v>20</v>
      </c>
      <c r="C20" s="11">
        <f>154313950+57600000</f>
        <v>211913950</v>
      </c>
      <c r="D20" s="11">
        <v>209513950</v>
      </c>
      <c r="E20" s="11">
        <v>209513950</v>
      </c>
      <c r="F20" s="39">
        <f t="shared" si="1"/>
        <v>100</v>
      </c>
    </row>
    <row r="21" spans="2:6" ht="13.35" customHeight="1" x14ac:dyDescent="0.2">
      <c r="B21" s="28" t="s">
        <v>7</v>
      </c>
      <c r="C21" s="11">
        <f>37820420</f>
        <v>37820420</v>
      </c>
      <c r="D21" s="11">
        <v>56926386</v>
      </c>
      <c r="E21" s="11">
        <v>56926386</v>
      </c>
      <c r="F21" s="39">
        <f t="shared" si="1"/>
        <v>100</v>
      </c>
    </row>
    <row r="22" spans="2:6" ht="13.35" customHeight="1" x14ac:dyDescent="0.2">
      <c r="B22" s="22" t="s">
        <v>24</v>
      </c>
      <c r="C22" s="11">
        <v>5831490</v>
      </c>
      <c r="D22" s="11">
        <v>5686034</v>
      </c>
      <c r="E22" s="11">
        <v>5686034</v>
      </c>
      <c r="F22" s="39">
        <f t="shared" si="1"/>
        <v>100</v>
      </c>
    </row>
    <row r="23" spans="2:6" ht="13.35" customHeight="1" x14ac:dyDescent="0.2">
      <c r="B23" s="22" t="s">
        <v>30</v>
      </c>
      <c r="C23" s="11">
        <v>4058000</v>
      </c>
      <c r="D23" s="11">
        <v>4058000</v>
      </c>
      <c r="E23" s="11">
        <v>4058000</v>
      </c>
      <c r="F23" s="39">
        <f t="shared" si="1"/>
        <v>100</v>
      </c>
    </row>
    <row r="24" spans="2:6" ht="13.35" customHeight="1" x14ac:dyDescent="0.2">
      <c r="B24" s="26" t="s">
        <v>5</v>
      </c>
      <c r="C24" s="3">
        <f>SUM(C25:C35)</f>
        <v>315583585</v>
      </c>
      <c r="D24" s="3">
        <f>SUM(D25:D35)</f>
        <v>339435441</v>
      </c>
      <c r="E24" s="3">
        <f>SUM(E25:E35)</f>
        <v>339435441</v>
      </c>
      <c r="F24" s="8">
        <f t="shared" si="1"/>
        <v>100</v>
      </c>
    </row>
    <row r="25" spans="2:6" ht="13.35" customHeight="1" x14ac:dyDescent="0.2">
      <c r="B25" s="22" t="s">
        <v>33</v>
      </c>
      <c r="C25" s="11">
        <v>0</v>
      </c>
      <c r="D25" s="11">
        <v>0</v>
      </c>
      <c r="E25" s="11">
        <v>0</v>
      </c>
      <c r="F25" s="39"/>
    </row>
    <row r="26" spans="2:6" ht="13.35" customHeight="1" x14ac:dyDescent="0.2">
      <c r="B26" s="22" t="s">
        <v>21</v>
      </c>
      <c r="C26" s="11">
        <v>40978420</v>
      </c>
      <c r="D26" s="11">
        <v>40978420</v>
      </c>
      <c r="E26" s="11">
        <v>40978420</v>
      </c>
      <c r="F26" s="39">
        <f t="shared" ref="F26:F34" si="2">ROUND(E26/D26*100,2)</f>
        <v>100</v>
      </c>
    </row>
    <row r="27" spans="2:6" ht="13.35" customHeight="1" x14ac:dyDescent="0.2">
      <c r="B27" s="22" t="s">
        <v>22</v>
      </c>
      <c r="C27" s="11">
        <f>8500000+14850000+3725520+4950000+11210000+10042200+14233750+14478555</f>
        <v>81990025</v>
      </c>
      <c r="D27" s="11">
        <v>97422145</v>
      </c>
      <c r="E27" s="11">
        <v>97422145</v>
      </c>
      <c r="F27" s="39">
        <f t="shared" si="2"/>
        <v>100</v>
      </c>
    </row>
    <row r="28" spans="2:6" ht="26.25" customHeight="1" x14ac:dyDescent="0.2">
      <c r="B28" s="22" t="s">
        <v>23</v>
      </c>
      <c r="C28" s="11">
        <f>30864320+5972000</f>
        <v>36836320</v>
      </c>
      <c r="D28" s="11">
        <v>39844320</v>
      </c>
      <c r="E28" s="11">
        <v>39844320</v>
      </c>
      <c r="F28" s="39">
        <f t="shared" si="2"/>
        <v>100</v>
      </c>
    </row>
    <row r="29" spans="2:6" ht="13.35" customHeight="1" x14ac:dyDescent="0.2">
      <c r="B29" s="22" t="s">
        <v>11</v>
      </c>
      <c r="C29" s="11">
        <v>63646000</v>
      </c>
      <c r="D29" s="11">
        <v>51332160</v>
      </c>
      <c r="E29" s="11">
        <v>51332160</v>
      </c>
      <c r="F29" s="39">
        <f t="shared" si="2"/>
        <v>100</v>
      </c>
    </row>
    <row r="30" spans="2:6" ht="13.35" customHeight="1" x14ac:dyDescent="0.2">
      <c r="B30" s="22" t="s">
        <v>10</v>
      </c>
      <c r="C30" s="11">
        <v>74722120</v>
      </c>
      <c r="D30" s="11">
        <v>56542157</v>
      </c>
      <c r="E30" s="11">
        <v>56542157</v>
      </c>
      <c r="F30" s="39">
        <f t="shared" si="2"/>
        <v>100</v>
      </c>
    </row>
    <row r="31" spans="2:6" ht="13.35" customHeight="1" x14ac:dyDescent="0.2">
      <c r="B31" s="22" t="s">
        <v>34</v>
      </c>
      <c r="C31" s="11">
        <v>8838000</v>
      </c>
      <c r="D31" s="11">
        <v>8838000</v>
      </c>
      <c r="E31" s="11">
        <v>8838000</v>
      </c>
      <c r="F31" s="39">
        <f t="shared" si="2"/>
        <v>100</v>
      </c>
    </row>
    <row r="32" spans="2:6" ht="13.35" customHeight="1" x14ac:dyDescent="0.2">
      <c r="B32" s="22" t="s">
        <v>35</v>
      </c>
      <c r="C32" s="11">
        <v>5686700</v>
      </c>
      <c r="D32" s="11">
        <v>8747100</v>
      </c>
      <c r="E32" s="11">
        <v>8747100</v>
      </c>
      <c r="F32" s="39">
        <f t="shared" si="2"/>
        <v>100</v>
      </c>
    </row>
    <row r="33" spans="1:7" ht="13.35" customHeight="1" x14ac:dyDescent="0.2">
      <c r="B33" s="22" t="s">
        <v>31</v>
      </c>
      <c r="C33" s="11">
        <v>2886000</v>
      </c>
      <c r="D33" s="11">
        <v>4166200</v>
      </c>
      <c r="E33" s="11">
        <v>4166200</v>
      </c>
      <c r="F33" s="39">
        <f t="shared" si="2"/>
        <v>100</v>
      </c>
    </row>
    <row r="34" spans="1:7" ht="13.35" customHeight="1" x14ac:dyDescent="0.2">
      <c r="B34" s="22" t="s">
        <v>36</v>
      </c>
      <c r="C34" s="11">
        <v>0</v>
      </c>
      <c r="D34" s="11">
        <v>31564939</v>
      </c>
      <c r="E34" s="11">
        <v>31564939</v>
      </c>
      <c r="F34" s="39">
        <f t="shared" si="2"/>
        <v>100</v>
      </c>
    </row>
    <row r="35" spans="1:7" ht="13.35" customHeight="1" x14ac:dyDescent="0.2">
      <c r="B35" s="22"/>
      <c r="C35" s="11">
        <v>0</v>
      </c>
      <c r="D35" s="11">
        <v>0</v>
      </c>
      <c r="E35" s="11">
        <v>0</v>
      </c>
      <c r="F35" s="39"/>
    </row>
    <row r="36" spans="1:7" ht="13.35" customHeight="1" x14ac:dyDescent="0.2">
      <c r="B36" s="26" t="s">
        <v>12</v>
      </c>
      <c r="C36" s="3">
        <f>SUM(C37:C40)</f>
        <v>46742990</v>
      </c>
      <c r="D36" s="3">
        <f>SUM(D37:D40)</f>
        <v>60772316</v>
      </c>
      <c r="E36" s="3">
        <f>SUM(E37:E40)</f>
        <v>60772316</v>
      </c>
      <c r="F36" s="8">
        <f t="shared" ref="F36:F48" si="3">ROUND(E36/D36*100,2)</f>
        <v>100</v>
      </c>
    </row>
    <row r="37" spans="1:7" ht="13.35" customHeight="1" x14ac:dyDescent="0.2">
      <c r="B37" s="22" t="s">
        <v>16</v>
      </c>
      <c r="C37" s="11">
        <v>14373990</v>
      </c>
      <c r="D37" s="11">
        <v>19314690</v>
      </c>
      <c r="E37" s="11">
        <v>19314690</v>
      </c>
      <c r="F37" s="39">
        <f t="shared" si="3"/>
        <v>100</v>
      </c>
    </row>
    <row r="38" spans="1:7" ht="13.35" customHeight="1" x14ac:dyDescent="0.2">
      <c r="B38" s="22" t="s">
        <v>6</v>
      </c>
      <c r="C38" s="11">
        <v>32369000</v>
      </c>
      <c r="D38" s="11">
        <v>32369000</v>
      </c>
      <c r="E38" s="11">
        <v>32369000</v>
      </c>
      <c r="F38" s="39">
        <f t="shared" si="3"/>
        <v>100</v>
      </c>
    </row>
    <row r="39" spans="1:7" ht="13.35" customHeight="1" x14ac:dyDescent="0.2">
      <c r="B39" s="22" t="s">
        <v>37</v>
      </c>
      <c r="C39" s="11">
        <v>0</v>
      </c>
      <c r="D39" s="11">
        <v>2017000</v>
      </c>
      <c r="E39" s="11">
        <v>2017000</v>
      </c>
      <c r="F39" s="39">
        <f t="shared" si="3"/>
        <v>100</v>
      </c>
    </row>
    <row r="40" spans="1:7" ht="13.35" customHeight="1" x14ac:dyDescent="0.2">
      <c r="B40" s="22" t="s">
        <v>25</v>
      </c>
      <c r="C40" s="11">
        <v>0</v>
      </c>
      <c r="D40" s="11">
        <v>7071626</v>
      </c>
      <c r="E40" s="11">
        <v>7071626</v>
      </c>
      <c r="F40" s="39">
        <f t="shared" si="3"/>
        <v>100</v>
      </c>
    </row>
    <row r="41" spans="1:7" ht="13.35" customHeight="1" x14ac:dyDescent="0.2">
      <c r="B41" s="26" t="s">
        <v>8</v>
      </c>
      <c r="C41" s="3">
        <v>26952670</v>
      </c>
      <c r="D41" s="3">
        <v>26952670</v>
      </c>
      <c r="E41" s="3">
        <v>26952670</v>
      </c>
      <c r="F41" s="8">
        <f t="shared" si="3"/>
        <v>100</v>
      </c>
    </row>
    <row r="42" spans="1:7" s="29" customFormat="1" ht="16.5" customHeight="1" x14ac:dyDescent="0.2">
      <c r="B42" s="30" t="s">
        <v>3</v>
      </c>
      <c r="C42" s="4">
        <f>C6+C19+C24+C36</f>
        <v>895536997</v>
      </c>
      <c r="D42" s="4">
        <f>D6+D19+D24+D36</f>
        <v>973710435</v>
      </c>
      <c r="E42" s="4">
        <f>E6+E19+E24+E36</f>
        <v>973710435</v>
      </c>
      <c r="F42" s="9">
        <f t="shared" si="3"/>
        <v>100</v>
      </c>
    </row>
    <row r="43" spans="1:7" s="33" customFormat="1" ht="17.25" customHeight="1" x14ac:dyDescent="0.25">
      <c r="A43" s="19" t="s">
        <v>42</v>
      </c>
      <c r="B43" s="31"/>
      <c r="C43" s="32">
        <f>SUM(C45:C45)</f>
        <v>0</v>
      </c>
      <c r="D43" s="32">
        <f>D44</f>
        <v>46283271</v>
      </c>
      <c r="E43" s="32">
        <f>E44</f>
        <v>46283271</v>
      </c>
      <c r="F43" s="40">
        <f t="shared" si="3"/>
        <v>100</v>
      </c>
      <c r="G43" s="31"/>
    </row>
    <row r="44" spans="1:7" s="20" customFormat="1" ht="13.35" customHeight="1" x14ac:dyDescent="0.2">
      <c r="B44" s="21" t="s">
        <v>27</v>
      </c>
      <c r="C44" s="3">
        <f>SUM(C45:C47)</f>
        <v>0</v>
      </c>
      <c r="D44" s="3">
        <f>SUM(D45:D47)</f>
        <v>46283271</v>
      </c>
      <c r="E44" s="3">
        <f>SUM(E45:E47)</f>
        <v>46283271</v>
      </c>
      <c r="F44" s="8">
        <f t="shared" si="3"/>
        <v>100</v>
      </c>
    </row>
    <row r="45" spans="1:7" s="33" customFormat="1" ht="15" x14ac:dyDescent="0.25">
      <c r="A45" s="19"/>
      <c r="B45" s="22" t="s">
        <v>46</v>
      </c>
      <c r="C45" s="11">
        <v>0</v>
      </c>
      <c r="D45" s="11">
        <v>8577900</v>
      </c>
      <c r="E45" s="11">
        <v>8577900</v>
      </c>
      <c r="F45" s="39">
        <f t="shared" si="3"/>
        <v>100</v>
      </c>
      <c r="G45" s="31"/>
    </row>
    <row r="46" spans="1:7" ht="15" x14ac:dyDescent="0.25">
      <c r="A46" s="31"/>
      <c r="B46" s="27" t="s">
        <v>47</v>
      </c>
      <c r="C46" s="34">
        <v>0</v>
      </c>
      <c r="D46" s="35">
        <v>28930879</v>
      </c>
      <c r="E46" s="35">
        <v>28930879</v>
      </c>
      <c r="F46" s="41">
        <f t="shared" si="3"/>
        <v>100</v>
      </c>
      <c r="G46" s="31"/>
    </row>
    <row r="47" spans="1:7" ht="15" x14ac:dyDescent="0.25">
      <c r="A47" s="31"/>
      <c r="B47" s="27" t="s">
        <v>52</v>
      </c>
      <c r="C47" s="34">
        <v>0</v>
      </c>
      <c r="D47" s="35">
        <v>8774492</v>
      </c>
      <c r="E47" s="35">
        <v>8774492</v>
      </c>
      <c r="F47" s="41">
        <f t="shared" si="3"/>
        <v>100</v>
      </c>
      <c r="G47" s="31"/>
    </row>
    <row r="48" spans="1:7" s="36" customFormat="1" ht="31.5" x14ac:dyDescent="0.25">
      <c r="A48" s="5"/>
      <c r="B48" s="6" t="s">
        <v>43</v>
      </c>
      <c r="C48" s="7">
        <f>C43+C42</f>
        <v>895536997</v>
      </c>
      <c r="D48" s="7">
        <f>D43+D42</f>
        <v>1019993706</v>
      </c>
      <c r="E48" s="7">
        <f>E43+E42</f>
        <v>1019993706</v>
      </c>
      <c r="F48" s="10">
        <f t="shared" si="3"/>
        <v>100</v>
      </c>
    </row>
    <row r="49" spans="1:7" ht="16.5" customHeight="1" x14ac:dyDescent="0.2">
      <c r="F49" s="39"/>
    </row>
    <row r="50" spans="1:7" s="33" customFormat="1" ht="17.25" customHeight="1" x14ac:dyDescent="0.25">
      <c r="A50" s="19" t="s">
        <v>42</v>
      </c>
      <c r="B50" s="31"/>
      <c r="C50" s="32">
        <f>SUM(C51)</f>
        <v>0</v>
      </c>
      <c r="D50" s="32">
        <f>SUM(D51)</f>
        <v>3695346000</v>
      </c>
      <c r="E50" s="32">
        <f>SUM(E51)</f>
        <v>3695346000</v>
      </c>
      <c r="F50" s="40">
        <f t="shared" ref="F50:F57" si="4">ROUND(E50/D50*100,2)</f>
        <v>100</v>
      </c>
      <c r="G50" s="31"/>
    </row>
    <row r="51" spans="1:7" s="20" customFormat="1" ht="13.35" customHeight="1" x14ac:dyDescent="0.2">
      <c r="B51" s="21" t="s">
        <v>26</v>
      </c>
      <c r="C51" s="3">
        <f>SUM(C52:C56)</f>
        <v>0</v>
      </c>
      <c r="D51" s="3">
        <f>SUM(D52:D56)</f>
        <v>3695346000</v>
      </c>
      <c r="E51" s="3">
        <f>SUM(E52:E56)</f>
        <v>3695346000</v>
      </c>
      <c r="F51" s="8">
        <f t="shared" si="4"/>
        <v>100</v>
      </c>
    </row>
    <row r="52" spans="1:7" s="33" customFormat="1" ht="15" x14ac:dyDescent="0.25">
      <c r="A52" s="19"/>
      <c r="B52" s="22" t="s">
        <v>48</v>
      </c>
      <c r="C52" s="11">
        <v>0</v>
      </c>
      <c r="D52" s="11">
        <v>50000000</v>
      </c>
      <c r="E52" s="11">
        <v>50000000</v>
      </c>
      <c r="F52" s="39">
        <f t="shared" si="4"/>
        <v>100</v>
      </c>
      <c r="G52" s="31"/>
    </row>
    <row r="53" spans="1:7" s="33" customFormat="1" ht="15" x14ac:dyDescent="0.25">
      <c r="A53" s="19"/>
      <c r="B53" s="22" t="s">
        <v>49</v>
      </c>
      <c r="C53" s="11">
        <v>0</v>
      </c>
      <c r="D53" s="11">
        <v>40000000</v>
      </c>
      <c r="E53" s="11">
        <v>40000000</v>
      </c>
      <c r="F53" s="39">
        <f t="shared" si="4"/>
        <v>100</v>
      </c>
      <c r="G53" s="31"/>
    </row>
    <row r="54" spans="1:7" s="33" customFormat="1" ht="15" x14ac:dyDescent="0.25">
      <c r="A54" s="19"/>
      <c r="B54" s="22" t="s">
        <v>53</v>
      </c>
      <c r="C54" s="11">
        <v>0</v>
      </c>
      <c r="D54" s="11">
        <v>800000000</v>
      </c>
      <c r="E54" s="11">
        <v>800000000</v>
      </c>
      <c r="F54" s="39">
        <f t="shared" si="4"/>
        <v>100</v>
      </c>
      <c r="G54" s="31"/>
    </row>
    <row r="55" spans="1:7" s="33" customFormat="1" ht="15" x14ac:dyDescent="0.25">
      <c r="A55" s="19"/>
      <c r="B55" s="2" t="s">
        <v>54</v>
      </c>
      <c r="C55" s="11">
        <v>0</v>
      </c>
      <c r="D55" s="11">
        <v>2805000000</v>
      </c>
      <c r="E55" s="11">
        <v>2805000000</v>
      </c>
      <c r="F55" s="39">
        <f t="shared" si="4"/>
        <v>100</v>
      </c>
      <c r="G55" s="31"/>
    </row>
    <row r="56" spans="1:7" s="33" customFormat="1" ht="15" x14ac:dyDescent="0.25">
      <c r="A56" s="19"/>
      <c r="B56" s="2" t="s">
        <v>55</v>
      </c>
      <c r="C56" s="11">
        <v>0</v>
      </c>
      <c r="D56" s="11">
        <v>346000</v>
      </c>
      <c r="E56" s="11">
        <v>346000</v>
      </c>
      <c r="F56" s="39">
        <f t="shared" si="4"/>
        <v>100</v>
      </c>
      <c r="G56" s="31"/>
    </row>
    <row r="57" spans="1:7" s="36" customFormat="1" ht="18" customHeight="1" x14ac:dyDescent="0.25">
      <c r="A57" s="5"/>
      <c r="B57" s="5" t="s">
        <v>44</v>
      </c>
      <c r="C57" s="7">
        <f>C50</f>
        <v>0</v>
      </c>
      <c r="D57" s="7">
        <f>D50</f>
        <v>3695346000</v>
      </c>
      <c r="E57" s="7">
        <f>E50</f>
        <v>3695346000</v>
      </c>
      <c r="F57" s="10">
        <f t="shared" si="4"/>
        <v>100</v>
      </c>
    </row>
    <row r="58" spans="1:7" s="36" customFormat="1" ht="18" customHeight="1" x14ac:dyDescent="0.25">
      <c r="C58" s="37"/>
      <c r="D58" s="37"/>
      <c r="E58" s="37"/>
      <c r="F58" s="42"/>
    </row>
    <row r="59" spans="1:7" s="33" customFormat="1" ht="15.75" x14ac:dyDescent="0.25">
      <c r="A59" s="19"/>
      <c r="B59" s="22"/>
      <c r="C59" s="38">
        <f>C57+C48</f>
        <v>895536997</v>
      </c>
      <c r="D59" s="38">
        <f>D57+D48</f>
        <v>4715339706</v>
      </c>
      <c r="E59" s="38">
        <f>E57+E48</f>
        <v>4715339706</v>
      </c>
      <c r="F59" s="42">
        <f>ROUND(E59/D59*100,2)</f>
        <v>100</v>
      </c>
      <c r="G59" s="31"/>
    </row>
  </sheetData>
  <mergeCells count="2">
    <mergeCell ref="A3:C3"/>
    <mergeCell ref="B1:J1"/>
  </mergeCells>
  <pageMargins left="0.98425196850393704" right="0.39370078740157483" top="0.19685039370078741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melléklet</vt:lpstr>
      <vt:lpstr>'2. melléklet'!Nyomtatási_cím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2021-05-27T12:27:06Z</dcterms:modified>
</cp:coreProperties>
</file>