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Aktuális munka\Zárszámadás_Kőszeg\"/>
    </mc:Choice>
  </mc:AlternateContent>
  <xr:revisionPtr revIDLastSave="0" documentId="13_ncr:1_{97F256EB-6C87-4BBE-95F6-4FC734370DA5}" xr6:coauthVersionLast="46" xr6:coauthVersionMax="46" xr10:uidLastSave="{00000000-0000-0000-0000-000000000000}"/>
  <bookViews>
    <workbookView xWindow="-120" yWindow="-120" windowWidth="19440" windowHeight="15000" tabRatio="904" xr2:uid="{00000000-000D-0000-FFFF-FFFF00000000}"/>
  </bookViews>
  <sheets>
    <sheet name="4.melléklet " sheetId="82" r:id="rId1"/>
  </sheets>
  <calcPr calcId="181029"/>
</workbook>
</file>

<file path=xl/calcChain.xml><?xml version="1.0" encoding="utf-8"?>
<calcChain xmlns="http://schemas.openxmlformats.org/spreadsheetml/2006/main">
  <c r="E9" i="82" l="1"/>
  <c r="H9" i="82"/>
  <c r="K9" i="82"/>
  <c r="E10" i="82"/>
  <c r="H10" i="82"/>
  <c r="N10" i="82" s="1"/>
  <c r="K10" i="82"/>
  <c r="M10" i="82"/>
  <c r="E11" i="82"/>
  <c r="H11" i="82"/>
  <c r="N11" i="82" s="1"/>
  <c r="K11" i="82"/>
  <c r="M11" i="82"/>
  <c r="E12" i="82"/>
  <c r="H12" i="82"/>
  <c r="K12" i="82"/>
  <c r="M12" i="82"/>
  <c r="E13" i="82"/>
  <c r="H13" i="82"/>
  <c r="K13" i="82"/>
  <c r="M13" i="82"/>
  <c r="N13" i="82"/>
  <c r="E14" i="82"/>
  <c r="H14" i="82"/>
  <c r="N14" i="82" s="1"/>
  <c r="K14" i="82"/>
  <c r="L14" i="82"/>
  <c r="C15" i="82"/>
  <c r="D15" i="82"/>
  <c r="E15" i="82" s="1"/>
  <c r="F15" i="82"/>
  <c r="G15" i="82"/>
  <c r="I15" i="82"/>
  <c r="J15" i="82"/>
  <c r="K15" i="82"/>
  <c r="E18" i="82"/>
  <c r="H18" i="82"/>
  <c r="N18" i="82" s="1"/>
  <c r="K18" i="82"/>
  <c r="M18" i="82"/>
  <c r="E19" i="82"/>
  <c r="H19" i="82"/>
  <c r="K19" i="82"/>
  <c r="E20" i="82"/>
  <c r="H20" i="82"/>
  <c r="K20" i="82"/>
  <c r="M20" i="82"/>
  <c r="E21" i="82"/>
  <c r="H21" i="82"/>
  <c r="K21" i="82"/>
  <c r="M21" i="82"/>
  <c r="N21" i="82"/>
  <c r="E22" i="82"/>
  <c r="H22" i="82"/>
  <c r="N22" i="82" s="1"/>
  <c r="K22" i="82"/>
  <c r="M22" i="82"/>
  <c r="E23" i="82"/>
  <c r="H23" i="82"/>
  <c r="N23" i="82" s="1"/>
  <c r="K23" i="82"/>
  <c r="M23" i="82"/>
  <c r="E24" i="82"/>
  <c r="H24" i="82"/>
  <c r="K24" i="82"/>
  <c r="M24" i="82"/>
  <c r="E25" i="82"/>
  <c r="G25" i="82"/>
  <c r="H25" i="82"/>
  <c r="N25" i="82" s="1"/>
  <c r="K25" i="82"/>
  <c r="M25" i="82"/>
  <c r="E26" i="82"/>
  <c r="H26" i="82"/>
  <c r="N26" i="82" s="1"/>
  <c r="K26" i="82"/>
  <c r="M26" i="82"/>
  <c r="E27" i="82"/>
  <c r="H27" i="82"/>
  <c r="K27" i="82"/>
  <c r="M27" i="82"/>
  <c r="E28" i="82"/>
  <c r="H28" i="82"/>
  <c r="K28" i="82"/>
  <c r="M28" i="82"/>
  <c r="N28" i="82"/>
  <c r="E29" i="82"/>
  <c r="H29" i="82"/>
  <c r="N29" i="82" s="1"/>
  <c r="K29" i="82"/>
  <c r="M29" i="82"/>
  <c r="E30" i="82"/>
  <c r="H30" i="82"/>
  <c r="N30" i="82" s="1"/>
  <c r="K30" i="82"/>
  <c r="L30" i="82"/>
  <c r="E31" i="82"/>
  <c r="H31" i="82"/>
  <c r="K31" i="82"/>
  <c r="M31" i="82"/>
  <c r="E32" i="82"/>
  <c r="H32" i="82"/>
  <c r="K32" i="82"/>
  <c r="E33" i="82"/>
  <c r="H33" i="82"/>
  <c r="K33" i="82"/>
  <c r="E34" i="82"/>
  <c r="H34" i="82"/>
  <c r="K34" i="82"/>
  <c r="E35" i="82"/>
  <c r="H35" i="82"/>
  <c r="K35" i="82"/>
  <c r="E36" i="82"/>
  <c r="H36" i="82"/>
  <c r="K36" i="82"/>
  <c r="E37" i="82"/>
  <c r="H37" i="82"/>
  <c r="K37" i="82"/>
  <c r="E38" i="82"/>
  <c r="H38" i="82"/>
  <c r="K38" i="82"/>
  <c r="E39" i="82"/>
  <c r="H39" i="82"/>
  <c r="K39" i="82"/>
  <c r="C40" i="82"/>
  <c r="D40" i="82"/>
  <c r="E40" i="82"/>
  <c r="F40" i="82"/>
  <c r="G40" i="82"/>
  <c r="H40" i="82" s="1"/>
  <c r="I40" i="82"/>
  <c r="L40" i="82" s="1"/>
  <c r="J40" i="82"/>
  <c r="K40" i="82" s="1"/>
  <c r="M40" i="82"/>
  <c r="E44" i="82"/>
  <c r="H44" i="82"/>
  <c r="N44" i="82" s="1"/>
  <c r="K44" i="82"/>
  <c r="M44" i="82"/>
  <c r="E45" i="82"/>
  <c r="H45" i="82"/>
  <c r="K45" i="82"/>
  <c r="E46" i="82"/>
  <c r="H46" i="82"/>
  <c r="N46" i="82" s="1"/>
  <c r="K46" i="82"/>
  <c r="M46" i="82"/>
  <c r="E47" i="82"/>
  <c r="H47" i="82"/>
  <c r="K47" i="82"/>
  <c r="M47" i="82"/>
  <c r="C48" i="82"/>
  <c r="C53" i="82" s="1"/>
  <c r="D48" i="82"/>
  <c r="E48" i="82"/>
  <c r="F48" i="82"/>
  <c r="G48" i="82"/>
  <c r="H48" i="82" s="1"/>
  <c r="I48" i="82"/>
  <c r="J48" i="82"/>
  <c r="K48" i="82" s="1"/>
  <c r="E50" i="82"/>
  <c r="H50" i="82"/>
  <c r="K50" i="82"/>
  <c r="E51" i="82"/>
  <c r="H51" i="82"/>
  <c r="K51" i="82"/>
  <c r="C52" i="82"/>
  <c r="D52" i="82"/>
  <c r="F52" i="82"/>
  <c r="F53" i="82" s="1"/>
  <c r="G52" i="82"/>
  <c r="H52" i="82"/>
  <c r="I52" i="82"/>
  <c r="J52" i="82"/>
  <c r="K52" i="82" s="1"/>
  <c r="G53" i="82"/>
  <c r="I53" i="82"/>
  <c r="E58" i="82"/>
  <c r="H58" i="82"/>
  <c r="K58" i="82"/>
  <c r="M58" i="82"/>
  <c r="E59" i="82"/>
  <c r="H59" i="82"/>
  <c r="K59" i="82"/>
  <c r="E60" i="82"/>
  <c r="H60" i="82"/>
  <c r="N60" i="82" s="1"/>
  <c r="K60" i="82"/>
  <c r="M60" i="82"/>
  <c r="E61" i="82"/>
  <c r="H61" i="82"/>
  <c r="N61" i="82" s="1"/>
  <c r="K61" i="82"/>
  <c r="M61" i="82"/>
  <c r="E62" i="82"/>
  <c r="H62" i="82"/>
  <c r="K62" i="82"/>
  <c r="M62" i="82"/>
  <c r="E63" i="82"/>
  <c r="H63" i="82"/>
  <c r="K63" i="82"/>
  <c r="M63" i="82"/>
  <c r="N63" i="82"/>
  <c r="E64" i="82"/>
  <c r="H64" i="82"/>
  <c r="N64" i="82" s="1"/>
  <c r="K64" i="82"/>
  <c r="M64" i="82"/>
  <c r="E65" i="82"/>
  <c r="H65" i="82"/>
  <c r="N65" i="82" s="1"/>
  <c r="K65" i="82"/>
  <c r="M65" i="82"/>
  <c r="E66" i="82"/>
  <c r="H66" i="82"/>
  <c r="K66" i="82"/>
  <c r="M66" i="82"/>
  <c r="E67" i="82"/>
  <c r="H67" i="82"/>
  <c r="K67" i="82"/>
  <c r="M67" i="82"/>
  <c r="N67" i="82"/>
  <c r="E68" i="82"/>
  <c r="H68" i="82"/>
  <c r="N68" i="82" s="1"/>
  <c r="K68" i="82"/>
  <c r="M68" i="82"/>
  <c r="D69" i="82"/>
  <c r="E69" i="82" s="1"/>
  <c r="H69" i="82"/>
  <c r="N69" i="82" s="1"/>
  <c r="K69" i="82"/>
  <c r="M69" i="82"/>
  <c r="E70" i="82"/>
  <c r="H70" i="82"/>
  <c r="N70" i="82" s="1"/>
  <c r="K70" i="82"/>
  <c r="L70" i="82"/>
  <c r="E71" i="82"/>
  <c r="H71" i="82"/>
  <c r="K71" i="82"/>
  <c r="L71" i="82"/>
  <c r="E72" i="82"/>
  <c r="E87" i="82" s="1"/>
  <c r="H72" i="82"/>
  <c r="K72" i="82"/>
  <c r="K87" i="82" s="1"/>
  <c r="M72" i="82"/>
  <c r="N72" i="82"/>
  <c r="E73" i="82"/>
  <c r="H73" i="82"/>
  <c r="N73" i="82" s="1"/>
  <c r="K73" i="82"/>
  <c r="M73" i="82"/>
  <c r="E74" i="82"/>
  <c r="H74" i="82"/>
  <c r="N74" i="82" s="1"/>
  <c r="K74" i="82"/>
  <c r="L74" i="82"/>
  <c r="E75" i="82"/>
  <c r="H75" i="82"/>
  <c r="K75" i="82"/>
  <c r="M75" i="82"/>
  <c r="C76" i="82"/>
  <c r="C82" i="82" s="1"/>
  <c r="F76" i="82"/>
  <c r="G76" i="82"/>
  <c r="H76" i="82" s="1"/>
  <c r="I76" i="82"/>
  <c r="L76" i="82" s="1"/>
  <c r="J76" i="82"/>
  <c r="K76" i="82" s="1"/>
  <c r="M76" i="82"/>
  <c r="E80" i="82"/>
  <c r="H80" i="82"/>
  <c r="K80" i="82"/>
  <c r="F82" i="82"/>
  <c r="C87" i="82"/>
  <c r="D87" i="82"/>
  <c r="F87" i="82"/>
  <c r="G87" i="82"/>
  <c r="H87" i="82"/>
  <c r="I87" i="82"/>
  <c r="J87" i="82"/>
  <c r="M87" i="82" s="1"/>
  <c r="C88" i="82"/>
  <c r="D88" i="82"/>
  <c r="E88" i="82"/>
  <c r="F88" i="82"/>
  <c r="G88" i="82"/>
  <c r="H88" i="82" s="1"/>
  <c r="I88" i="82"/>
  <c r="J88" i="82"/>
  <c r="K88" i="82" s="1"/>
  <c r="N87" i="82" l="1"/>
  <c r="N48" i="82"/>
  <c r="C55" i="82"/>
  <c r="J82" i="82"/>
  <c r="N75" i="82"/>
  <c r="N71" i="82"/>
  <c r="N66" i="82"/>
  <c r="N62" i="82"/>
  <c r="N58" i="82"/>
  <c r="E52" i="82"/>
  <c r="N47" i="82"/>
  <c r="N31" i="82"/>
  <c r="N27" i="82"/>
  <c r="N24" i="82"/>
  <c r="N20" i="82"/>
  <c r="H15" i="82"/>
  <c r="N15" i="82" s="1"/>
  <c r="N12" i="82"/>
  <c r="F55" i="82"/>
  <c r="H53" i="82"/>
  <c r="C84" i="82"/>
  <c r="N76" i="82"/>
  <c r="N40" i="82"/>
  <c r="I82" i="82"/>
  <c r="G82" i="82"/>
  <c r="H82" i="82" s="1"/>
  <c r="D76" i="82"/>
  <c r="I55" i="82"/>
  <c r="G55" i="82"/>
  <c r="G84" i="82" s="1"/>
  <c r="G86" i="82" s="1"/>
  <c r="J53" i="82"/>
  <c r="D53" i="82"/>
  <c r="M48" i="82"/>
  <c r="M15" i="82"/>
  <c r="M82" i="82" l="1"/>
  <c r="K53" i="82"/>
  <c r="N53" i="82" s="1"/>
  <c r="J55" i="82"/>
  <c r="K55" i="82" s="1"/>
  <c r="N55" i="82" s="1"/>
  <c r="M53" i="82"/>
  <c r="L55" i="82"/>
  <c r="I84" i="82"/>
  <c r="H55" i="82"/>
  <c r="F84" i="82"/>
  <c r="E53" i="82"/>
  <c r="D55" i="82"/>
  <c r="E76" i="82"/>
  <c r="D82" i="82"/>
  <c r="E82" i="82" s="1"/>
  <c r="L82" i="82"/>
  <c r="K82" i="82"/>
  <c r="N82" i="82" s="1"/>
  <c r="C86" i="82"/>
  <c r="D84" i="82" l="1"/>
  <c r="E55" i="82"/>
  <c r="H84" i="82"/>
  <c r="F86" i="82"/>
  <c r="H86" i="82" s="1"/>
  <c r="L84" i="82"/>
  <c r="I86" i="82"/>
  <c r="J84" i="82"/>
  <c r="M55" i="82"/>
  <c r="J86" i="82" l="1"/>
  <c r="M86" i="82" s="1"/>
  <c r="M84" i="82"/>
  <c r="K84" i="82"/>
  <c r="N84" i="82" s="1"/>
  <c r="L86" i="82"/>
  <c r="K86" i="82"/>
  <c r="N86" i="82" s="1"/>
  <c r="D86" i="82"/>
  <c r="E86" i="82" s="1"/>
  <c r="E84" i="82"/>
</calcChain>
</file>

<file path=xl/sharedStrings.xml><?xml version="1.0" encoding="utf-8"?>
<sst xmlns="http://schemas.openxmlformats.org/spreadsheetml/2006/main" count="98" uniqueCount="84">
  <si>
    <t>I.</t>
  </si>
  <si>
    <t>Összesen:</t>
  </si>
  <si>
    <t>1.</t>
  </si>
  <si>
    <t>2.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</si>
  <si>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</si>
  <si>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</si>
  <si>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</si>
  <si>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</si>
  <si>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</si>
  <si>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</si>
  <si>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Önként vállalt feladatok összesen:</t>
  </si>
  <si>
    <t>ebből:</t>
  </si>
  <si>
    <t>Kötelező feladatok összesen:</t>
  </si>
  <si>
    <t>Bérlakás törlesztések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</si>
  <si>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</si>
  <si>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</si>
  <si>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</si>
  <si>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</si>
  <si>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</si>
  <si>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</si>
  <si>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</si>
  <si>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Bérlakás értékesítési bevétele</t>
  </si>
  <si>
    <t xml:space="preserve">          ( Ft)</t>
  </si>
  <si>
    <t>Eredeti előirányzat</t>
  </si>
  <si>
    <t>Velem községi Önkormányzat Közös Hivatalhoz</t>
  </si>
  <si>
    <t>Bozsok községi Önkormányzat Közös Hivatalhoz</t>
  </si>
  <si>
    <t>Lakástámogatás visszatérítés</t>
  </si>
  <si>
    <t>TOP-2.1.2-15 Városmajor</t>
  </si>
  <si>
    <t>TOP-2.1.3-15 Csapadékvíz</t>
  </si>
  <si>
    <t>TOP-3.1.1-15 Déli Városrész</t>
  </si>
  <si>
    <t>TOP-3.2.1-16 Önkormányzati épület energetikai</t>
  </si>
  <si>
    <t>TOP-1.2.1-16 Turisztika</t>
  </si>
  <si>
    <t>Intézmények</t>
  </si>
  <si>
    <t>Önkormányzat</t>
  </si>
  <si>
    <t>Összesen</t>
  </si>
  <si>
    <t>Velem községi Önkormányzat Óvodához</t>
  </si>
  <si>
    <t>Peresznye községi Önkormányzat Óvodához</t>
  </si>
  <si>
    <t>Horvátzsidány községi Önkormányzat Óvodához</t>
  </si>
  <si>
    <t>Horvátzsidány községi Önkormányzat Szocihoz</t>
  </si>
  <si>
    <t>Zártkerti mintaprogram pályázati maradványa</t>
  </si>
  <si>
    <t>Birkózó terem pályázat támogatása (fejlesztési rész)</t>
  </si>
  <si>
    <t>Felhalmozási célú átvett pénzeszközök áht-n kívülről</t>
  </si>
  <si>
    <t xml:space="preserve">Jurisics Vár TOP projekt </t>
  </si>
  <si>
    <t>Városkörnyéki közösségi közlekedés fejlesztése (SUMP)</t>
  </si>
  <si>
    <t>VELOREGIO</t>
  </si>
  <si>
    <t>Alpannónia maradvány</t>
  </si>
  <si>
    <t>V.</t>
  </si>
  <si>
    <t>Hitel-, kölcsönfelvétel pénzügyi vállalkozástól</t>
  </si>
  <si>
    <t>Hosszú lejáratú hitel (4-6 év futamidőre)</t>
  </si>
  <si>
    <t>Fejlesztési hitel</t>
  </si>
  <si>
    <t xml:space="preserve">          2020. évi felhalmozási célú bevételek </t>
  </si>
  <si>
    <t>Vagyonhasznosító bevétele (ÁFA nélküli összeg) Kőszgfalvi telkek</t>
  </si>
  <si>
    <t>Renault Tarfic 1.9 DCI értékesítése  25/2020.(IV.8.) polgármesteri döntés</t>
  </si>
  <si>
    <t>Bölcsőde pályázat támogatás</t>
  </si>
  <si>
    <t>Városmajor KRAFT forrás</t>
  </si>
  <si>
    <t>Csapadékvíz KRAFT forrás</t>
  </si>
  <si>
    <t>Déli Városrész KRAFT forrás</t>
  </si>
  <si>
    <t>Városháza KRAFT forrás</t>
  </si>
  <si>
    <t>Bölcsőde pályázathoz biztosított önerő 2019. évi maradványa</t>
  </si>
  <si>
    <t>Hulladékgazdálkodási társulási beruházásokhoz átadás (2017-2018-2019.évi hátralék)</t>
  </si>
  <si>
    <t xml:space="preserve">TOP-2.1.2-15 Városmajor (217/2019.(XII.09.) projekthez </t>
  </si>
  <si>
    <t>Ipari Park fejlesztése</t>
  </si>
  <si>
    <t>Árpád tértől Pék utcáig tartó szakasz felújítása</t>
  </si>
  <si>
    <t>Kőszegi Városi Múzeum 2018.évi pénzmaradvány Hősök tornya pályázatra</t>
  </si>
  <si>
    <t>Könyvtár 2018.évi pénzmaradvány pályázatokra</t>
  </si>
  <si>
    <t>Bírkózó terem pályázati önrész    215/2019.(XI.28.)</t>
  </si>
  <si>
    <t>Vár 2019.évi pénzmaradvány pályázatokra</t>
  </si>
  <si>
    <t>Teljesítés %-a</t>
  </si>
  <si>
    <t xml:space="preserve">Alpannónia támogatás </t>
  </si>
  <si>
    <t>Képviselői laptop értékesítése (ÁFA nélküli összege)</t>
  </si>
  <si>
    <t xml:space="preserve">Veloregió támogatás </t>
  </si>
  <si>
    <t>Dózsa György utca felújítása támogatása</t>
  </si>
  <si>
    <t>Szent Lénárd utca petőfi tér felújítáa támogatása</t>
  </si>
  <si>
    <t>VASIVIÍZ VÁRA projekt (Liszt Ferenc utca szennyvízcsatorna)</t>
  </si>
  <si>
    <t>Zártkerti mintaprogram</t>
  </si>
  <si>
    <t>Módosított előirányzat 2020.12.31.</t>
  </si>
  <si>
    <t>Teljesítés 2020.12.31.</t>
  </si>
  <si>
    <t>Egyéb ingatlan értékesítése (ÁFA nélküli összege)</t>
  </si>
  <si>
    <t>Zöld Városka pályázati támogatása</t>
  </si>
  <si>
    <t>Vár érdekeltségnövelő támogatása</t>
  </si>
  <si>
    <t>Belterületi utak kormányzati támogatása</t>
  </si>
  <si>
    <t>Új temető építése</t>
  </si>
  <si>
    <t>Hivatali laptop értékesítése</t>
  </si>
  <si>
    <t>4. melléklet a 16/2021.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</si>
</sst>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5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8" fillId="7" borderId="1" applyNumberFormat="0" applyAlignment="0" applyProtection="0"/>
    <xf numFmtId="0" fontId="24" fillId="20" borderId="1" applyNumberFormat="0" applyAlignment="0" applyProtection="0"/>
    <xf numFmtId="0" fontId="15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20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0" fillId="7" borderId="1" applyNumberFormat="0" applyAlignment="0" applyProtection="0"/>
    <xf numFmtId="0" fontId="7" fillId="22" borderId="7" applyNumberFormat="0" applyFont="0" applyAlignment="0" applyProtection="0"/>
    <xf numFmtId="0" fontId="36" fillId="4" borderId="0" applyNumberFormat="0" applyBorder="0" applyAlignment="0" applyProtection="0"/>
    <xf numFmtId="0" fontId="37" fillId="20" borderId="8" applyNumberFormat="0" applyAlignment="0" applyProtection="0"/>
    <xf numFmtId="0" fontId="1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25" fillId="0" borderId="0"/>
    <xf numFmtId="0" fontId="7" fillId="0" borderId="0"/>
    <xf numFmtId="0" fontId="26" fillId="0" borderId="0"/>
    <xf numFmtId="0" fontId="8" fillId="0" borderId="0"/>
    <xf numFmtId="0" fontId="43" fillId="0" borderId="0"/>
    <xf numFmtId="0" fontId="44" fillId="0" borderId="0"/>
    <xf numFmtId="0" fontId="7" fillId="0" borderId="0"/>
    <xf numFmtId="0" fontId="7" fillId="0" borderId="0"/>
    <xf numFmtId="0" fontId="8" fillId="22" borderId="7" applyNumberFormat="0" applyFont="0" applyAlignment="0" applyProtection="0"/>
    <xf numFmtId="0" fontId="19" fillId="20" borderId="8" applyNumberFormat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0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3" fillId="24" borderId="0" xfId="0" applyFont="1" applyFill="1" applyAlignment="1">
      <alignment vertical="top"/>
    </xf>
    <xf numFmtId="3" fontId="3" fillId="24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3" fontId="5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3" fontId="3" fillId="24" borderId="0" xfId="0" applyNumberFormat="1" applyFont="1" applyFill="1" applyAlignment="1">
      <alignment horizontal="right" vertical="top"/>
    </xf>
    <xf numFmtId="0" fontId="3" fillId="24" borderId="0" xfId="0" applyFont="1" applyFill="1" applyAlignment="1">
      <alignment horizontal="left" vertical="top" wrapText="1"/>
    </xf>
    <xf numFmtId="0" fontId="3" fillId="25" borderId="0" xfId="0" applyFont="1" applyFill="1" applyAlignment="1">
      <alignment vertical="top"/>
    </xf>
    <xf numFmtId="0" fontId="3" fillId="25" borderId="0" xfId="0" applyFont="1" applyFill="1" applyAlignment="1">
      <alignment horizontal="left" vertical="top"/>
    </xf>
    <xf numFmtId="3" fontId="3" fillId="25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4" fillId="24" borderId="0" xfId="0" applyFont="1" applyFill="1" applyAlignment="1">
      <alignment vertical="top"/>
    </xf>
    <xf numFmtId="3" fontId="3" fillId="25" borderId="0" xfId="0" applyNumberFormat="1" applyFont="1" applyFill="1" applyAlignment="1">
      <alignment horizontal="right" vertical="top"/>
    </xf>
    <xf numFmtId="4" fontId="3" fillId="24" borderId="0" xfId="0" applyNumberFormat="1" applyFont="1" applyFill="1" applyAlignment="1">
      <alignment vertical="top"/>
    </xf>
    <xf numFmtId="4" fontId="4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4" fontId="3" fillId="24" borderId="0" xfId="0" applyNumberFormat="1" applyFont="1" applyFill="1" applyAlignment="1">
      <alignment horizontal="right" vertical="top"/>
    </xf>
    <xf numFmtId="4" fontId="3" fillId="25" borderId="0" xfId="0" applyNumberFormat="1" applyFont="1" applyFill="1" applyAlignment="1">
      <alignment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25" borderId="0" xfId="0" applyNumberFormat="1" applyFont="1" applyFill="1" applyAlignment="1">
      <alignment horizontal="right" vertical="top"/>
    </xf>
    <xf numFmtId="0" fontId="3" fillId="26" borderId="0" xfId="0" applyFont="1" applyFill="1" applyAlignment="1">
      <alignment vertical="top"/>
    </xf>
    <xf numFmtId="3" fontId="3" fillId="26" borderId="0" xfId="0" applyNumberFormat="1" applyFont="1" applyFill="1" applyAlignment="1">
      <alignment vertical="top"/>
    </xf>
    <xf numFmtId="0" fontId="3" fillId="26" borderId="0" xfId="0" applyFont="1" applyFill="1" applyAlignment="1">
      <alignment horizontal="left" vertical="top" wrapText="1"/>
    </xf>
    <xf numFmtId="0" fontId="4" fillId="26" borderId="0" xfId="0" applyFont="1" applyFill="1" applyAlignment="1">
      <alignment vertical="top"/>
    </xf>
    <xf numFmtId="3" fontId="3" fillId="26" borderId="0" xfId="0" applyNumberFormat="1" applyFont="1" applyFill="1" applyAlignment="1">
      <alignment horizontal="right" vertical="top"/>
    </xf>
    <xf numFmtId="4" fontId="3" fillId="26" borderId="0" xfId="0" applyNumberFormat="1" applyFont="1" applyFill="1" applyAlignment="1">
      <alignment vertical="top"/>
    </xf>
    <xf numFmtId="4" fontId="3" fillId="26" borderId="0" xfId="0" applyNumberFormat="1" applyFont="1" applyFill="1" applyAlignment="1">
      <alignment horizontal="right" vertical="top"/>
    </xf>
    <xf numFmtId="0" fontId="0" fillId="0" borderId="0" xfId="0" applyFill="1"/>
    <xf numFmtId="0" fontId="2" fillId="0" borderId="0" xfId="77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8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2 2" xfId="74" xr:uid="{00000000-0005-0000-0000-00004A000000}"/>
    <cellStyle name="Normál 3 3" xfId="75" xr:uid="{00000000-0005-0000-0000-00004B000000}"/>
    <cellStyle name="Normal_KTRSZJ" xfId="76" xr:uid="{00000000-0005-0000-0000-00004F000000}"/>
    <cellStyle name="Normál_R_2MELL 2" xfId="77" xr:uid="{00000000-0005-0000-0000-000052000000}"/>
    <cellStyle name="Note" xfId="78" xr:uid="{00000000-0005-0000-0000-000053000000}"/>
    <cellStyle name="Output" xfId="79" xr:uid="{00000000-0005-0000-0000-000054000000}"/>
    <cellStyle name="Összesen" xfId="80" builtinId="25" customBuiltin="1"/>
    <cellStyle name="Rossz" xfId="81" builtinId="27" customBuiltin="1"/>
    <cellStyle name="Semleges" xfId="82" builtinId="28" customBuiltin="1"/>
    <cellStyle name="Számítás" xfId="83" builtinId="22" customBuiltin="1"/>
    <cellStyle name="Title" xfId="84" xr:uid="{00000000-0005-0000-0000-000059000000}"/>
    <cellStyle name="Total" xfId="85" xr:uid="{00000000-0005-0000-0000-00005A000000}"/>
    <cellStyle name="Warning Text" xfId="86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P88"/>
  <sheetViews>
    <sheetView tabSelected="1" zoomScaleNormal="100" workbookViewId="0">
      <selection sqref="A1:I1"/>
    </sheetView>
  </sheetViews>
  <sheetFormatPr defaultRowHeight="12.75" x14ac:dyDescent="0.2"/>
  <cols>
    <col min="2" max="2" width="62.42578125" bestFit="1" customWidth="1"/>
    <col min="3" max="3" width="11" bestFit="1" customWidth="1"/>
    <col min="4" max="4" width="12.7109375" bestFit="1" customWidth="1"/>
    <col min="5" max="5" width="12.28515625" bestFit="1" customWidth="1"/>
    <col min="6" max="6" width="11" bestFit="1" customWidth="1"/>
    <col min="7" max="7" width="12.7109375" bestFit="1" customWidth="1"/>
    <col min="8" max="8" width="12.28515625" bestFit="1" customWidth="1"/>
    <col min="9" max="9" width="11" bestFit="1" customWidth="1"/>
    <col min="10" max="10" width="12.7109375" bestFit="1" customWidth="1"/>
    <col min="11" max="11" width="12.28515625" bestFit="1" customWidth="1"/>
    <col min="12" max="12" width="10.5703125" customWidth="1"/>
    <col min="13" max="13" width="12.7109375" bestFit="1" customWidth="1"/>
    <col min="14" max="14" width="10.140625" customWidth="1"/>
  </cols>
  <sheetData>
    <row r="1" spans="1:16" ht="13.5" x14ac:dyDescent="0.25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</row>
    <row r="2" spans="1:16" ht="13.5" x14ac:dyDescent="0.25">
      <c r="A2" s="45"/>
      <c r="B2" s="45"/>
      <c r="C2" s="45"/>
      <c r="D2" s="1"/>
      <c r="E2" s="1"/>
      <c r="G2" s="1"/>
      <c r="H2" s="1"/>
      <c r="J2" s="1"/>
      <c r="K2" s="1"/>
      <c r="M2" s="1"/>
      <c r="N2" s="1"/>
    </row>
    <row r="3" spans="1:16" ht="13.5" x14ac:dyDescent="0.25">
      <c r="A3" s="3"/>
      <c r="B3" s="3"/>
      <c r="C3" s="3"/>
      <c r="D3" s="1"/>
      <c r="E3" s="1"/>
      <c r="F3" s="3"/>
      <c r="G3" s="1"/>
      <c r="H3" s="1"/>
      <c r="I3" s="3"/>
      <c r="J3" s="1"/>
      <c r="K3" s="1"/>
      <c r="L3" s="3"/>
      <c r="M3" s="1"/>
      <c r="N3" s="1"/>
    </row>
    <row r="4" spans="1:16" x14ac:dyDescent="0.2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6" x14ac:dyDescent="0.2">
      <c r="A5" s="46" t="s">
        <v>22</v>
      </c>
      <c r="B5" s="46"/>
      <c r="C5" s="46"/>
      <c r="D5" s="46"/>
      <c r="E5" s="46"/>
    </row>
    <row r="6" spans="1:16" ht="22.5" customHeight="1" x14ac:dyDescent="0.2">
      <c r="A6" s="4"/>
      <c r="B6" s="5"/>
      <c r="C6" s="46" t="s">
        <v>23</v>
      </c>
      <c r="D6" s="46"/>
      <c r="E6" s="46"/>
      <c r="F6" s="46" t="s">
        <v>75</v>
      </c>
      <c r="G6" s="46"/>
      <c r="H6" s="46"/>
      <c r="I6" s="46" t="s">
        <v>76</v>
      </c>
      <c r="J6" s="46"/>
      <c r="K6" s="46"/>
      <c r="L6" s="46" t="s">
        <v>67</v>
      </c>
      <c r="M6" s="46"/>
      <c r="N6" s="46"/>
    </row>
    <row r="7" spans="1:16" ht="22.5" customHeight="1" x14ac:dyDescent="0.2">
      <c r="A7" s="4"/>
      <c r="B7" s="5"/>
      <c r="C7" s="4" t="s">
        <v>32</v>
      </c>
      <c r="D7" s="4" t="s">
        <v>33</v>
      </c>
      <c r="E7" s="4" t="s">
        <v>34</v>
      </c>
      <c r="F7" s="4" t="s">
        <v>32</v>
      </c>
      <c r="G7" s="4" t="s">
        <v>33</v>
      </c>
      <c r="H7" s="4" t="s">
        <v>34</v>
      </c>
      <c r="I7" s="4" t="s">
        <v>32</v>
      </c>
      <c r="J7" s="4" t="s">
        <v>33</v>
      </c>
      <c r="K7" s="4" t="s">
        <v>34</v>
      </c>
      <c r="L7" s="4" t="s">
        <v>32</v>
      </c>
      <c r="M7" s="4" t="s">
        <v>33</v>
      </c>
      <c r="N7" s="4" t="s">
        <v>34</v>
      </c>
    </row>
    <row r="8" spans="1:16" x14ac:dyDescent="0.2">
      <c r="A8" s="6" t="s">
        <v>0</v>
      </c>
      <c r="B8" s="6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 x14ac:dyDescent="0.2">
      <c r="A9" s="7">
        <v>1</v>
      </c>
      <c r="B9" s="7" t="s">
        <v>51</v>
      </c>
      <c r="C9" s="8"/>
      <c r="D9" s="8">
        <v>72829500</v>
      </c>
      <c r="E9" s="8">
        <f t="shared" ref="E9:E15" si="0">C9+D9</f>
        <v>72829500</v>
      </c>
      <c r="F9" s="8"/>
      <c r="G9" s="8">
        <v>0</v>
      </c>
      <c r="H9" s="8">
        <f t="shared" ref="H9:H15" si="1">F9+G9</f>
        <v>0</v>
      </c>
      <c r="I9" s="8"/>
      <c r="J9" s="8">
        <v>0</v>
      </c>
      <c r="K9" s="8">
        <f t="shared" ref="K9:K15" si="2">I9+J9</f>
        <v>0</v>
      </c>
      <c r="L9" s="27"/>
      <c r="M9" s="27"/>
      <c r="N9" s="27"/>
    </row>
    <row r="10" spans="1:16" x14ac:dyDescent="0.2">
      <c r="A10" s="7">
        <v>2</v>
      </c>
      <c r="B10" s="7" t="s">
        <v>21</v>
      </c>
      <c r="C10" s="8"/>
      <c r="D10" s="8">
        <v>18000000</v>
      </c>
      <c r="E10" s="8">
        <f t="shared" si="0"/>
        <v>18000000</v>
      </c>
      <c r="F10" s="8"/>
      <c r="G10" s="8">
        <v>29560000</v>
      </c>
      <c r="H10" s="8">
        <f t="shared" si="1"/>
        <v>29560000</v>
      </c>
      <c r="I10" s="8"/>
      <c r="J10" s="8">
        <v>29560000</v>
      </c>
      <c r="K10" s="8">
        <f t="shared" si="2"/>
        <v>29560000</v>
      </c>
      <c r="L10" s="27"/>
      <c r="M10" s="27">
        <f t="shared" ref="M10:N13" si="3">ROUND(J10/G10*100,2)</f>
        <v>100</v>
      </c>
      <c r="N10" s="27">
        <f t="shared" si="3"/>
        <v>100</v>
      </c>
    </row>
    <row r="11" spans="1:16" x14ac:dyDescent="0.2">
      <c r="A11" s="7">
        <v>3</v>
      </c>
      <c r="B11" s="7" t="s">
        <v>52</v>
      </c>
      <c r="C11" s="8"/>
      <c r="D11" s="8">
        <v>0</v>
      </c>
      <c r="E11" s="8">
        <f t="shared" si="0"/>
        <v>0</v>
      </c>
      <c r="F11" s="8"/>
      <c r="G11" s="8">
        <v>1700000</v>
      </c>
      <c r="H11" s="8">
        <f t="shared" si="1"/>
        <v>1700000</v>
      </c>
      <c r="I11" s="8"/>
      <c r="J11" s="8">
        <v>1700000</v>
      </c>
      <c r="K11" s="8">
        <f t="shared" si="2"/>
        <v>1700000</v>
      </c>
      <c r="L11" s="27"/>
      <c r="M11" s="27">
        <f t="shared" si="3"/>
        <v>100</v>
      </c>
      <c r="N11" s="27">
        <f t="shared" si="3"/>
        <v>100</v>
      </c>
      <c r="P11" s="43"/>
    </row>
    <row r="12" spans="1:16" x14ac:dyDescent="0.2">
      <c r="A12" s="7">
        <v>4</v>
      </c>
      <c r="B12" s="7" t="s">
        <v>69</v>
      </c>
      <c r="C12" s="8"/>
      <c r="D12" s="8">
        <v>0</v>
      </c>
      <c r="E12" s="8">
        <f t="shared" si="0"/>
        <v>0</v>
      </c>
      <c r="F12" s="8"/>
      <c r="G12" s="8">
        <v>23622</v>
      </c>
      <c r="H12" s="8">
        <f t="shared" si="1"/>
        <v>23622</v>
      </c>
      <c r="I12" s="8"/>
      <c r="J12" s="8">
        <v>23622</v>
      </c>
      <c r="K12" s="8">
        <f t="shared" si="2"/>
        <v>23622</v>
      </c>
      <c r="L12" s="27"/>
      <c r="M12" s="27">
        <f t="shared" si="3"/>
        <v>100</v>
      </c>
      <c r="N12" s="27">
        <f t="shared" si="3"/>
        <v>100</v>
      </c>
      <c r="P12" s="43"/>
    </row>
    <row r="13" spans="1:16" x14ac:dyDescent="0.2">
      <c r="A13" s="7">
        <v>5</v>
      </c>
      <c r="B13" s="7" t="s">
        <v>77</v>
      </c>
      <c r="C13" s="8"/>
      <c r="D13" s="8">
        <v>0</v>
      </c>
      <c r="E13" s="8">
        <f t="shared" si="0"/>
        <v>0</v>
      </c>
      <c r="F13" s="8"/>
      <c r="G13" s="8">
        <v>25585834</v>
      </c>
      <c r="H13" s="8">
        <f t="shared" si="1"/>
        <v>25585834</v>
      </c>
      <c r="I13" s="8"/>
      <c r="J13" s="8">
        <v>4861320</v>
      </c>
      <c r="K13" s="8">
        <f t="shared" si="2"/>
        <v>4861320</v>
      </c>
      <c r="L13" s="27"/>
      <c r="M13" s="27">
        <f t="shared" si="3"/>
        <v>19</v>
      </c>
      <c r="N13" s="27">
        <f t="shared" si="3"/>
        <v>19</v>
      </c>
      <c r="P13" s="43"/>
    </row>
    <row r="14" spans="1:16" x14ac:dyDescent="0.2">
      <c r="A14" s="7">
        <v>6</v>
      </c>
      <c r="B14" s="7" t="s">
        <v>82</v>
      </c>
      <c r="C14" s="8"/>
      <c r="D14" s="8">
        <v>0</v>
      </c>
      <c r="E14" s="8">
        <f t="shared" si="0"/>
        <v>0</v>
      </c>
      <c r="F14" s="8">
        <v>10000</v>
      </c>
      <c r="G14" s="8"/>
      <c r="H14" s="8">
        <f t="shared" si="1"/>
        <v>10000</v>
      </c>
      <c r="I14" s="8">
        <v>10000</v>
      </c>
      <c r="J14" s="8"/>
      <c r="K14" s="8">
        <f t="shared" si="2"/>
        <v>10000</v>
      </c>
      <c r="L14" s="27">
        <f>ROUND(I14/F14*100,2)</f>
        <v>100</v>
      </c>
      <c r="M14" s="27"/>
      <c r="N14" s="27">
        <f>ROUND(K14/H14*100,2)</f>
        <v>100</v>
      </c>
      <c r="P14" s="43"/>
    </row>
    <row r="15" spans="1:16" x14ac:dyDescent="0.2">
      <c r="A15" s="9"/>
      <c r="B15" s="9" t="s">
        <v>1</v>
      </c>
      <c r="C15" s="10">
        <f>SUM(C9:C14)</f>
        <v>0</v>
      </c>
      <c r="D15" s="10">
        <f>SUM(D9:D14)</f>
        <v>90829500</v>
      </c>
      <c r="E15" s="10">
        <f t="shared" si="0"/>
        <v>90829500</v>
      </c>
      <c r="F15" s="10">
        <f>SUM(F9:F14)</f>
        <v>10000</v>
      </c>
      <c r="G15" s="10">
        <f>SUM(G9:G14)</f>
        <v>56869456</v>
      </c>
      <c r="H15" s="10">
        <f t="shared" si="1"/>
        <v>56879456</v>
      </c>
      <c r="I15" s="10">
        <f>SUM(I9:I14)</f>
        <v>10000</v>
      </c>
      <c r="J15" s="10">
        <f>SUM(J9:J14)</f>
        <v>36144942</v>
      </c>
      <c r="K15" s="10">
        <f t="shared" si="2"/>
        <v>36154942</v>
      </c>
      <c r="L15" s="28"/>
      <c r="M15" s="28">
        <f>ROUND(J15/G15*100,2)</f>
        <v>63.56</v>
      </c>
      <c r="N15" s="28">
        <f>ROUND(K15/H15*100,2)</f>
        <v>63.56</v>
      </c>
      <c r="P15" s="43"/>
    </row>
    <row r="16" spans="1:16" x14ac:dyDescent="0.2">
      <c r="A16" s="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29"/>
      <c r="M16" s="29"/>
      <c r="N16" s="29"/>
      <c r="P16" s="43"/>
    </row>
    <row r="17" spans="1:16" x14ac:dyDescent="0.2">
      <c r="A17" s="9" t="s">
        <v>4</v>
      </c>
      <c r="B17" s="6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28"/>
      <c r="M17" s="28"/>
      <c r="N17" s="28"/>
      <c r="P17" s="43"/>
    </row>
    <row r="18" spans="1:16" x14ac:dyDescent="0.2">
      <c r="A18" s="7">
        <v>1</v>
      </c>
      <c r="B18" s="7" t="s">
        <v>24</v>
      </c>
      <c r="C18" s="8"/>
      <c r="D18" s="8">
        <v>198561</v>
      </c>
      <c r="E18" s="8">
        <f t="shared" ref="E18:E40" si="4">C18+D18</f>
        <v>198561</v>
      </c>
      <c r="F18" s="8"/>
      <c r="G18" s="8">
        <v>151284</v>
      </c>
      <c r="H18" s="8">
        <f t="shared" ref="H18:H40" si="5">F18+G18</f>
        <v>151284</v>
      </c>
      <c r="I18" s="8"/>
      <c r="J18" s="8">
        <v>198561</v>
      </c>
      <c r="K18" s="8">
        <f t="shared" ref="K18:K40" si="6">I18+J18</f>
        <v>198561</v>
      </c>
      <c r="L18" s="27"/>
      <c r="M18" s="27">
        <f>ROUND(J18/G18*100,2)</f>
        <v>131.25</v>
      </c>
      <c r="N18" s="27">
        <f>ROUND(K18/H18*100,2)</f>
        <v>131.25</v>
      </c>
      <c r="P18" s="43"/>
    </row>
    <row r="19" spans="1:16" x14ac:dyDescent="0.2">
      <c r="A19" s="7">
        <v>2</v>
      </c>
      <c r="B19" s="7" t="s">
        <v>35</v>
      </c>
      <c r="C19" s="8"/>
      <c r="D19" s="8">
        <v>0</v>
      </c>
      <c r="E19" s="8">
        <f t="shared" si="4"/>
        <v>0</v>
      </c>
      <c r="F19" s="8"/>
      <c r="G19" s="8">
        <v>0</v>
      </c>
      <c r="H19" s="8">
        <f t="shared" si="5"/>
        <v>0</v>
      </c>
      <c r="I19" s="8"/>
      <c r="J19" s="8">
        <v>0</v>
      </c>
      <c r="K19" s="8">
        <f t="shared" si="6"/>
        <v>0</v>
      </c>
      <c r="L19" s="27"/>
      <c r="M19" s="27"/>
      <c r="N19" s="27"/>
      <c r="P19" s="43"/>
    </row>
    <row r="20" spans="1:16" x14ac:dyDescent="0.2">
      <c r="A20" s="7">
        <v>3</v>
      </c>
      <c r="B20" s="7" t="s">
        <v>25</v>
      </c>
      <c r="C20" s="8"/>
      <c r="D20" s="8">
        <v>132374</v>
      </c>
      <c r="E20" s="8">
        <f t="shared" si="4"/>
        <v>132374</v>
      </c>
      <c r="F20" s="8"/>
      <c r="G20" s="8">
        <v>100856</v>
      </c>
      <c r="H20" s="8">
        <f t="shared" si="5"/>
        <v>100856</v>
      </c>
      <c r="I20" s="8"/>
      <c r="J20" s="8">
        <v>132374</v>
      </c>
      <c r="K20" s="8">
        <f t="shared" si="6"/>
        <v>132374</v>
      </c>
      <c r="L20" s="27"/>
      <c r="M20" s="27">
        <f t="shared" ref="M20:M29" si="7">ROUND(J20/G20*100,2)</f>
        <v>131.25</v>
      </c>
      <c r="N20" s="27">
        <f t="shared" ref="N20:N29" si="8">ROUND(K20/H20*100,2)</f>
        <v>131.25</v>
      </c>
      <c r="P20" s="43"/>
    </row>
    <row r="21" spans="1:16" x14ac:dyDescent="0.2">
      <c r="A21" s="7">
        <v>4</v>
      </c>
      <c r="B21" s="7" t="s">
        <v>36</v>
      </c>
      <c r="C21" s="8"/>
      <c r="D21" s="8">
        <v>304800</v>
      </c>
      <c r="E21" s="8">
        <f t="shared" si="4"/>
        <v>304800</v>
      </c>
      <c r="F21" s="8"/>
      <c r="G21" s="8">
        <v>304800</v>
      </c>
      <c r="H21" s="8">
        <f t="shared" si="5"/>
        <v>304800</v>
      </c>
      <c r="I21" s="8"/>
      <c r="J21" s="8">
        <v>304800</v>
      </c>
      <c r="K21" s="8">
        <f t="shared" si="6"/>
        <v>304800</v>
      </c>
      <c r="L21" s="27"/>
      <c r="M21" s="27">
        <f t="shared" si="7"/>
        <v>100</v>
      </c>
      <c r="N21" s="27">
        <f t="shared" si="8"/>
        <v>100</v>
      </c>
      <c r="P21" s="43"/>
    </row>
    <row r="22" spans="1:16" x14ac:dyDescent="0.2">
      <c r="A22" s="7">
        <v>5</v>
      </c>
      <c r="B22" s="7" t="s">
        <v>37</v>
      </c>
      <c r="C22" s="8"/>
      <c r="D22" s="8">
        <v>1066000</v>
      </c>
      <c r="E22" s="8">
        <f t="shared" si="4"/>
        <v>1066000</v>
      </c>
      <c r="F22" s="8"/>
      <c r="G22" s="8">
        <v>1066000</v>
      </c>
      <c r="H22" s="8">
        <f t="shared" si="5"/>
        <v>1066000</v>
      </c>
      <c r="I22" s="8"/>
      <c r="J22" s="8">
        <v>1066000</v>
      </c>
      <c r="K22" s="8">
        <f t="shared" si="6"/>
        <v>1066000</v>
      </c>
      <c r="L22" s="27"/>
      <c r="M22" s="27">
        <f t="shared" si="7"/>
        <v>100</v>
      </c>
      <c r="N22" s="27">
        <f t="shared" si="8"/>
        <v>100</v>
      </c>
      <c r="P22" s="43"/>
    </row>
    <row r="23" spans="1:16" x14ac:dyDescent="0.2">
      <c r="A23" s="7">
        <v>6</v>
      </c>
      <c r="B23" s="7" t="s">
        <v>38</v>
      </c>
      <c r="C23" s="8"/>
      <c r="D23" s="8">
        <v>180000</v>
      </c>
      <c r="E23" s="8">
        <f t="shared" si="4"/>
        <v>180000</v>
      </c>
      <c r="F23" s="8"/>
      <c r="G23" s="8">
        <v>180000</v>
      </c>
      <c r="H23" s="8">
        <f t="shared" si="5"/>
        <v>180000</v>
      </c>
      <c r="I23" s="8"/>
      <c r="J23" s="8">
        <v>0</v>
      </c>
      <c r="K23" s="8">
        <f t="shared" si="6"/>
        <v>0</v>
      </c>
      <c r="L23" s="27"/>
      <c r="M23" s="27">
        <f t="shared" si="7"/>
        <v>0</v>
      </c>
      <c r="N23" s="27">
        <f t="shared" si="8"/>
        <v>0</v>
      </c>
      <c r="P23" s="43"/>
    </row>
    <row r="24" spans="1:16" ht="12.75" customHeight="1" x14ac:dyDescent="0.2">
      <c r="A24" s="7">
        <v>7</v>
      </c>
      <c r="B24" s="12" t="s">
        <v>39</v>
      </c>
      <c r="C24" s="8"/>
      <c r="D24" s="8">
        <v>10000000</v>
      </c>
      <c r="E24" s="8">
        <f t="shared" si="4"/>
        <v>10000000</v>
      </c>
      <c r="F24" s="8"/>
      <c r="G24" s="8">
        <v>2500000</v>
      </c>
      <c r="H24" s="8">
        <f t="shared" si="5"/>
        <v>2500000</v>
      </c>
      <c r="I24" s="8"/>
      <c r="J24" s="8">
        <v>2420408</v>
      </c>
      <c r="K24" s="8">
        <f t="shared" si="6"/>
        <v>2420408</v>
      </c>
      <c r="L24" s="27"/>
      <c r="M24" s="27">
        <f t="shared" si="7"/>
        <v>96.82</v>
      </c>
      <c r="N24" s="27">
        <f t="shared" si="8"/>
        <v>96.82</v>
      </c>
      <c r="P24" s="43"/>
    </row>
    <row r="25" spans="1:16" x14ac:dyDescent="0.2">
      <c r="A25" s="7">
        <v>8</v>
      </c>
      <c r="B25" s="7" t="s">
        <v>53</v>
      </c>
      <c r="C25" s="8"/>
      <c r="D25" s="8">
        <v>96000000</v>
      </c>
      <c r="E25" s="8">
        <f t="shared" si="4"/>
        <v>96000000</v>
      </c>
      <c r="F25" s="8"/>
      <c r="G25" s="8">
        <f>96000000+29671838</f>
        <v>125671838</v>
      </c>
      <c r="H25" s="8">
        <f t="shared" si="5"/>
        <v>125671838</v>
      </c>
      <c r="I25" s="8"/>
      <c r="J25" s="8">
        <v>119671838</v>
      </c>
      <c r="K25" s="8">
        <f t="shared" si="6"/>
        <v>119671838</v>
      </c>
      <c r="L25" s="27"/>
      <c r="M25" s="27">
        <f t="shared" si="7"/>
        <v>95.23</v>
      </c>
      <c r="N25" s="27">
        <f t="shared" si="8"/>
        <v>95.23</v>
      </c>
      <c r="P25" s="43"/>
    </row>
    <row r="26" spans="1:16" x14ac:dyDescent="0.2">
      <c r="A26" s="7">
        <v>9</v>
      </c>
      <c r="B26" s="7" t="s">
        <v>54</v>
      </c>
      <c r="C26" s="8"/>
      <c r="D26" s="8">
        <v>250000000</v>
      </c>
      <c r="E26" s="8">
        <f t="shared" si="4"/>
        <v>250000000</v>
      </c>
      <c r="F26" s="8"/>
      <c r="G26" s="8">
        <v>250000000</v>
      </c>
      <c r="H26" s="8">
        <f t="shared" si="5"/>
        <v>250000000</v>
      </c>
      <c r="I26" s="8"/>
      <c r="J26" s="8">
        <v>210650060</v>
      </c>
      <c r="K26" s="8">
        <f t="shared" si="6"/>
        <v>210650060</v>
      </c>
      <c r="L26" s="27"/>
      <c r="M26" s="27">
        <f t="shared" si="7"/>
        <v>84.26</v>
      </c>
      <c r="N26" s="27">
        <f t="shared" si="8"/>
        <v>84.26</v>
      </c>
      <c r="P26" s="43"/>
    </row>
    <row r="27" spans="1:16" x14ac:dyDescent="0.2">
      <c r="A27" s="7">
        <v>10</v>
      </c>
      <c r="B27" s="7" t="s">
        <v>55</v>
      </c>
      <c r="C27" s="8"/>
      <c r="D27" s="8">
        <v>62449002</v>
      </c>
      <c r="E27" s="8">
        <f t="shared" si="4"/>
        <v>62449002</v>
      </c>
      <c r="F27" s="8"/>
      <c r="G27" s="8">
        <v>100398821</v>
      </c>
      <c r="H27" s="8">
        <f t="shared" si="5"/>
        <v>100398821</v>
      </c>
      <c r="I27" s="8"/>
      <c r="J27" s="8">
        <v>100398821</v>
      </c>
      <c r="K27" s="8">
        <f t="shared" si="6"/>
        <v>100398821</v>
      </c>
      <c r="L27" s="27"/>
      <c r="M27" s="27">
        <f t="shared" si="7"/>
        <v>100</v>
      </c>
      <c r="N27" s="27">
        <f t="shared" si="8"/>
        <v>100</v>
      </c>
      <c r="P27" s="43"/>
    </row>
    <row r="28" spans="1:16" x14ac:dyDescent="0.2">
      <c r="A28" s="7">
        <v>11</v>
      </c>
      <c r="B28" s="7" t="s">
        <v>56</v>
      </c>
      <c r="C28" s="8"/>
      <c r="D28" s="8">
        <v>63702633</v>
      </c>
      <c r="E28" s="8">
        <f t="shared" si="4"/>
        <v>63702633</v>
      </c>
      <c r="F28" s="8"/>
      <c r="G28" s="8">
        <v>67293243</v>
      </c>
      <c r="H28" s="8">
        <f t="shared" si="5"/>
        <v>67293243</v>
      </c>
      <c r="I28" s="8"/>
      <c r="J28" s="8">
        <v>67293243</v>
      </c>
      <c r="K28" s="8">
        <f t="shared" si="6"/>
        <v>67293243</v>
      </c>
      <c r="L28" s="27"/>
      <c r="M28" s="27">
        <f t="shared" si="7"/>
        <v>100</v>
      </c>
      <c r="N28" s="27">
        <f t="shared" si="8"/>
        <v>100</v>
      </c>
      <c r="P28" s="43"/>
    </row>
    <row r="29" spans="1:16" x14ac:dyDescent="0.2">
      <c r="A29" s="7">
        <v>12</v>
      </c>
      <c r="B29" s="7" t="s">
        <v>57</v>
      </c>
      <c r="C29" s="8"/>
      <c r="D29" s="8">
        <v>47703200</v>
      </c>
      <c r="E29" s="8">
        <f t="shared" si="4"/>
        <v>47703200</v>
      </c>
      <c r="F29" s="8"/>
      <c r="G29" s="8">
        <v>47703200</v>
      </c>
      <c r="H29" s="8">
        <f t="shared" si="5"/>
        <v>47703200</v>
      </c>
      <c r="I29" s="8"/>
      <c r="J29" s="8">
        <v>0</v>
      </c>
      <c r="K29" s="8">
        <f t="shared" si="6"/>
        <v>0</v>
      </c>
      <c r="L29" s="27"/>
      <c r="M29" s="27">
        <f t="shared" si="7"/>
        <v>0</v>
      </c>
      <c r="N29" s="27">
        <f t="shared" si="8"/>
        <v>0</v>
      </c>
      <c r="P29" s="43"/>
    </row>
    <row r="30" spans="1:16" x14ac:dyDescent="0.2">
      <c r="A30" s="7">
        <v>13</v>
      </c>
      <c r="B30" s="7" t="s">
        <v>42</v>
      </c>
      <c r="C30" s="8">
        <v>1478181</v>
      </c>
      <c r="D30" s="8">
        <v>0</v>
      </c>
      <c r="E30" s="8">
        <f t="shared" si="4"/>
        <v>1478181</v>
      </c>
      <c r="F30" s="8">
        <v>1478181</v>
      </c>
      <c r="G30" s="8">
        <v>0</v>
      </c>
      <c r="H30" s="8">
        <f t="shared" si="5"/>
        <v>1478181</v>
      </c>
      <c r="I30" s="8">
        <v>0</v>
      </c>
      <c r="J30" s="8">
        <v>0</v>
      </c>
      <c r="K30" s="8">
        <f t="shared" si="6"/>
        <v>0</v>
      </c>
      <c r="L30" s="27">
        <f>ROUND(I30/F30*100,2)</f>
        <v>0</v>
      </c>
      <c r="M30" s="27"/>
      <c r="N30" s="27">
        <f>ROUND(K30/H30*100,2)</f>
        <v>0</v>
      </c>
      <c r="P30" s="43"/>
    </row>
    <row r="31" spans="1:16" x14ac:dyDescent="0.2">
      <c r="A31" s="36">
        <v>14</v>
      </c>
      <c r="B31" s="36" t="s">
        <v>40</v>
      </c>
      <c r="C31" s="37"/>
      <c r="D31" s="37">
        <v>50000000</v>
      </c>
      <c r="E31" s="37">
        <f t="shared" si="4"/>
        <v>50000000</v>
      </c>
      <c r="F31" s="37"/>
      <c r="G31" s="37">
        <v>50000000</v>
      </c>
      <c r="H31" s="37">
        <f t="shared" si="5"/>
        <v>50000000</v>
      </c>
      <c r="I31" s="37"/>
      <c r="J31" s="37">
        <v>0</v>
      </c>
      <c r="K31" s="37">
        <f t="shared" si="6"/>
        <v>0</v>
      </c>
      <c r="L31" s="41"/>
      <c r="M31" s="41">
        <f>ROUND(J31/G31*100,2)</f>
        <v>0</v>
      </c>
      <c r="N31" s="41">
        <f>ROUND(K31/H31*100,2)</f>
        <v>0</v>
      </c>
      <c r="P31" s="43"/>
    </row>
    <row r="32" spans="1:16" x14ac:dyDescent="0.2">
      <c r="A32" s="7">
        <v>15</v>
      </c>
      <c r="B32" s="7" t="s">
        <v>71</v>
      </c>
      <c r="C32" s="8"/>
      <c r="D32" s="8">
        <v>0</v>
      </c>
      <c r="E32" s="8">
        <f t="shared" si="4"/>
        <v>0</v>
      </c>
      <c r="F32" s="8"/>
      <c r="G32" s="8">
        <v>100000000</v>
      </c>
      <c r="H32" s="8">
        <f t="shared" si="5"/>
        <v>100000000</v>
      </c>
      <c r="I32" s="8"/>
      <c r="J32" s="8">
        <v>50000000</v>
      </c>
      <c r="K32" s="8">
        <f t="shared" si="6"/>
        <v>50000000</v>
      </c>
      <c r="L32" s="27"/>
      <c r="M32" s="27"/>
      <c r="N32" s="27"/>
      <c r="P32" s="43"/>
    </row>
    <row r="33" spans="1:16" x14ac:dyDescent="0.2">
      <c r="A33" s="7">
        <v>16</v>
      </c>
      <c r="B33" s="7" t="s">
        <v>72</v>
      </c>
      <c r="C33" s="8"/>
      <c r="D33" s="8">
        <v>0</v>
      </c>
      <c r="E33" s="8">
        <f t="shared" si="4"/>
        <v>0</v>
      </c>
      <c r="F33" s="8"/>
      <c r="G33" s="8">
        <v>40000000</v>
      </c>
      <c r="H33" s="8">
        <f t="shared" si="5"/>
        <v>40000000</v>
      </c>
      <c r="I33" s="8"/>
      <c r="J33" s="8">
        <v>40000000</v>
      </c>
      <c r="K33" s="8">
        <f t="shared" si="6"/>
        <v>40000000</v>
      </c>
      <c r="L33" s="27"/>
      <c r="M33" s="27"/>
      <c r="N33" s="27"/>
      <c r="P33" s="43"/>
    </row>
    <row r="34" spans="1:16" x14ac:dyDescent="0.2">
      <c r="A34" s="7">
        <v>17</v>
      </c>
      <c r="B34" s="7" t="s">
        <v>70</v>
      </c>
      <c r="C34" s="8"/>
      <c r="D34" s="8">
        <v>0</v>
      </c>
      <c r="E34" s="8">
        <f t="shared" si="4"/>
        <v>0</v>
      </c>
      <c r="F34" s="8"/>
      <c r="G34" s="8">
        <v>1732384</v>
      </c>
      <c r="H34" s="8">
        <f t="shared" si="5"/>
        <v>1732384</v>
      </c>
      <c r="I34" s="8"/>
      <c r="J34" s="8">
        <v>1858346</v>
      </c>
      <c r="K34" s="8">
        <f t="shared" si="6"/>
        <v>1858346</v>
      </c>
      <c r="L34" s="27"/>
      <c r="M34" s="27"/>
      <c r="N34" s="27"/>
      <c r="P34" s="43"/>
    </row>
    <row r="35" spans="1:16" x14ac:dyDescent="0.2">
      <c r="A35" s="36">
        <v>18</v>
      </c>
      <c r="B35" s="36" t="s">
        <v>68</v>
      </c>
      <c r="C35" s="37"/>
      <c r="D35" s="37">
        <v>0</v>
      </c>
      <c r="E35" s="37">
        <f t="shared" si="4"/>
        <v>0</v>
      </c>
      <c r="F35" s="37"/>
      <c r="G35" s="37">
        <v>1113223</v>
      </c>
      <c r="H35" s="37">
        <f t="shared" si="5"/>
        <v>1113223</v>
      </c>
      <c r="I35" s="37"/>
      <c r="J35" s="37">
        <v>1150268</v>
      </c>
      <c r="K35" s="37">
        <f t="shared" si="6"/>
        <v>1150268</v>
      </c>
      <c r="L35" s="41"/>
      <c r="M35" s="41"/>
      <c r="N35" s="41"/>
      <c r="P35" s="43"/>
    </row>
    <row r="36" spans="1:16" x14ac:dyDescent="0.2">
      <c r="A36" s="7">
        <v>19</v>
      </c>
      <c r="B36" s="7" t="s">
        <v>78</v>
      </c>
      <c r="C36" s="8"/>
      <c r="D36" s="8">
        <v>0</v>
      </c>
      <c r="E36" s="8">
        <f t="shared" si="4"/>
        <v>0</v>
      </c>
      <c r="F36" s="8"/>
      <c r="G36" s="8">
        <v>35000000</v>
      </c>
      <c r="H36" s="8">
        <f t="shared" si="5"/>
        <v>35000000</v>
      </c>
      <c r="I36" s="8"/>
      <c r="J36" s="8">
        <v>0</v>
      </c>
      <c r="K36" s="8">
        <f t="shared" si="6"/>
        <v>0</v>
      </c>
      <c r="L36" s="27"/>
      <c r="M36" s="27"/>
      <c r="N36" s="27"/>
      <c r="P36" s="43"/>
    </row>
    <row r="37" spans="1:16" x14ac:dyDescent="0.2">
      <c r="A37" s="7">
        <v>20</v>
      </c>
      <c r="B37" s="7" t="s">
        <v>79</v>
      </c>
      <c r="C37" s="8"/>
      <c r="D37" s="8">
        <v>0</v>
      </c>
      <c r="E37" s="8">
        <f t="shared" si="4"/>
        <v>0</v>
      </c>
      <c r="F37" s="8"/>
      <c r="G37" s="8">
        <v>346000</v>
      </c>
      <c r="H37" s="8">
        <f t="shared" si="5"/>
        <v>346000</v>
      </c>
      <c r="I37" s="8"/>
      <c r="J37" s="8">
        <v>346000</v>
      </c>
      <c r="K37" s="8">
        <f t="shared" si="6"/>
        <v>346000</v>
      </c>
      <c r="L37" s="27"/>
      <c r="M37" s="27"/>
      <c r="N37" s="27"/>
      <c r="P37" s="43"/>
    </row>
    <row r="38" spans="1:16" x14ac:dyDescent="0.2">
      <c r="A38" s="7">
        <v>21</v>
      </c>
      <c r="B38" s="7" t="s">
        <v>80</v>
      </c>
      <c r="C38" s="8"/>
      <c r="D38" s="8">
        <v>0</v>
      </c>
      <c r="E38" s="8">
        <f t="shared" si="4"/>
        <v>0</v>
      </c>
      <c r="F38" s="8"/>
      <c r="G38" s="8">
        <v>2805000000</v>
      </c>
      <c r="H38" s="8">
        <f t="shared" si="5"/>
        <v>2805000000</v>
      </c>
      <c r="I38" s="8"/>
      <c r="J38" s="8">
        <v>2805000000</v>
      </c>
      <c r="K38" s="8">
        <f t="shared" si="6"/>
        <v>2805000000</v>
      </c>
      <c r="L38" s="27"/>
      <c r="M38" s="27"/>
      <c r="N38" s="27"/>
      <c r="P38" s="43"/>
    </row>
    <row r="39" spans="1:16" x14ac:dyDescent="0.2">
      <c r="A39" s="7">
        <v>22</v>
      </c>
      <c r="B39" s="7" t="s">
        <v>81</v>
      </c>
      <c r="C39" s="8"/>
      <c r="D39" s="8">
        <v>0</v>
      </c>
      <c r="E39" s="8">
        <f t="shared" si="4"/>
        <v>0</v>
      </c>
      <c r="F39" s="8"/>
      <c r="G39" s="8">
        <v>800000000</v>
      </c>
      <c r="H39" s="8">
        <f t="shared" si="5"/>
        <v>800000000</v>
      </c>
      <c r="I39" s="8"/>
      <c r="J39" s="8">
        <v>800000000</v>
      </c>
      <c r="K39" s="8">
        <f t="shared" si="6"/>
        <v>800000000</v>
      </c>
      <c r="L39" s="27"/>
      <c r="M39" s="27"/>
      <c r="N39" s="27"/>
      <c r="P39" s="43"/>
    </row>
    <row r="40" spans="1:16" x14ac:dyDescent="0.2">
      <c r="A40" s="9"/>
      <c r="B40" s="9" t="s">
        <v>1</v>
      </c>
      <c r="C40" s="10">
        <f>SUM(C18:C39)</f>
        <v>1478181</v>
      </c>
      <c r="D40" s="10">
        <f>SUM(D18:D39)</f>
        <v>581736570</v>
      </c>
      <c r="E40" s="10">
        <f t="shared" si="4"/>
        <v>583214751</v>
      </c>
      <c r="F40" s="10">
        <f>SUM(F18:F39)</f>
        <v>1478181</v>
      </c>
      <c r="G40" s="10">
        <f>SUM(G18:G39)</f>
        <v>4428561649</v>
      </c>
      <c r="H40" s="10">
        <f t="shared" si="5"/>
        <v>4430039830</v>
      </c>
      <c r="I40" s="10">
        <f>SUM(I18:I39)</f>
        <v>0</v>
      </c>
      <c r="J40" s="10">
        <f>SUM(J18:J39)</f>
        <v>4200490719</v>
      </c>
      <c r="K40" s="10">
        <f t="shared" si="6"/>
        <v>4200490719</v>
      </c>
      <c r="L40" s="28">
        <f>ROUND(I40/F40*100,2)</f>
        <v>0</v>
      </c>
      <c r="M40" s="28">
        <f>ROUND(J40/G40*100,2)</f>
        <v>94.85</v>
      </c>
      <c r="N40" s="28">
        <f>ROUND(K40/H40*100,2)</f>
        <v>94.82</v>
      </c>
      <c r="P40" s="43"/>
    </row>
    <row r="41" spans="1:16" x14ac:dyDescent="0.2">
      <c r="A41" s="2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29"/>
      <c r="M41" s="29"/>
      <c r="N41" s="29"/>
      <c r="P41" s="43"/>
    </row>
    <row r="42" spans="1:16" x14ac:dyDescent="0.2">
      <c r="A42" s="9" t="s">
        <v>5</v>
      </c>
      <c r="B42" s="6" t="s">
        <v>41</v>
      </c>
      <c r="C42" s="10"/>
      <c r="D42" s="10"/>
      <c r="E42" s="10"/>
      <c r="F42" s="10"/>
      <c r="G42" s="10"/>
      <c r="H42" s="10"/>
      <c r="I42" s="10"/>
      <c r="J42" s="10"/>
      <c r="K42" s="10"/>
      <c r="L42" s="28"/>
      <c r="M42" s="28"/>
      <c r="N42" s="28"/>
      <c r="P42" s="43"/>
    </row>
    <row r="43" spans="1:16" x14ac:dyDescent="0.2">
      <c r="A43" s="14" t="s">
        <v>2</v>
      </c>
      <c r="B43" s="15" t="s">
        <v>17</v>
      </c>
      <c r="C43" s="10"/>
      <c r="D43" s="10"/>
      <c r="E43" s="10"/>
      <c r="F43" s="10"/>
      <c r="G43" s="10"/>
      <c r="H43" s="10"/>
      <c r="I43" s="10"/>
      <c r="J43" s="10"/>
      <c r="K43" s="10"/>
      <c r="L43" s="28"/>
      <c r="M43" s="28"/>
      <c r="N43" s="28"/>
      <c r="P43" s="43"/>
    </row>
    <row r="44" spans="1:16" x14ac:dyDescent="0.2">
      <c r="A44" s="7">
        <v>1</v>
      </c>
      <c r="B44" s="7" t="s">
        <v>13</v>
      </c>
      <c r="C44" s="8"/>
      <c r="D44" s="8">
        <v>9200268</v>
      </c>
      <c r="E44" s="8">
        <f>C44+D44</f>
        <v>9200268</v>
      </c>
      <c r="F44" s="8"/>
      <c r="G44" s="8">
        <v>7721048</v>
      </c>
      <c r="H44" s="8">
        <f>F44+G44</f>
        <v>7721048</v>
      </c>
      <c r="I44" s="8"/>
      <c r="J44" s="8">
        <v>5693204</v>
      </c>
      <c r="K44" s="8">
        <f>I44+J44</f>
        <v>5693204</v>
      </c>
      <c r="L44" s="27"/>
      <c r="M44" s="27">
        <f>ROUND(J44/G44*100,2)</f>
        <v>73.739999999999995</v>
      </c>
      <c r="N44" s="27">
        <f>ROUND(K44/H44*100,2)</f>
        <v>73.739999999999995</v>
      </c>
      <c r="P44" s="43"/>
    </row>
    <row r="45" spans="1:16" x14ac:dyDescent="0.2">
      <c r="A45" s="36">
        <v>2</v>
      </c>
      <c r="B45" s="36" t="s">
        <v>6</v>
      </c>
      <c r="C45" s="37"/>
      <c r="D45" s="37">
        <v>0</v>
      </c>
      <c r="E45" s="37">
        <f>C45+D45</f>
        <v>0</v>
      </c>
      <c r="F45" s="37"/>
      <c r="G45" s="37">
        <v>0</v>
      </c>
      <c r="H45" s="37">
        <f>F45+G45</f>
        <v>0</v>
      </c>
      <c r="I45" s="37"/>
      <c r="J45" s="37">
        <v>0</v>
      </c>
      <c r="K45" s="37">
        <f>I45+J45</f>
        <v>0</v>
      </c>
      <c r="L45" s="41"/>
      <c r="M45" s="41"/>
      <c r="N45" s="41"/>
      <c r="P45" s="43"/>
    </row>
    <row r="46" spans="1:16" x14ac:dyDescent="0.2">
      <c r="A46" s="36">
        <v>3</v>
      </c>
      <c r="B46" s="36" t="s">
        <v>26</v>
      </c>
      <c r="C46" s="37"/>
      <c r="D46" s="37">
        <v>2516716</v>
      </c>
      <c r="E46" s="37">
        <f>C46+D46</f>
        <v>2516716</v>
      </c>
      <c r="F46" s="37"/>
      <c r="G46" s="37">
        <v>2519691</v>
      </c>
      <c r="H46" s="37">
        <f>F46+G46</f>
        <v>2519691</v>
      </c>
      <c r="I46" s="37"/>
      <c r="J46" s="37">
        <v>2519691</v>
      </c>
      <c r="K46" s="37">
        <f>I46+J46</f>
        <v>2519691</v>
      </c>
      <c r="L46" s="41"/>
      <c r="M46" s="41">
        <f t="shared" ref="M46:N48" si="9">ROUND(J46/G46*100,2)</f>
        <v>100</v>
      </c>
      <c r="N46" s="41">
        <f t="shared" si="9"/>
        <v>100</v>
      </c>
      <c r="P46" s="43"/>
    </row>
    <row r="47" spans="1:16" x14ac:dyDescent="0.2">
      <c r="A47" s="36">
        <v>4</v>
      </c>
      <c r="B47" s="36" t="s">
        <v>7</v>
      </c>
      <c r="C47" s="37"/>
      <c r="D47" s="37">
        <v>1003165</v>
      </c>
      <c r="E47" s="37">
        <f>C47+D47</f>
        <v>1003165</v>
      </c>
      <c r="F47" s="37"/>
      <c r="G47" s="37">
        <v>1271550</v>
      </c>
      <c r="H47" s="37">
        <f>F47+G47</f>
        <v>1271550</v>
      </c>
      <c r="I47" s="37"/>
      <c r="J47" s="37">
        <v>1271550</v>
      </c>
      <c r="K47" s="37">
        <f>I47+J47</f>
        <v>1271550</v>
      </c>
      <c r="L47" s="41"/>
      <c r="M47" s="41">
        <f t="shared" si="9"/>
        <v>100</v>
      </c>
      <c r="N47" s="41">
        <f t="shared" si="9"/>
        <v>100</v>
      </c>
      <c r="P47" s="43"/>
    </row>
    <row r="48" spans="1:16" x14ac:dyDescent="0.2">
      <c r="A48" s="9"/>
      <c r="B48" s="15" t="s">
        <v>1</v>
      </c>
      <c r="C48" s="16">
        <f>SUM(C44:C47)</f>
        <v>0</v>
      </c>
      <c r="D48" s="16">
        <f>SUM(D44:D47)</f>
        <v>12720149</v>
      </c>
      <c r="E48" s="16">
        <f>C48+D48</f>
        <v>12720149</v>
      </c>
      <c r="F48" s="16">
        <f>SUM(F44:F47)</f>
        <v>0</v>
      </c>
      <c r="G48" s="16">
        <f>SUM(G44:G47)</f>
        <v>11512289</v>
      </c>
      <c r="H48" s="16">
        <f>F48+G48</f>
        <v>11512289</v>
      </c>
      <c r="I48" s="16">
        <f>SUM(I44:I47)</f>
        <v>0</v>
      </c>
      <c r="J48" s="16">
        <f>SUM(J44:J47)</f>
        <v>9484445</v>
      </c>
      <c r="K48" s="16">
        <f>I48+J48</f>
        <v>9484445</v>
      </c>
      <c r="L48" s="30"/>
      <c r="M48" s="30">
        <f t="shared" si="9"/>
        <v>82.39</v>
      </c>
      <c r="N48" s="30">
        <f t="shared" si="9"/>
        <v>82.39</v>
      </c>
      <c r="P48" s="43"/>
    </row>
    <row r="49" spans="1:14" x14ac:dyDescent="0.2">
      <c r="A49" s="14" t="s">
        <v>3</v>
      </c>
      <c r="B49" s="15" t="s">
        <v>16</v>
      </c>
      <c r="C49" s="10"/>
      <c r="D49" s="10"/>
      <c r="E49" s="10"/>
      <c r="F49" s="10"/>
      <c r="G49" s="10"/>
      <c r="H49" s="10"/>
      <c r="I49" s="10"/>
      <c r="J49" s="10"/>
      <c r="K49" s="10"/>
      <c r="L49" s="28"/>
      <c r="M49" s="28"/>
      <c r="N49" s="28"/>
    </row>
    <row r="50" spans="1:14" x14ac:dyDescent="0.2">
      <c r="A50" s="7">
        <v>1</v>
      </c>
      <c r="B50" s="7" t="s">
        <v>73</v>
      </c>
      <c r="C50" s="8"/>
      <c r="D50" s="8"/>
      <c r="E50" s="8">
        <f>C50+D50</f>
        <v>0</v>
      </c>
      <c r="F50" s="8"/>
      <c r="G50" s="8">
        <v>14875118</v>
      </c>
      <c r="H50" s="8">
        <f>F50+G50</f>
        <v>14875118</v>
      </c>
      <c r="I50" s="8"/>
      <c r="J50" s="8"/>
      <c r="K50" s="8">
        <f>I50+J50</f>
        <v>0</v>
      </c>
      <c r="L50" s="27"/>
      <c r="M50" s="27"/>
      <c r="N50" s="27"/>
    </row>
    <row r="51" spans="1:14" x14ac:dyDescent="0.2">
      <c r="A51" s="7">
        <v>2</v>
      </c>
      <c r="B51" s="7"/>
      <c r="C51" s="8"/>
      <c r="D51" s="8"/>
      <c r="E51" s="8">
        <f>C51+D51</f>
        <v>0</v>
      </c>
      <c r="F51" s="8"/>
      <c r="G51" s="8"/>
      <c r="H51" s="8">
        <f>F51+G51</f>
        <v>0</v>
      </c>
      <c r="I51" s="8"/>
      <c r="J51" s="8"/>
      <c r="K51" s="8">
        <f>I51+J51</f>
        <v>0</v>
      </c>
      <c r="L51" s="27"/>
      <c r="M51" s="27"/>
      <c r="N51" s="27"/>
    </row>
    <row r="52" spans="1:14" x14ac:dyDescent="0.2">
      <c r="A52" s="9"/>
      <c r="B52" s="14" t="s">
        <v>1</v>
      </c>
      <c r="C52" s="16">
        <f>SUM(C50:C51)</f>
        <v>0</v>
      </c>
      <c r="D52" s="16">
        <f>SUM(D50:D51)</f>
        <v>0</v>
      </c>
      <c r="E52" s="16">
        <f>C52+D52</f>
        <v>0</v>
      </c>
      <c r="F52" s="16">
        <f>SUM(F50:F51)</f>
        <v>0</v>
      </c>
      <c r="G52" s="16">
        <f>SUM(G50:G51)</f>
        <v>14875118</v>
      </c>
      <c r="H52" s="16">
        <f>F52+G52</f>
        <v>14875118</v>
      </c>
      <c r="I52" s="16">
        <f>SUM(I50:I51)</f>
        <v>0</v>
      </c>
      <c r="J52" s="16">
        <f>SUM(J50:J51)</f>
        <v>0</v>
      </c>
      <c r="K52" s="16">
        <f>I52+J52</f>
        <v>0</v>
      </c>
      <c r="L52" s="30"/>
      <c r="M52" s="30"/>
      <c r="N52" s="30"/>
    </row>
    <row r="53" spans="1:14" x14ac:dyDescent="0.2">
      <c r="A53" s="9"/>
      <c r="B53" s="9" t="s">
        <v>1</v>
      </c>
      <c r="C53" s="10">
        <f>C48+C52</f>
        <v>0</v>
      </c>
      <c r="D53" s="10">
        <f>D48+D52</f>
        <v>12720149</v>
      </c>
      <c r="E53" s="10">
        <f>C53+D53</f>
        <v>12720149</v>
      </c>
      <c r="F53" s="10">
        <f>F48+F52</f>
        <v>0</v>
      </c>
      <c r="G53" s="10">
        <f>G48+G52</f>
        <v>26387407</v>
      </c>
      <c r="H53" s="10">
        <f>F53+G53</f>
        <v>26387407</v>
      </c>
      <c r="I53" s="10">
        <f>I48+I52</f>
        <v>0</v>
      </c>
      <c r="J53" s="10">
        <f>J48+J52</f>
        <v>9484445</v>
      </c>
      <c r="K53" s="10">
        <f>I53+J53</f>
        <v>9484445</v>
      </c>
      <c r="L53" s="28"/>
      <c r="M53" s="28">
        <f>ROUND(J53/G53*100,2)</f>
        <v>35.94</v>
      </c>
      <c r="N53" s="28">
        <f>ROUND(K53/H53*100,2)</f>
        <v>35.94</v>
      </c>
    </row>
    <row r="54" spans="1:14" x14ac:dyDescent="0.2">
      <c r="A54" s="9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28"/>
      <c r="M54" s="28"/>
      <c r="N54" s="28"/>
    </row>
    <row r="55" spans="1:14" ht="27" customHeight="1" x14ac:dyDescent="0.2">
      <c r="A55" s="9"/>
      <c r="B55" s="17" t="s">
        <v>18</v>
      </c>
      <c r="C55" s="10">
        <f>C15+C40+C53</f>
        <v>1478181</v>
      </c>
      <c r="D55" s="10">
        <f>D15+D40+D53</f>
        <v>685286219</v>
      </c>
      <c r="E55" s="10">
        <f>C55+D55</f>
        <v>686764400</v>
      </c>
      <c r="F55" s="10">
        <f>F15+F40+F53</f>
        <v>1488181</v>
      </c>
      <c r="G55" s="10">
        <f>G15+G40+G53</f>
        <v>4511818512</v>
      </c>
      <c r="H55" s="10">
        <f>F55+G55</f>
        <v>4513306693</v>
      </c>
      <c r="I55" s="10">
        <f>I15+I40+I53</f>
        <v>10000</v>
      </c>
      <c r="J55" s="10">
        <f>J15+J40+J53</f>
        <v>4246120106</v>
      </c>
      <c r="K55" s="10">
        <f>I55+J55</f>
        <v>4246130106</v>
      </c>
      <c r="L55" s="28">
        <f>ROUND(I55/F55*100,2)</f>
        <v>0.67</v>
      </c>
      <c r="M55" s="28">
        <f>ROUND(J55/G55*100,2)</f>
        <v>94.11</v>
      </c>
      <c r="N55" s="28">
        <f>ROUND(K55/H55*100,2)</f>
        <v>94.08</v>
      </c>
    </row>
    <row r="56" spans="1:14" x14ac:dyDescent="0.2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28"/>
      <c r="M56" s="28"/>
      <c r="N56" s="28"/>
    </row>
    <row r="57" spans="1:14" x14ac:dyDescent="0.2">
      <c r="A57" s="9" t="s">
        <v>8</v>
      </c>
      <c r="B57" s="6" t="s">
        <v>19</v>
      </c>
      <c r="C57" s="10"/>
      <c r="D57" s="10"/>
      <c r="E57" s="10"/>
      <c r="F57" s="10"/>
      <c r="G57" s="10"/>
      <c r="H57" s="10"/>
      <c r="I57" s="10"/>
      <c r="J57" s="10"/>
      <c r="K57" s="10"/>
      <c r="L57" s="28"/>
      <c r="M57" s="28"/>
      <c r="N57" s="28"/>
    </row>
    <row r="58" spans="1:14" ht="18" customHeight="1" x14ac:dyDescent="0.2">
      <c r="A58" s="7">
        <v>1</v>
      </c>
      <c r="B58" s="12" t="s">
        <v>58</v>
      </c>
      <c r="C58" s="8"/>
      <c r="D58" s="8">
        <v>639200</v>
      </c>
      <c r="E58" s="8">
        <f t="shared" ref="E58:E76" si="10">C58+D58</f>
        <v>639200</v>
      </c>
      <c r="F58" s="8"/>
      <c r="G58" s="8">
        <v>639200</v>
      </c>
      <c r="H58" s="8">
        <f t="shared" ref="H58:H76" si="11">F58+G58</f>
        <v>639200</v>
      </c>
      <c r="I58" s="8"/>
      <c r="J58" s="8">
        <v>639200</v>
      </c>
      <c r="K58" s="8">
        <f t="shared" ref="K58:K76" si="12">I58+J58</f>
        <v>639200</v>
      </c>
      <c r="L58" s="27"/>
      <c r="M58" s="27">
        <f>ROUND(J58/G58*100,2)</f>
        <v>100</v>
      </c>
      <c r="N58" s="27">
        <f>ROUND(K58/H58*100,2)</f>
        <v>100</v>
      </c>
    </row>
    <row r="59" spans="1:14" ht="19.5" customHeight="1" x14ac:dyDescent="0.2">
      <c r="A59" s="7">
        <v>2</v>
      </c>
      <c r="B59" s="7" t="s">
        <v>59</v>
      </c>
      <c r="C59" s="8"/>
      <c r="D59" s="8">
        <v>0</v>
      </c>
      <c r="E59" s="8">
        <f t="shared" si="10"/>
        <v>0</v>
      </c>
      <c r="F59" s="8"/>
      <c r="G59" s="8">
        <v>0</v>
      </c>
      <c r="H59" s="8">
        <f t="shared" si="11"/>
        <v>0</v>
      </c>
      <c r="I59" s="8"/>
      <c r="J59" s="8">
        <v>0</v>
      </c>
      <c r="K59" s="8">
        <f t="shared" si="12"/>
        <v>0</v>
      </c>
      <c r="L59" s="27"/>
      <c r="M59" s="27"/>
      <c r="N59" s="27"/>
    </row>
    <row r="60" spans="1:14" ht="17.25" customHeight="1" x14ac:dyDescent="0.2">
      <c r="A60" s="7">
        <v>3</v>
      </c>
      <c r="B60" s="7" t="s">
        <v>27</v>
      </c>
      <c r="C60" s="8"/>
      <c r="D60" s="8">
        <v>15946927</v>
      </c>
      <c r="E60" s="8">
        <f t="shared" si="10"/>
        <v>15946927</v>
      </c>
      <c r="F60" s="8"/>
      <c r="G60" s="8">
        <v>15946927</v>
      </c>
      <c r="H60" s="8">
        <f t="shared" si="11"/>
        <v>15946927</v>
      </c>
      <c r="I60" s="8"/>
      <c r="J60" s="8">
        <v>15946927</v>
      </c>
      <c r="K60" s="8">
        <f t="shared" si="12"/>
        <v>15946927</v>
      </c>
      <c r="L60" s="27"/>
      <c r="M60" s="27">
        <f t="shared" ref="M60:M69" si="13">ROUND(J60/G60*100,2)</f>
        <v>100</v>
      </c>
      <c r="N60" s="27">
        <f t="shared" ref="N60:N69" si="14">ROUND(K60/H60*100,2)</f>
        <v>100</v>
      </c>
    </row>
    <row r="61" spans="1:14" ht="15.75" customHeight="1" x14ac:dyDescent="0.2">
      <c r="A61" s="7">
        <v>4</v>
      </c>
      <c r="B61" s="12" t="s">
        <v>60</v>
      </c>
      <c r="C61" s="18"/>
      <c r="D61" s="18">
        <v>23508817</v>
      </c>
      <c r="E61" s="8">
        <f t="shared" si="10"/>
        <v>23508817</v>
      </c>
      <c r="F61" s="8"/>
      <c r="G61" s="8">
        <v>23508817</v>
      </c>
      <c r="H61" s="8">
        <f t="shared" si="11"/>
        <v>23508817</v>
      </c>
      <c r="I61" s="8"/>
      <c r="J61" s="8">
        <v>23508817</v>
      </c>
      <c r="K61" s="8">
        <f t="shared" si="12"/>
        <v>23508817</v>
      </c>
      <c r="L61" s="27"/>
      <c r="M61" s="27">
        <f t="shared" si="13"/>
        <v>100</v>
      </c>
      <c r="N61" s="27">
        <f t="shared" si="14"/>
        <v>100</v>
      </c>
    </row>
    <row r="62" spans="1:14" ht="15.75" customHeight="1" x14ac:dyDescent="0.2">
      <c r="A62" s="7">
        <v>5</v>
      </c>
      <c r="B62" s="7" t="s">
        <v>28</v>
      </c>
      <c r="C62" s="8"/>
      <c r="D62" s="8">
        <v>2572248</v>
      </c>
      <c r="E62" s="8">
        <f t="shared" si="10"/>
        <v>2572248</v>
      </c>
      <c r="F62" s="8"/>
      <c r="G62" s="8">
        <v>2572248</v>
      </c>
      <c r="H62" s="8">
        <f t="shared" si="11"/>
        <v>2572248</v>
      </c>
      <c r="I62" s="8"/>
      <c r="J62" s="8">
        <v>2572248</v>
      </c>
      <c r="K62" s="8">
        <f t="shared" si="12"/>
        <v>2572248</v>
      </c>
      <c r="L62" s="27"/>
      <c r="M62" s="27">
        <f t="shared" si="13"/>
        <v>100</v>
      </c>
      <c r="N62" s="27">
        <f t="shared" si="14"/>
        <v>100</v>
      </c>
    </row>
    <row r="63" spans="1:14" ht="17.25" customHeight="1" x14ac:dyDescent="0.2">
      <c r="A63" s="7">
        <v>6</v>
      </c>
      <c r="B63" s="7" t="s">
        <v>29</v>
      </c>
      <c r="C63" s="8"/>
      <c r="D63" s="8">
        <v>24272390</v>
      </c>
      <c r="E63" s="8">
        <f t="shared" si="10"/>
        <v>24272390</v>
      </c>
      <c r="F63" s="8"/>
      <c r="G63" s="8">
        <v>24272390</v>
      </c>
      <c r="H63" s="8">
        <f t="shared" si="11"/>
        <v>24272390</v>
      </c>
      <c r="I63" s="8"/>
      <c r="J63" s="8">
        <v>24272390</v>
      </c>
      <c r="K63" s="8">
        <f t="shared" si="12"/>
        <v>24272390</v>
      </c>
      <c r="L63" s="27"/>
      <c r="M63" s="27">
        <f t="shared" si="13"/>
        <v>100</v>
      </c>
      <c r="N63" s="27">
        <f t="shared" si="14"/>
        <v>100</v>
      </c>
    </row>
    <row r="64" spans="1:14" x14ac:dyDescent="0.2">
      <c r="A64" s="7">
        <v>7</v>
      </c>
      <c r="B64" s="7" t="s">
        <v>30</v>
      </c>
      <c r="C64" s="8"/>
      <c r="D64" s="8">
        <v>107216694</v>
      </c>
      <c r="E64" s="8">
        <f t="shared" si="10"/>
        <v>107216694</v>
      </c>
      <c r="F64" s="8"/>
      <c r="G64" s="8">
        <v>107216694</v>
      </c>
      <c r="H64" s="8">
        <f t="shared" si="11"/>
        <v>107216694</v>
      </c>
      <c r="I64" s="8"/>
      <c r="J64" s="8">
        <v>107216694</v>
      </c>
      <c r="K64" s="8">
        <f t="shared" si="12"/>
        <v>107216694</v>
      </c>
      <c r="L64" s="27"/>
      <c r="M64" s="27">
        <f t="shared" si="13"/>
        <v>100</v>
      </c>
      <c r="N64" s="27">
        <f t="shared" si="14"/>
        <v>100</v>
      </c>
    </row>
    <row r="65" spans="1:14" x14ac:dyDescent="0.2">
      <c r="A65" s="7">
        <v>8</v>
      </c>
      <c r="B65" s="7" t="s">
        <v>31</v>
      </c>
      <c r="C65" s="8"/>
      <c r="D65" s="8">
        <v>182807730</v>
      </c>
      <c r="E65" s="8">
        <f t="shared" si="10"/>
        <v>182807730</v>
      </c>
      <c r="F65" s="8"/>
      <c r="G65" s="8">
        <v>182807730</v>
      </c>
      <c r="H65" s="8">
        <f t="shared" si="11"/>
        <v>182807730</v>
      </c>
      <c r="I65" s="8"/>
      <c r="J65" s="8">
        <v>182807730</v>
      </c>
      <c r="K65" s="8">
        <f t="shared" si="12"/>
        <v>182807730</v>
      </c>
      <c r="L65" s="27"/>
      <c r="M65" s="27">
        <f t="shared" si="13"/>
        <v>100</v>
      </c>
      <c r="N65" s="27">
        <f t="shared" si="14"/>
        <v>100</v>
      </c>
    </row>
    <row r="66" spans="1:14" x14ac:dyDescent="0.2">
      <c r="A66" s="7">
        <v>9</v>
      </c>
      <c r="B66" s="7" t="s">
        <v>61</v>
      </c>
      <c r="C66" s="8"/>
      <c r="D66" s="8">
        <v>76818118</v>
      </c>
      <c r="E66" s="8">
        <f t="shared" si="10"/>
        <v>76818118</v>
      </c>
      <c r="F66" s="8"/>
      <c r="G66" s="8">
        <v>76818118</v>
      </c>
      <c r="H66" s="8">
        <f t="shared" si="11"/>
        <v>76818118</v>
      </c>
      <c r="I66" s="8"/>
      <c r="J66" s="8">
        <v>76818118</v>
      </c>
      <c r="K66" s="8">
        <f t="shared" si="12"/>
        <v>76818118</v>
      </c>
      <c r="L66" s="27"/>
      <c r="M66" s="27">
        <f t="shared" si="13"/>
        <v>100</v>
      </c>
      <c r="N66" s="27">
        <f t="shared" si="14"/>
        <v>100</v>
      </c>
    </row>
    <row r="67" spans="1:14" ht="13.5" customHeight="1" x14ac:dyDescent="0.2">
      <c r="A67" s="7">
        <v>10</v>
      </c>
      <c r="B67" s="12" t="s">
        <v>43</v>
      </c>
      <c r="C67" s="8"/>
      <c r="D67" s="8">
        <v>354047786</v>
      </c>
      <c r="E67" s="18">
        <f t="shared" si="10"/>
        <v>354047786</v>
      </c>
      <c r="F67" s="18"/>
      <c r="G67" s="18">
        <v>354047786</v>
      </c>
      <c r="H67" s="18">
        <f t="shared" si="11"/>
        <v>354047786</v>
      </c>
      <c r="I67" s="18"/>
      <c r="J67" s="18">
        <v>354047786</v>
      </c>
      <c r="K67" s="18">
        <f t="shared" si="12"/>
        <v>354047786</v>
      </c>
      <c r="L67" s="31"/>
      <c r="M67" s="31">
        <f t="shared" si="13"/>
        <v>100</v>
      </c>
      <c r="N67" s="31">
        <f t="shared" si="14"/>
        <v>100</v>
      </c>
    </row>
    <row r="68" spans="1:14" x14ac:dyDescent="0.2">
      <c r="A68" s="7">
        <v>11</v>
      </c>
      <c r="B68" s="7" t="s">
        <v>62</v>
      </c>
      <c r="C68" s="8"/>
      <c r="D68" s="8">
        <v>39689680</v>
      </c>
      <c r="E68" s="8">
        <f t="shared" si="10"/>
        <v>39689680</v>
      </c>
      <c r="F68" s="8"/>
      <c r="G68" s="8">
        <v>39689680</v>
      </c>
      <c r="H68" s="8">
        <f t="shared" si="11"/>
        <v>39689680</v>
      </c>
      <c r="I68" s="8"/>
      <c r="J68" s="8">
        <v>39689680</v>
      </c>
      <c r="K68" s="8">
        <f t="shared" si="12"/>
        <v>39689680</v>
      </c>
      <c r="L68" s="27"/>
      <c r="M68" s="27">
        <f t="shared" si="13"/>
        <v>100</v>
      </c>
      <c r="N68" s="27">
        <f t="shared" si="14"/>
        <v>100</v>
      </c>
    </row>
    <row r="69" spans="1:14" x14ac:dyDescent="0.2">
      <c r="A69" s="7">
        <v>12</v>
      </c>
      <c r="B69" s="19" t="s">
        <v>44</v>
      </c>
      <c r="C69" s="8"/>
      <c r="D69" s="8">
        <f>33847610-1570000</f>
        <v>32277610</v>
      </c>
      <c r="E69" s="8">
        <f t="shared" si="10"/>
        <v>32277610</v>
      </c>
      <c r="F69" s="8"/>
      <c r="G69" s="8">
        <v>32277610</v>
      </c>
      <c r="H69" s="8">
        <f t="shared" si="11"/>
        <v>32277610</v>
      </c>
      <c r="I69" s="8"/>
      <c r="J69" s="8">
        <v>32277610</v>
      </c>
      <c r="K69" s="8">
        <f t="shared" si="12"/>
        <v>32277610</v>
      </c>
      <c r="L69" s="27"/>
      <c r="M69" s="27">
        <f t="shared" si="13"/>
        <v>100</v>
      </c>
      <c r="N69" s="27">
        <f t="shared" si="14"/>
        <v>100</v>
      </c>
    </row>
    <row r="70" spans="1:14" ht="14.25" customHeight="1" x14ac:dyDescent="0.2">
      <c r="A70" s="7">
        <v>13</v>
      </c>
      <c r="B70" s="19" t="s">
        <v>63</v>
      </c>
      <c r="C70" s="8">
        <v>1400000</v>
      </c>
      <c r="D70" s="8">
        <v>0</v>
      </c>
      <c r="E70" s="18">
        <f t="shared" si="10"/>
        <v>1400000</v>
      </c>
      <c r="F70" s="18">
        <v>1400000</v>
      </c>
      <c r="G70" s="18">
        <v>0</v>
      </c>
      <c r="H70" s="18">
        <f t="shared" si="11"/>
        <v>1400000</v>
      </c>
      <c r="I70" s="18">
        <v>1400000</v>
      </c>
      <c r="J70" s="18">
        <v>0</v>
      </c>
      <c r="K70" s="18">
        <f t="shared" si="12"/>
        <v>1400000</v>
      </c>
      <c r="L70" s="31">
        <f>ROUND(I70/F70*100,2)</f>
        <v>100</v>
      </c>
      <c r="M70" s="31"/>
      <c r="N70" s="31">
        <f t="shared" ref="N70:N76" si="15">ROUND(K70/H70*100,2)</f>
        <v>100</v>
      </c>
    </row>
    <row r="71" spans="1:14" ht="12.75" customHeight="1" x14ac:dyDescent="0.2">
      <c r="A71" s="7">
        <v>14</v>
      </c>
      <c r="B71" s="19" t="s">
        <v>64</v>
      </c>
      <c r="C71" s="8">
        <v>2167305</v>
      </c>
      <c r="D71" s="8">
        <v>0</v>
      </c>
      <c r="E71" s="18">
        <f t="shared" si="10"/>
        <v>2167305</v>
      </c>
      <c r="F71" s="18">
        <v>2167305</v>
      </c>
      <c r="G71" s="18">
        <v>0</v>
      </c>
      <c r="H71" s="18">
        <f t="shared" si="11"/>
        <v>2167305</v>
      </c>
      <c r="I71" s="18">
        <v>2167305</v>
      </c>
      <c r="J71" s="18">
        <v>0</v>
      </c>
      <c r="K71" s="18">
        <f t="shared" si="12"/>
        <v>2167305</v>
      </c>
      <c r="L71" s="31">
        <f>ROUND(I71/F71*100,2)</f>
        <v>100</v>
      </c>
      <c r="M71" s="31"/>
      <c r="N71" s="31">
        <f t="shared" si="15"/>
        <v>100</v>
      </c>
    </row>
    <row r="72" spans="1:14" x14ac:dyDescent="0.2">
      <c r="A72" s="36">
        <v>15</v>
      </c>
      <c r="B72" s="38" t="s">
        <v>45</v>
      </c>
      <c r="C72" s="37"/>
      <c r="D72" s="37">
        <v>12913983</v>
      </c>
      <c r="E72" s="37">
        <f t="shared" si="10"/>
        <v>12913983</v>
      </c>
      <c r="F72" s="37"/>
      <c r="G72" s="37">
        <v>12913983</v>
      </c>
      <c r="H72" s="37">
        <f t="shared" si="11"/>
        <v>12913983</v>
      </c>
      <c r="I72" s="37"/>
      <c r="J72" s="37">
        <v>12913983</v>
      </c>
      <c r="K72" s="37">
        <f t="shared" si="12"/>
        <v>12913983</v>
      </c>
      <c r="L72" s="41"/>
      <c r="M72" s="41">
        <f>ROUND(J72/G72*100,2)</f>
        <v>100</v>
      </c>
      <c r="N72" s="41">
        <f t="shared" si="15"/>
        <v>100</v>
      </c>
    </row>
    <row r="73" spans="1:14" x14ac:dyDescent="0.2">
      <c r="A73" s="36">
        <v>16</v>
      </c>
      <c r="B73" s="38" t="s">
        <v>65</v>
      </c>
      <c r="C73" s="37"/>
      <c r="D73" s="37">
        <v>3500000</v>
      </c>
      <c r="E73" s="37">
        <f t="shared" si="10"/>
        <v>3500000</v>
      </c>
      <c r="F73" s="37"/>
      <c r="G73" s="37">
        <v>3500000</v>
      </c>
      <c r="H73" s="37">
        <f t="shared" si="11"/>
        <v>3500000</v>
      </c>
      <c r="I73" s="37"/>
      <c r="J73" s="37">
        <v>3500000</v>
      </c>
      <c r="K73" s="37">
        <f t="shared" si="12"/>
        <v>3500000</v>
      </c>
      <c r="L73" s="41"/>
      <c r="M73" s="41">
        <f>ROUND(J73/G73*100,2)</f>
        <v>100</v>
      </c>
      <c r="N73" s="41">
        <f t="shared" si="15"/>
        <v>100</v>
      </c>
    </row>
    <row r="74" spans="1:14" x14ac:dyDescent="0.2">
      <c r="A74" s="7">
        <v>17</v>
      </c>
      <c r="B74" s="19" t="s">
        <v>66</v>
      </c>
      <c r="C74" s="8"/>
      <c r="D74" s="8">
        <v>0</v>
      </c>
      <c r="E74" s="8">
        <f t="shared" si="10"/>
        <v>0</v>
      </c>
      <c r="F74" s="8">
        <v>4000000</v>
      </c>
      <c r="G74" s="8">
        <v>0</v>
      </c>
      <c r="H74" s="8">
        <f t="shared" si="11"/>
        <v>4000000</v>
      </c>
      <c r="I74" s="8">
        <v>4000000</v>
      </c>
      <c r="J74" s="8">
        <v>0</v>
      </c>
      <c r="K74" s="8">
        <f t="shared" si="12"/>
        <v>4000000</v>
      </c>
      <c r="L74" s="27">
        <f>ROUND(I74/F74*100,2)</f>
        <v>100</v>
      </c>
      <c r="M74" s="27"/>
      <c r="N74" s="27">
        <f t="shared" si="15"/>
        <v>100</v>
      </c>
    </row>
    <row r="75" spans="1:14" x14ac:dyDescent="0.2">
      <c r="A75" s="7">
        <v>18</v>
      </c>
      <c r="B75" s="19" t="s">
        <v>74</v>
      </c>
      <c r="C75" s="8"/>
      <c r="D75" s="8">
        <v>0</v>
      </c>
      <c r="E75" s="8">
        <f t="shared" si="10"/>
        <v>0</v>
      </c>
      <c r="F75" s="8">
        <v>0</v>
      </c>
      <c r="G75" s="8">
        <v>7500000</v>
      </c>
      <c r="H75" s="8">
        <f t="shared" si="11"/>
        <v>7500000</v>
      </c>
      <c r="I75" s="8">
        <v>0</v>
      </c>
      <c r="J75" s="8">
        <v>7500000</v>
      </c>
      <c r="K75" s="8">
        <f t="shared" si="12"/>
        <v>7500000</v>
      </c>
      <c r="L75" s="27"/>
      <c r="M75" s="27">
        <f>ROUND(J75/G75*100,2)</f>
        <v>100</v>
      </c>
      <c r="N75" s="27">
        <f t="shared" si="15"/>
        <v>100</v>
      </c>
    </row>
    <row r="76" spans="1:14" x14ac:dyDescent="0.2">
      <c r="A76" s="9"/>
      <c r="B76" s="15" t="s">
        <v>1</v>
      </c>
      <c r="C76" s="16">
        <f>SUM(C58:C75)</f>
        <v>3567305</v>
      </c>
      <c r="D76" s="16">
        <f>SUM(D58:D75)</f>
        <v>876211183</v>
      </c>
      <c r="E76" s="16">
        <f t="shared" si="10"/>
        <v>879778488</v>
      </c>
      <c r="F76" s="16">
        <f>SUM(F58:F75)</f>
        <v>7567305</v>
      </c>
      <c r="G76" s="16">
        <f>SUM(G58:G75)</f>
        <v>883711183</v>
      </c>
      <c r="H76" s="16">
        <f t="shared" si="11"/>
        <v>891278488</v>
      </c>
      <c r="I76" s="16">
        <f>SUM(I58:I75)</f>
        <v>7567305</v>
      </c>
      <c r="J76" s="16">
        <f>SUM(J58:J75)</f>
        <v>883711183</v>
      </c>
      <c r="K76" s="16">
        <f t="shared" si="12"/>
        <v>891278488</v>
      </c>
      <c r="L76" s="30">
        <f>ROUND(I76/F76*100,2)</f>
        <v>100</v>
      </c>
      <c r="M76" s="30">
        <f>ROUND(J76/G76*100,2)</f>
        <v>100</v>
      </c>
      <c r="N76" s="30">
        <f t="shared" si="15"/>
        <v>100</v>
      </c>
    </row>
    <row r="77" spans="1:14" x14ac:dyDescent="0.2">
      <c r="A77" s="9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30"/>
      <c r="M77" s="30"/>
      <c r="N77" s="30"/>
    </row>
    <row r="78" spans="1:14" x14ac:dyDescent="0.2">
      <c r="A78" s="9" t="s">
        <v>46</v>
      </c>
      <c r="B78" s="6" t="s">
        <v>47</v>
      </c>
      <c r="C78" s="16"/>
      <c r="D78" s="16"/>
      <c r="E78" s="16"/>
      <c r="F78" s="16"/>
      <c r="G78" s="16"/>
      <c r="H78" s="16"/>
      <c r="I78" s="16"/>
      <c r="J78" s="16"/>
      <c r="K78" s="16"/>
      <c r="L78" s="30"/>
      <c r="M78" s="30"/>
      <c r="N78" s="30"/>
    </row>
    <row r="79" spans="1:14" x14ac:dyDescent="0.2">
      <c r="A79" s="9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30"/>
      <c r="M79" s="30"/>
      <c r="N79" s="30"/>
    </row>
    <row r="80" spans="1:14" x14ac:dyDescent="0.2">
      <c r="A80" s="20">
        <v>1</v>
      </c>
      <c r="B80" s="21" t="s">
        <v>48</v>
      </c>
      <c r="C80" s="22">
        <v>0</v>
      </c>
      <c r="D80" s="22">
        <v>0</v>
      </c>
      <c r="E80" s="22">
        <f>C80+D80</f>
        <v>0</v>
      </c>
      <c r="F80" s="22">
        <v>0</v>
      </c>
      <c r="G80" s="22">
        <v>0</v>
      </c>
      <c r="H80" s="22">
        <f>F80+G80</f>
        <v>0</v>
      </c>
      <c r="I80" s="22">
        <v>0</v>
      </c>
      <c r="J80" s="22">
        <v>0</v>
      </c>
      <c r="K80" s="22">
        <f>I80+J80</f>
        <v>0</v>
      </c>
      <c r="L80" s="32"/>
      <c r="M80" s="32"/>
      <c r="N80" s="32"/>
    </row>
    <row r="81" spans="1:14" x14ac:dyDescent="0.2">
      <c r="A81" s="2"/>
      <c r="B81" s="2"/>
      <c r="C81" s="23"/>
      <c r="D81" s="23"/>
      <c r="E81" s="23"/>
      <c r="F81" s="23"/>
      <c r="G81" s="23"/>
      <c r="H81" s="23"/>
      <c r="I81" s="23"/>
      <c r="J81" s="23"/>
      <c r="K81" s="23"/>
      <c r="L81" s="33"/>
      <c r="M81" s="33"/>
      <c r="N81" s="33"/>
    </row>
    <row r="82" spans="1:14" x14ac:dyDescent="0.2">
      <c r="A82" s="9"/>
      <c r="B82" s="6" t="s">
        <v>20</v>
      </c>
      <c r="C82" s="10">
        <f>C76+C80</f>
        <v>3567305</v>
      </c>
      <c r="D82" s="10">
        <f>D76+D80</f>
        <v>876211183</v>
      </c>
      <c r="E82" s="10">
        <f>C82+D82</f>
        <v>879778488</v>
      </c>
      <c r="F82" s="10">
        <f>F76+F80</f>
        <v>7567305</v>
      </c>
      <c r="G82" s="10">
        <f>G76+G80</f>
        <v>883711183</v>
      </c>
      <c r="H82" s="10">
        <f>F82+G82</f>
        <v>891278488</v>
      </c>
      <c r="I82" s="10">
        <f>I76+I80</f>
        <v>7567305</v>
      </c>
      <c r="J82" s="10">
        <f>J76+J80</f>
        <v>883711183</v>
      </c>
      <c r="K82" s="10">
        <f>I82+J82</f>
        <v>891278488</v>
      </c>
      <c r="L82" s="28">
        <f>ROUND(I82/F82*100,2)</f>
        <v>100</v>
      </c>
      <c r="M82" s="28">
        <f>ROUND(J82/G82*100,2)</f>
        <v>100</v>
      </c>
      <c r="N82" s="28">
        <f>ROUND(K82/H82*100,2)</f>
        <v>100</v>
      </c>
    </row>
    <row r="83" spans="1:14" x14ac:dyDescent="0.2">
      <c r="A83" s="9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28"/>
      <c r="M83" s="28"/>
      <c r="N83" s="28"/>
    </row>
    <row r="84" spans="1:14" x14ac:dyDescent="0.2">
      <c r="A84" s="2"/>
      <c r="B84" s="9" t="s">
        <v>9</v>
      </c>
      <c r="C84" s="24">
        <f>C55+C82</f>
        <v>5045486</v>
      </c>
      <c r="D84" s="24">
        <f>D55+D82</f>
        <v>1561497402</v>
      </c>
      <c r="E84" s="24">
        <f>C84+D84</f>
        <v>1566542888</v>
      </c>
      <c r="F84" s="24">
        <f>F55+F82</f>
        <v>9055486</v>
      </c>
      <c r="G84" s="24">
        <f>G55+G82</f>
        <v>5395529695</v>
      </c>
      <c r="H84" s="24">
        <f>F84+G84</f>
        <v>5404585181</v>
      </c>
      <c r="I84" s="24">
        <f>I55+I82</f>
        <v>7577305</v>
      </c>
      <c r="J84" s="24">
        <f>J55+J82</f>
        <v>5129831289</v>
      </c>
      <c r="K84" s="24">
        <f>I84+J84</f>
        <v>5137408594</v>
      </c>
      <c r="L84" s="34">
        <f>ROUND(I84/F84*100,2)</f>
        <v>83.68</v>
      </c>
      <c r="M84" s="34">
        <f>ROUND(J84/G84*100,2)</f>
        <v>95.08</v>
      </c>
      <c r="N84" s="34">
        <f>ROUND(K84/H84*100,2)</f>
        <v>95.06</v>
      </c>
    </row>
    <row r="85" spans="1:14" x14ac:dyDescent="0.2">
      <c r="A85" s="2"/>
      <c r="B85" s="9" t="s">
        <v>11</v>
      </c>
      <c r="C85" s="23"/>
      <c r="D85" s="23"/>
      <c r="E85" s="23"/>
      <c r="F85" s="23"/>
      <c r="G85" s="23"/>
      <c r="H85" s="23"/>
      <c r="I85" s="23"/>
      <c r="J85" s="23"/>
      <c r="K85" s="23"/>
      <c r="L85" s="33"/>
      <c r="M85" s="33"/>
      <c r="N85" s="33"/>
    </row>
    <row r="86" spans="1:14" x14ac:dyDescent="0.2">
      <c r="A86" s="2"/>
      <c r="B86" s="25" t="s">
        <v>12</v>
      </c>
      <c r="C86" s="18">
        <f>C84-C87-C88</f>
        <v>5045486</v>
      </c>
      <c r="D86" s="18">
        <f>D84-D87-D88</f>
        <v>1491563538</v>
      </c>
      <c r="E86" s="18">
        <f>C86+D86</f>
        <v>1496609024</v>
      </c>
      <c r="F86" s="18">
        <f>F84-F87-F88</f>
        <v>9055486</v>
      </c>
      <c r="G86" s="18">
        <f>G84-G87-G88</f>
        <v>5324211248</v>
      </c>
      <c r="H86" s="18">
        <f>F86+G86</f>
        <v>5333266734</v>
      </c>
      <c r="I86" s="18">
        <f>I84-I87-I88</f>
        <v>7577305</v>
      </c>
      <c r="J86" s="18">
        <f>J84-J87-J88</f>
        <v>5108475797</v>
      </c>
      <c r="K86" s="18">
        <f>I86+J86</f>
        <v>5116053102</v>
      </c>
      <c r="L86" s="31">
        <f>ROUND(I86/F86*100,2)</f>
        <v>83.68</v>
      </c>
      <c r="M86" s="31">
        <f>ROUND(J86/G86*100,2)</f>
        <v>95.95</v>
      </c>
      <c r="N86" s="31">
        <f>ROUND(K86/H86*100,2)</f>
        <v>95.93</v>
      </c>
    </row>
    <row r="87" spans="1:14" x14ac:dyDescent="0.2">
      <c r="A87" s="2"/>
      <c r="B87" s="39" t="s">
        <v>10</v>
      </c>
      <c r="C87" s="40">
        <f t="shared" ref="C87:K87" si="16">C47+C46+C45+C31+C35+C72+C73</f>
        <v>0</v>
      </c>
      <c r="D87" s="40">
        <f t="shared" si="16"/>
        <v>69933864</v>
      </c>
      <c r="E87" s="40">
        <f t="shared" si="16"/>
        <v>69933864</v>
      </c>
      <c r="F87" s="40">
        <f t="shared" si="16"/>
        <v>0</v>
      </c>
      <c r="G87" s="40">
        <f t="shared" si="16"/>
        <v>71318447</v>
      </c>
      <c r="H87" s="40">
        <f t="shared" si="16"/>
        <v>71318447</v>
      </c>
      <c r="I87" s="40">
        <f t="shared" si="16"/>
        <v>0</v>
      </c>
      <c r="J87" s="40">
        <f t="shared" si="16"/>
        <v>21355492</v>
      </c>
      <c r="K87" s="40">
        <f t="shared" si="16"/>
        <v>21355492</v>
      </c>
      <c r="L87" s="42"/>
      <c r="M87" s="42">
        <f>ROUND(J87/G87*100,2)</f>
        <v>29.94</v>
      </c>
      <c r="N87" s="42">
        <f>ROUND(K87/H87*100,2)</f>
        <v>29.94</v>
      </c>
    </row>
    <row r="88" spans="1:14" x14ac:dyDescent="0.2">
      <c r="A88" s="2"/>
      <c r="B88" s="20" t="s">
        <v>49</v>
      </c>
      <c r="C88" s="26">
        <f>C80</f>
        <v>0</v>
      </c>
      <c r="D88" s="26">
        <f>D80</f>
        <v>0</v>
      </c>
      <c r="E88" s="26">
        <f>C88+D88</f>
        <v>0</v>
      </c>
      <c r="F88" s="26">
        <f>F80</f>
        <v>0</v>
      </c>
      <c r="G88" s="26">
        <f>G80</f>
        <v>0</v>
      </c>
      <c r="H88" s="26">
        <f>F88+G88</f>
        <v>0</v>
      </c>
      <c r="I88" s="26">
        <f>I80</f>
        <v>0</v>
      </c>
      <c r="J88" s="26">
        <f>J80</f>
        <v>0</v>
      </c>
      <c r="K88" s="26">
        <f>I88+J88</f>
        <v>0</v>
      </c>
      <c r="L88" s="35"/>
      <c r="M88" s="35"/>
      <c r="N88" s="35"/>
    </row>
  </sheetData>
  <mergeCells count="8">
    <mergeCell ref="A1:I1"/>
    <mergeCell ref="A2:C2"/>
    <mergeCell ref="A4:N4"/>
    <mergeCell ref="A5:E5"/>
    <mergeCell ref="C6:E6"/>
    <mergeCell ref="I6:K6"/>
    <mergeCell ref="L6:N6"/>
    <mergeCell ref="F6:H6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2021-05-20T16:33:27Z</cp:lastPrinted>
  <dcterms:created xsi:type="dcterms:W3CDTF">2007-11-15T07:32:30Z</dcterms:created>
  <dcterms:modified xsi:type="dcterms:W3CDTF">2021-05-27T12:47:12Z</dcterms:modified>
</cp:coreProperties>
</file>