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kumentumok\Aktuális munka\Zárszámadás_Kőszeg\"/>
    </mc:Choice>
  </mc:AlternateContent>
  <xr:revisionPtr revIDLastSave="0" documentId="13_ncr:1_{4A55C9F8-F84E-4897-8F26-BEAC0EBB99C1}" xr6:coauthVersionLast="46" xr6:coauthVersionMax="46" xr10:uidLastSave="{00000000-0000-0000-0000-000000000000}"/>
  <bookViews>
    <workbookView xWindow="-120" yWindow="-120" windowWidth="19440" windowHeight="15000" tabRatio="904" xr2:uid="{00000000-000D-0000-FFFF-FFFF00000000}"/>
  </bookViews>
  <sheets>
    <sheet name="5.melléklet " sheetId="83" r:id="rId1"/>
  </sheets>
  <calcPr calcId="181029"/>
</workbook>
</file>

<file path=xl/calcChain.xml><?xml version="1.0" encoding="utf-8"?>
<calcChain xmlns="http://schemas.openxmlformats.org/spreadsheetml/2006/main">
  <c r="E8" i="83" l="1"/>
  <c r="H8" i="83"/>
  <c r="K8" i="83"/>
  <c r="M8" i="83"/>
  <c r="E9" i="83"/>
  <c r="H9" i="83"/>
  <c r="K9" i="83"/>
  <c r="M9" i="83"/>
  <c r="N9" i="83"/>
  <c r="E10" i="83"/>
  <c r="H10" i="83"/>
  <c r="N10" i="83" s="1"/>
  <c r="K10" i="83"/>
  <c r="M10" i="83"/>
  <c r="E11" i="83"/>
  <c r="H11" i="83"/>
  <c r="N11" i="83" s="1"/>
  <c r="K11" i="83"/>
  <c r="M11" i="83"/>
  <c r="E12" i="83"/>
  <c r="H12" i="83"/>
  <c r="K12" i="83"/>
  <c r="M12" i="83"/>
  <c r="E13" i="83"/>
  <c r="H13" i="83"/>
  <c r="K13" i="83"/>
  <c r="M13" i="83"/>
  <c r="N13" i="83"/>
  <c r="E14" i="83"/>
  <c r="H14" i="83"/>
  <c r="N14" i="83" s="1"/>
  <c r="K14" i="83"/>
  <c r="M14" i="83"/>
  <c r="E15" i="83"/>
  <c r="H15" i="83"/>
  <c r="N15" i="83" s="1"/>
  <c r="K15" i="83"/>
  <c r="M15" i="83"/>
  <c r="E16" i="83"/>
  <c r="G16" i="83"/>
  <c r="H16" i="83" s="1"/>
  <c r="K16" i="83"/>
  <c r="E17" i="83"/>
  <c r="H17" i="83"/>
  <c r="N17" i="83" s="1"/>
  <c r="K17" i="83"/>
  <c r="M17" i="83"/>
  <c r="E18" i="83"/>
  <c r="H18" i="83"/>
  <c r="N18" i="83" s="1"/>
  <c r="K18" i="83"/>
  <c r="M18" i="83"/>
  <c r="E19" i="83"/>
  <c r="H19" i="83"/>
  <c r="K19" i="83"/>
  <c r="M19" i="83"/>
  <c r="E20" i="83"/>
  <c r="H20" i="83"/>
  <c r="K20" i="83"/>
  <c r="M20" i="83"/>
  <c r="N20" i="83"/>
  <c r="E21" i="83"/>
  <c r="H21" i="83"/>
  <c r="N21" i="83" s="1"/>
  <c r="K21" i="83"/>
  <c r="M21" i="83"/>
  <c r="E22" i="83"/>
  <c r="H22" i="83"/>
  <c r="N22" i="83" s="1"/>
  <c r="K22" i="83"/>
  <c r="M22" i="83"/>
  <c r="E23" i="83"/>
  <c r="H23" i="83"/>
  <c r="K23" i="83"/>
  <c r="M23" i="83"/>
  <c r="E24" i="83"/>
  <c r="H24" i="83"/>
  <c r="K24" i="83"/>
  <c r="M24" i="83"/>
  <c r="N24" i="83"/>
  <c r="E25" i="83"/>
  <c r="G25" i="83"/>
  <c r="H25" i="83" s="1"/>
  <c r="N25" i="83" s="1"/>
  <c r="K25" i="83"/>
  <c r="E26" i="83"/>
  <c r="H26" i="83"/>
  <c r="K26" i="83"/>
  <c r="L26" i="83"/>
  <c r="E27" i="83"/>
  <c r="H27" i="83"/>
  <c r="K27" i="83"/>
  <c r="L27" i="83"/>
  <c r="N27" i="83"/>
  <c r="E28" i="83"/>
  <c r="H28" i="83"/>
  <c r="N28" i="83" s="1"/>
  <c r="K28" i="83"/>
  <c r="L28" i="83"/>
  <c r="E29" i="83"/>
  <c r="H29" i="83"/>
  <c r="N29" i="83" s="1"/>
  <c r="K29" i="83"/>
  <c r="L29" i="83"/>
  <c r="E30" i="83"/>
  <c r="H30" i="83"/>
  <c r="K30" i="83"/>
  <c r="L30" i="83"/>
  <c r="E31" i="83"/>
  <c r="H31" i="83"/>
  <c r="K31" i="83"/>
  <c r="L31" i="83"/>
  <c r="N31" i="83"/>
  <c r="E32" i="83"/>
  <c r="H32" i="83"/>
  <c r="N32" i="83" s="1"/>
  <c r="K32" i="83"/>
  <c r="L32" i="83"/>
  <c r="E33" i="83"/>
  <c r="H33" i="83"/>
  <c r="N33" i="83" s="1"/>
  <c r="K33" i="83"/>
  <c r="L33" i="83"/>
  <c r="E34" i="83"/>
  <c r="H34" i="83"/>
  <c r="K34" i="83"/>
  <c r="L34" i="83"/>
  <c r="E35" i="83"/>
  <c r="H35" i="83"/>
  <c r="K35" i="83"/>
  <c r="L35" i="83"/>
  <c r="N35" i="83"/>
  <c r="E36" i="83"/>
  <c r="H36" i="83"/>
  <c r="N36" i="83" s="1"/>
  <c r="K36" i="83"/>
  <c r="L36" i="83"/>
  <c r="E37" i="83"/>
  <c r="H37" i="83"/>
  <c r="N37" i="83" s="1"/>
  <c r="K37" i="83"/>
  <c r="L37" i="83"/>
  <c r="E38" i="83"/>
  <c r="H38" i="83"/>
  <c r="K38" i="83"/>
  <c r="L38" i="83"/>
  <c r="E39" i="83"/>
  <c r="H39" i="83"/>
  <c r="K39" i="83"/>
  <c r="L39" i="83"/>
  <c r="N39" i="83"/>
  <c r="E40" i="83"/>
  <c r="H40" i="83"/>
  <c r="N40" i="83" s="1"/>
  <c r="K40" i="83"/>
  <c r="L40" i="83"/>
  <c r="E41" i="83"/>
  <c r="H41" i="83"/>
  <c r="N41" i="83" s="1"/>
  <c r="K41" i="83"/>
  <c r="L41" i="83"/>
  <c r="E42" i="83"/>
  <c r="H42" i="83"/>
  <c r="K42" i="83"/>
  <c r="M42" i="83"/>
  <c r="E43" i="83"/>
  <c r="H43" i="83"/>
  <c r="K43" i="83"/>
  <c r="M43" i="83"/>
  <c r="N43" i="83"/>
  <c r="D44" i="83"/>
  <c r="E44" i="83"/>
  <c r="H44" i="83"/>
  <c r="K44" i="83"/>
  <c r="M44" i="83"/>
  <c r="N44" i="83"/>
  <c r="E45" i="83"/>
  <c r="H45" i="83"/>
  <c r="N45" i="83" s="1"/>
  <c r="K45" i="83"/>
  <c r="L45" i="83"/>
  <c r="E46" i="83"/>
  <c r="H46" i="83"/>
  <c r="N46" i="83" s="1"/>
  <c r="K46" i="83"/>
  <c r="M46" i="83"/>
  <c r="E47" i="83"/>
  <c r="H47" i="83"/>
  <c r="K47" i="83"/>
  <c r="L47" i="83"/>
  <c r="E48" i="83"/>
  <c r="H48" i="83"/>
  <c r="K48" i="83"/>
  <c r="M48" i="83"/>
  <c r="N48" i="83"/>
  <c r="E49" i="83"/>
  <c r="H49" i="83"/>
  <c r="N49" i="83" s="1"/>
  <c r="K49" i="83"/>
  <c r="L49" i="83"/>
  <c r="E50" i="83"/>
  <c r="H50" i="83"/>
  <c r="N50" i="83" s="1"/>
  <c r="K50" i="83"/>
  <c r="L50" i="83"/>
  <c r="E51" i="83"/>
  <c r="H51" i="83"/>
  <c r="K51" i="83"/>
  <c r="M51" i="83"/>
  <c r="E52" i="83"/>
  <c r="H52" i="83"/>
  <c r="K52" i="83"/>
  <c r="E53" i="83"/>
  <c r="H53" i="83"/>
  <c r="N53" i="83" s="1"/>
  <c r="K53" i="83"/>
  <c r="M53" i="83"/>
  <c r="E54" i="83"/>
  <c r="H54" i="83"/>
  <c r="N54" i="83" s="1"/>
  <c r="K54" i="83"/>
  <c r="M54" i="83"/>
  <c r="E55" i="83"/>
  <c r="H55" i="83"/>
  <c r="K55" i="83"/>
  <c r="M55" i="83"/>
  <c r="E56" i="83"/>
  <c r="H56" i="83"/>
  <c r="K56" i="83"/>
  <c r="L56" i="83"/>
  <c r="N56" i="83"/>
  <c r="C57" i="83"/>
  <c r="D57" i="83"/>
  <c r="F57" i="83"/>
  <c r="I57" i="83"/>
  <c r="J57" i="83"/>
  <c r="L57" i="83"/>
  <c r="E64" i="83"/>
  <c r="H64" i="83"/>
  <c r="N64" i="83" s="1"/>
  <c r="K64" i="83"/>
  <c r="M64" i="83"/>
  <c r="E65" i="83"/>
  <c r="H65" i="83"/>
  <c r="N65" i="83" s="1"/>
  <c r="K65" i="83"/>
  <c r="M65" i="83"/>
  <c r="E66" i="83"/>
  <c r="H66" i="83"/>
  <c r="K66" i="83"/>
  <c r="E67" i="83"/>
  <c r="H67" i="83"/>
  <c r="N67" i="83" s="1"/>
  <c r="K67" i="83"/>
  <c r="L67" i="83"/>
  <c r="E68" i="83"/>
  <c r="H68" i="83"/>
  <c r="K68" i="83"/>
  <c r="L68" i="83"/>
  <c r="E69" i="83"/>
  <c r="H69" i="83"/>
  <c r="K69" i="83"/>
  <c r="L69" i="83"/>
  <c r="N69" i="83"/>
  <c r="E70" i="83"/>
  <c r="H70" i="83"/>
  <c r="N70" i="83" s="1"/>
  <c r="K70" i="83"/>
  <c r="L70" i="83"/>
  <c r="E71" i="83"/>
  <c r="H71" i="83"/>
  <c r="K71" i="83"/>
  <c r="E72" i="83"/>
  <c r="H72" i="83"/>
  <c r="K72" i="83"/>
  <c r="L72" i="83"/>
  <c r="E73" i="83"/>
  <c r="H73" i="83"/>
  <c r="K73" i="83"/>
  <c r="L73" i="83"/>
  <c r="N73" i="83"/>
  <c r="E74" i="83"/>
  <c r="H74" i="83"/>
  <c r="K74" i="83"/>
  <c r="L74" i="83"/>
  <c r="E75" i="83"/>
  <c r="H75" i="83"/>
  <c r="N75" i="83" s="1"/>
  <c r="K75" i="83"/>
  <c r="L75" i="83"/>
  <c r="E76" i="83"/>
  <c r="H76" i="83"/>
  <c r="N76" i="83" s="1"/>
  <c r="K76" i="83"/>
  <c r="L76" i="83"/>
  <c r="E77" i="83"/>
  <c r="H77" i="83"/>
  <c r="K77" i="83"/>
  <c r="L77" i="83"/>
  <c r="E78" i="83"/>
  <c r="H78" i="83"/>
  <c r="K78" i="83"/>
  <c r="M78" i="83"/>
  <c r="N78" i="83"/>
  <c r="E79" i="83"/>
  <c r="H79" i="83"/>
  <c r="N79" i="83" s="1"/>
  <c r="K79" i="83"/>
  <c r="M79" i="83"/>
  <c r="E80" i="83"/>
  <c r="H80" i="83"/>
  <c r="N80" i="83" s="1"/>
  <c r="K80" i="83"/>
  <c r="M80" i="83"/>
  <c r="E81" i="83"/>
  <c r="H81" i="83"/>
  <c r="K81" i="83"/>
  <c r="L81" i="83"/>
  <c r="E82" i="83"/>
  <c r="H82" i="83"/>
  <c r="K82" i="83"/>
  <c r="L82" i="83"/>
  <c r="N82" i="83"/>
  <c r="E83" i="83"/>
  <c r="H83" i="83"/>
  <c r="K83" i="83"/>
  <c r="N83" i="83"/>
  <c r="C84" i="83"/>
  <c r="D84" i="83"/>
  <c r="F84" i="83"/>
  <c r="G84" i="83"/>
  <c r="I84" i="83"/>
  <c r="J84" i="83"/>
  <c r="L84" i="83"/>
  <c r="E88" i="83"/>
  <c r="H88" i="83"/>
  <c r="N88" i="83" s="1"/>
  <c r="K88" i="83"/>
  <c r="M88" i="83"/>
  <c r="E89" i="83"/>
  <c r="E90" i="83" s="1"/>
  <c r="H89" i="83"/>
  <c r="K89" i="83"/>
  <c r="K90" i="83" s="1"/>
  <c r="C90" i="83"/>
  <c r="D90" i="83"/>
  <c r="F90" i="83"/>
  <c r="F105" i="83" s="1"/>
  <c r="F107" i="83" s="1"/>
  <c r="F114" i="83" s="1"/>
  <c r="F116" i="83" s="1"/>
  <c r="G90" i="83"/>
  <c r="H90" i="83"/>
  <c r="I90" i="83"/>
  <c r="J90" i="83"/>
  <c r="M90" i="83" s="1"/>
  <c r="E92" i="83"/>
  <c r="H92" i="83"/>
  <c r="K92" i="83"/>
  <c r="K99" i="83" s="1"/>
  <c r="M92" i="83"/>
  <c r="N92" i="83"/>
  <c r="E93" i="83"/>
  <c r="H93" i="83"/>
  <c r="N93" i="83" s="1"/>
  <c r="K93" i="83"/>
  <c r="M93" i="83"/>
  <c r="E94" i="83"/>
  <c r="H94" i="83"/>
  <c r="N94" i="83" s="1"/>
  <c r="K94" i="83"/>
  <c r="M94" i="83"/>
  <c r="E95" i="83"/>
  <c r="H95" i="83"/>
  <c r="K95" i="83"/>
  <c r="M95" i="83"/>
  <c r="E96" i="83"/>
  <c r="H96" i="83"/>
  <c r="K96" i="83"/>
  <c r="M96" i="83"/>
  <c r="N96" i="83"/>
  <c r="E97" i="83"/>
  <c r="H97" i="83"/>
  <c r="N97" i="83" s="1"/>
  <c r="K97" i="83"/>
  <c r="M97" i="83"/>
  <c r="E98" i="83"/>
  <c r="H98" i="83"/>
  <c r="K98" i="83"/>
  <c r="C99" i="83"/>
  <c r="D99" i="83"/>
  <c r="E99" i="83"/>
  <c r="F99" i="83"/>
  <c r="G99" i="83"/>
  <c r="I99" i="83"/>
  <c r="J99" i="83"/>
  <c r="E101" i="83"/>
  <c r="E117" i="83" s="1"/>
  <c r="H101" i="83"/>
  <c r="K101" i="83"/>
  <c r="K104" i="83" s="1"/>
  <c r="K105" i="83" s="1"/>
  <c r="M101" i="83"/>
  <c r="E102" i="83"/>
  <c r="H102" i="83"/>
  <c r="K102" i="83"/>
  <c r="M102" i="83"/>
  <c r="N102" i="83"/>
  <c r="E103" i="83"/>
  <c r="H103" i="83"/>
  <c r="K103" i="83"/>
  <c r="C104" i="83"/>
  <c r="C105" i="83" s="1"/>
  <c r="C107" i="83" s="1"/>
  <c r="C114" i="83" s="1"/>
  <c r="C116" i="83" s="1"/>
  <c r="D104" i="83"/>
  <c r="E104" i="83"/>
  <c r="E105" i="83" s="1"/>
  <c r="F104" i="83"/>
  <c r="G104" i="83"/>
  <c r="I104" i="83"/>
  <c r="I105" i="83" s="1"/>
  <c r="J104" i="83"/>
  <c r="D105" i="83"/>
  <c r="D107" i="83" s="1"/>
  <c r="D114" i="83" s="1"/>
  <c r="J105" i="83"/>
  <c r="J107" i="83" s="1"/>
  <c r="E110" i="83"/>
  <c r="E111" i="83" s="1"/>
  <c r="H110" i="83"/>
  <c r="K110" i="83"/>
  <c r="K111" i="83" s="1"/>
  <c r="C111" i="83"/>
  <c r="D111" i="83"/>
  <c r="F111" i="83"/>
  <c r="G111" i="83"/>
  <c r="H111" i="83"/>
  <c r="I111" i="83"/>
  <c r="J111" i="83"/>
  <c r="C117" i="83"/>
  <c r="D117" i="83"/>
  <c r="F117" i="83"/>
  <c r="G117" i="83"/>
  <c r="I117" i="83"/>
  <c r="J117" i="83"/>
  <c r="K117" i="83"/>
  <c r="D116" i="83" l="1"/>
  <c r="M104" i="83"/>
  <c r="M99" i="83"/>
  <c r="E57" i="83"/>
  <c r="M117" i="83"/>
  <c r="I107" i="83"/>
  <c r="N101" i="83"/>
  <c r="N98" i="83"/>
  <c r="N95" i="83"/>
  <c r="N90" i="83"/>
  <c r="M84" i="83"/>
  <c r="H84" i="83"/>
  <c r="N81" i="83"/>
  <c r="N77" i="83"/>
  <c r="E84" i="83"/>
  <c r="E107" i="83" s="1"/>
  <c r="E114" i="83" s="1"/>
  <c r="E116" i="83" s="1"/>
  <c r="K84" i="83"/>
  <c r="N84" i="83" s="1"/>
  <c r="N72" i="83"/>
  <c r="N68" i="83"/>
  <c r="N55" i="83"/>
  <c r="N51" i="83"/>
  <c r="N47" i="83"/>
  <c r="N42" i="83"/>
  <c r="N38" i="83"/>
  <c r="N34" i="83"/>
  <c r="N30" i="83"/>
  <c r="N26" i="83"/>
  <c r="K57" i="83"/>
  <c r="N23" i="83"/>
  <c r="N19" i="83"/>
  <c r="N12" i="83"/>
  <c r="N8" i="83"/>
  <c r="J114" i="83"/>
  <c r="K107" i="83"/>
  <c r="L107" i="83"/>
  <c r="I114" i="83"/>
  <c r="M57" i="83"/>
  <c r="N16" i="83"/>
  <c r="H57" i="83"/>
  <c r="N57" i="83" s="1"/>
  <c r="G57" i="83"/>
  <c r="M25" i="83"/>
  <c r="M16" i="83"/>
  <c r="N74" i="83"/>
  <c r="H117" i="83"/>
  <c r="N117" i="83" s="1"/>
  <c r="G105" i="83"/>
  <c r="H104" i="83"/>
  <c r="H99" i="83"/>
  <c r="N99" i="83" s="1"/>
  <c r="M105" i="83" l="1"/>
  <c r="G107" i="83"/>
  <c r="L114" i="83"/>
  <c r="I116" i="83"/>
  <c r="L116" i="83" s="1"/>
  <c r="K114" i="83"/>
  <c r="N104" i="83"/>
  <c r="H105" i="83"/>
  <c r="J116" i="83"/>
  <c r="H107" i="83" l="1"/>
  <c r="N105" i="83"/>
  <c r="K116" i="83"/>
  <c r="G114" i="83"/>
  <c r="M107" i="83"/>
  <c r="G116" i="83" l="1"/>
  <c r="M116" i="83" s="1"/>
  <c r="M114" i="83"/>
  <c r="H114" i="83"/>
  <c r="N107" i="83"/>
  <c r="H116" i="83" l="1"/>
  <c r="N116" i="83" s="1"/>
  <c r="N114" i="83"/>
</calcChain>
</file>

<file path=xl/sharedStrings.xml><?xml version="1.0" encoding="utf-8"?>
<sst xmlns="http://schemas.openxmlformats.org/spreadsheetml/2006/main" count="127" uniqueCount="109">
  <si>
    <t>I.</t>
  </si>
  <si>
    <t>II.</t>
  </si>
  <si>
    <t>Összesen:</t>
  </si>
  <si>
    <t>1.</t>
  </si>
  <si>
    <t>2.</t>
  </si>
  <si>
    <t>3.</t>
  </si>
  <si>
    <t>III.</t>
  </si>
  <si>
    <t>Munkáltatói támogatás</t>
  </si>
  <si>
    <t>IV.</t>
  </si>
  <si>
    <t>MINDÖSSZESEN:</t>
  </si>
  <si>
    <t>Közvilágítás fejlesztési keretösszeg</t>
  </si>
  <si>
    <t>Tervezési keretösszeg</t>
  </si>
  <si>
    <t>Városrehabilitációs kölcsön</t>
  </si>
  <si>
    <t>Önként vállalt feladatok összesen:</t>
  </si>
  <si>
    <t>ebből:</t>
  </si>
  <si>
    <t>Kötelező feladatok összesen:</t>
  </si>
  <si>
    <t>Vasivíz Zrt-től átvett vagyon értékeltetése</t>
  </si>
  <si>
    <t>Beruházások</t>
  </si>
  <si>
    <t>Felújítások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</si>
  <si>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</si>
  <si>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</si>
  <si>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</si>
  <si>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</si>
  <si>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FELHALMOZÁSI C. KÖLTSÉGVETÉSI KIADÁSOK ÖSSZESEN:</t>
  </si>
  <si>
    <t>FINANSZÍROZÁSI KIADÁSOK ÖSSZESEN:</t>
  </si>
  <si>
    <t>Hiteltörlesztések</t>
  </si>
  <si>
    <t>Finanszírozási kiadások:</t>
  </si>
  <si>
    <t>Rendezési terv módosításának tervezése</t>
  </si>
  <si>
    <t>Jurisics-vár Művelődési Központ és Várszínház érdekeltségnövelő pályázat saját erő</t>
  </si>
  <si>
    <t>Kőszegi Közös Önkormányzati Hivatal kisértékű tárgyi eszköz beszerzés</t>
  </si>
  <si>
    <t>Alpannónia pályázat keretén belül- Koronaőrző emlékhely fejlesztése</t>
  </si>
  <si>
    <t>Alpannónia pályázat keretén belül- Fejlesztés a Csónakázó-tónál: aqua-alpannonia® bemutatóhely és szabadtéri sportcentrum kialakítása</t>
  </si>
  <si>
    <t>Eredeti előirányzat</t>
  </si>
  <si>
    <t>TOP-2.1.2-15 Városmajor</t>
  </si>
  <si>
    <t>TOP-2.1.3-15 Csapadékvíz</t>
  </si>
  <si>
    <t>TOP-3.1.1-15 Déli Városrész</t>
  </si>
  <si>
    <t>TOP-3.2.1-16 Önkormányzati épület energetikai</t>
  </si>
  <si>
    <t>TOP-1.2.1-16 Turisztika</t>
  </si>
  <si>
    <t>Jurisics Vár TOP projekt keretében beszerzendő eszközök</t>
  </si>
  <si>
    <t>Kőszegi Szociális Gondozási Központ kisértékű tárgyi eszköz beszerzés</t>
  </si>
  <si>
    <t>VASIVÍZ Zrt. Kompenzációs számlák</t>
  </si>
  <si>
    <t>Hulladékgazdálkodási társulási beruházásokhoz átadás (2017.évi hátralék)</t>
  </si>
  <si>
    <t>Intézmények</t>
  </si>
  <si>
    <t>Önkormányzat</t>
  </si>
  <si>
    <t>Összesen</t>
  </si>
  <si>
    <t>Városkörnyéki közösségi közlekedés fejlesztése (SUMP)</t>
  </si>
  <si>
    <t>VELOREGIO</t>
  </si>
  <si>
    <t>Bírkózó terem kialakítása (pályázatból 50 000 000 + pályázati bíztosíték 3 500 000)</t>
  </si>
  <si>
    <t>Zártkerti mintaprogram pályázati pénzből</t>
  </si>
  <si>
    <t>Zártkerti mintaprogram többlet kiadásokra</t>
  </si>
  <si>
    <t>Jurisics-vár Művelődési Központ és Várszínház kisértékű tárgyi eszközök</t>
  </si>
  <si>
    <t>Chernel Kálmán Városi Könyvtár kisértékű tárgyi eszközök</t>
  </si>
  <si>
    <t>Kőszegi Szociális Gondozási Központ Horvátzsidányi IK kisértékű tárgyi eszköz beszerzés</t>
  </si>
  <si>
    <t>Kőszegi Közös Önkormányzati Hivatal (kisebb javítások)</t>
  </si>
  <si>
    <t>Jurisics-vár Művelődési Központ és Várszínház (kisebb javítások)</t>
  </si>
  <si>
    <t>Chernel Kálmán Városi Könyvtár (kisebb javítások)</t>
  </si>
  <si>
    <t>Kőszegi Városi Múzeum (kisebb javítások)</t>
  </si>
  <si>
    <t>Hulladékgazdálkodási társulási beruházásokhoz átadás (2018.évi hátralék)</t>
  </si>
  <si>
    <t>Kőszegfalvi SE raktárépítéshez</t>
  </si>
  <si>
    <t>Fejlesztési hitelből</t>
  </si>
  <si>
    <t>Ipari Park fejlesztése</t>
  </si>
  <si>
    <t>Kőszegi Városi Múzeum 2018.évi pénzmaradvány Hősök tornya pályázatra</t>
  </si>
  <si>
    <t>2020. évi felhalmozási  kiadások ( Ft)</t>
  </si>
  <si>
    <t xml:space="preserve">Bölcsőde pályázat </t>
  </si>
  <si>
    <t>TOP-2.1.2-15 Városmajor (217/2019.(XII.09.)</t>
  </si>
  <si>
    <t xml:space="preserve">TOP projektek 2020.évi előkészítési költségei </t>
  </si>
  <si>
    <t>Chernel Kálmán Városi Könyvtár TOP projekt</t>
  </si>
  <si>
    <t>Kőszegi Városi Múzeum  kisértékű tárgyi eszközök</t>
  </si>
  <si>
    <t>Alpannónia pályázat keretén belül- Koronaőrző emlékhely fejlesztése önrész</t>
  </si>
  <si>
    <t>Chernel Kálmán Városi Könyvtár érdekeltségnövelő támogatásból</t>
  </si>
  <si>
    <t>Gyógyító Klíma Kőszegen KEHOP</t>
  </si>
  <si>
    <t>Árpád tér Pék utcáig tartó szakasz (Bajcsy utca) felújítása</t>
  </si>
  <si>
    <t>Hulladékgazdálkodási társulási beruházásokhoz átadás (2019.évi hátralék)</t>
  </si>
  <si>
    <t>VELOREGIO támogatási  maradvány visszautalása</t>
  </si>
  <si>
    <t>Munkaszolgálatos emlékhelyhez együttműködési megállapodás alapján 231/2019.(XII.19.)</t>
  </si>
  <si>
    <t>Teljesítés %-a</t>
  </si>
  <si>
    <t>Kőszegfalvi kerékpárút műszaki ellenőrzése</t>
  </si>
  <si>
    <t>Alpannónia hazai forrás megelőlegezés visszautalása</t>
  </si>
  <si>
    <t>Jurisics-vár Művelődési Központ és Várszínház TOP-ERFA-7.1.1-16-H-ERFA</t>
  </si>
  <si>
    <t>Koronavírus miatti eszközbeszerzések (kézfertőtlenítő adagolók és ózongenerátorok)</t>
  </si>
  <si>
    <t>Paktum projekt</t>
  </si>
  <si>
    <t>Könyvtár TOP-ERFA-2019-00124 Olvasókert</t>
  </si>
  <si>
    <t xml:space="preserve">Szent Lénárd utca Petőfi tér felújítása </t>
  </si>
  <si>
    <t>Dózsa György utca felújítása</t>
  </si>
  <si>
    <t>VIS MAIOR</t>
  </si>
  <si>
    <t>Könyvtár TOP-ERFA-2019-00125 Közösségi terek</t>
  </si>
  <si>
    <t>Meseváros Óvoda Székhely Intézmény kisértékű tárgyi eszköz beszerzés</t>
  </si>
  <si>
    <t>Meseváros Óvoda Bölcsőde Intézményegysége kisértékű tárgyi eszköz beszerzés</t>
  </si>
  <si>
    <t>Meseváros Óvoda Horvátzsidányi Tagóvodája kisértékű tárgyi eszköz beszerzés</t>
  </si>
  <si>
    <t>Meseváros Óvoda Újvárosi Óvoda tagóvoda kisértékű tárgyi eszköz beszerzés</t>
  </si>
  <si>
    <t>Meseváros Óvoda Peresznyei Telephely Óvoda kisértékű tárgyi eszköz beszerzés</t>
  </si>
  <si>
    <t>Meseváros Óvoda Felsővárosi Tagóvoda kisértékű tárgyi eszköz beszerzés</t>
  </si>
  <si>
    <t>Meseváros Óvoda Velemi Tagóvodája kisértékű tárgyi eszköz beszerzés</t>
  </si>
  <si>
    <t>Meseváros Óvoda Bölcsőde Intézményegysége  (kisebb javítások)</t>
  </si>
  <si>
    <t>Meseváros Óvoda Felsővárosi Tagóvoda kazánjavítás</t>
  </si>
  <si>
    <t>Mesváros Óvoda Újvárosi Tagóvoda   (kisebb javítások)</t>
  </si>
  <si>
    <t>Meseváros Óvoda Kőszegfalvi tagóvodája  (kisebb javítások)</t>
  </si>
  <si>
    <t>Meseváros Óvoda Horvátzsidányi Tagóvoda (kisebb javítások)</t>
  </si>
  <si>
    <t>Meseváros Óvoda Kőszegfalvi tagóvoda kisértékű tárgyi eszköz beszerzés</t>
  </si>
  <si>
    <t>Módosított előirányzat 2020.12.31.</t>
  </si>
  <si>
    <t>Teljesítés 2020.12.31.</t>
  </si>
  <si>
    <t xml:space="preserve">Zöld városka </t>
  </si>
  <si>
    <t>Új temető létesítése</t>
  </si>
  <si>
    <t>Belterületi utak Kormányzati támogatásból</t>
  </si>
  <si>
    <t>Bajcsy támogatás maradváynáank visszautalása</t>
  </si>
  <si>
    <t>Jurisics-Vár Művelődési Központ és Várszínház Autó vásárlás</t>
  </si>
  <si>
    <t xml:space="preserve">Jurisics-Vár Művelődési Központ és Várszínház </t>
  </si>
  <si>
    <t>Könyvtár megszünés miatti pályázati maradványának  Jogutód részére történő átutalása</t>
  </si>
  <si>
    <t>5. melléklet a 16/2021. (V.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</si>
</sst>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45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8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2" fillId="3" borderId="0" applyNumberFormat="0" applyBorder="0" applyAlignment="0" applyProtection="0"/>
    <xf numFmtId="0" fontId="28" fillId="7" borderId="1" applyNumberFormat="0" applyAlignment="0" applyProtection="0"/>
    <xf numFmtId="0" fontId="24" fillId="20" borderId="1" applyNumberFormat="0" applyAlignment="0" applyProtection="0"/>
    <xf numFmtId="0" fontId="15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20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0" fillId="7" borderId="1" applyNumberFormat="0" applyAlignment="0" applyProtection="0"/>
    <xf numFmtId="0" fontId="7" fillId="22" borderId="7" applyNumberFormat="0" applyFont="0" applyAlignment="0" applyProtection="0"/>
    <xf numFmtId="0" fontId="36" fillId="4" borderId="0" applyNumberFormat="0" applyBorder="0" applyAlignment="0" applyProtection="0"/>
    <xf numFmtId="0" fontId="37" fillId="20" borderId="8" applyNumberFormat="0" applyAlignment="0" applyProtection="0"/>
    <xf numFmtId="0" fontId="1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7" fillId="0" borderId="0"/>
    <xf numFmtId="0" fontId="25" fillId="0" borderId="0"/>
    <xf numFmtId="0" fontId="7" fillId="0" borderId="0"/>
    <xf numFmtId="0" fontId="26" fillId="0" borderId="0"/>
    <xf numFmtId="0" fontId="8" fillId="0" borderId="0"/>
    <xf numFmtId="0" fontId="43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8" fillId="22" borderId="7" applyNumberFormat="0" applyFont="0" applyAlignment="0" applyProtection="0"/>
    <xf numFmtId="0" fontId="19" fillId="20" borderId="8" applyNumberFormat="0" applyAlignment="0" applyProtection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23" borderId="0" applyNumberFormat="0" applyBorder="0" applyAlignment="0" applyProtection="0"/>
    <xf numFmtId="0" fontId="42" fillId="20" borderId="1" applyNumberFormat="0" applyAlignment="0" applyProtection="0"/>
    <xf numFmtId="0" fontId="11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3" fillId="24" borderId="0" xfId="0" applyFont="1" applyFill="1" applyAlignment="1">
      <alignment vertical="top"/>
    </xf>
    <xf numFmtId="3" fontId="3" fillId="24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0" fontId="3" fillId="24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3" fontId="3" fillId="24" borderId="0" xfId="0" applyNumberFormat="1" applyFont="1" applyFill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4" fillId="24" borderId="0" xfId="0" applyFont="1" applyFill="1" applyAlignment="1">
      <alignment vertical="top"/>
    </xf>
    <xf numFmtId="0" fontId="3" fillId="0" borderId="0" xfId="77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3" fontId="4" fillId="24" borderId="0" xfId="0" applyNumberFormat="1" applyFont="1" applyFill="1" applyAlignment="1">
      <alignment vertical="top"/>
    </xf>
    <xf numFmtId="0" fontId="4" fillId="25" borderId="0" xfId="0" applyFont="1" applyFill="1" applyAlignment="1">
      <alignment vertical="top"/>
    </xf>
    <xf numFmtId="3" fontId="4" fillId="25" borderId="0" xfId="0" applyNumberFormat="1" applyFont="1" applyFill="1" applyAlignment="1">
      <alignment vertical="top"/>
    </xf>
    <xf numFmtId="4" fontId="3" fillId="24" borderId="0" xfId="0" applyNumberFormat="1" applyFont="1" applyFill="1" applyAlignment="1">
      <alignment vertical="top"/>
    </xf>
    <xf numFmtId="4" fontId="4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4" fontId="3" fillId="24" borderId="0" xfId="0" applyNumberFormat="1" applyFont="1" applyFill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4" fillId="24" borderId="0" xfId="0" applyNumberFormat="1" applyFont="1" applyFill="1" applyAlignment="1">
      <alignment vertical="top"/>
    </xf>
    <xf numFmtId="4" fontId="4" fillId="25" borderId="0" xfId="0" applyNumberFormat="1" applyFont="1" applyFill="1" applyAlignment="1">
      <alignment vertical="top"/>
    </xf>
    <xf numFmtId="0" fontId="3" fillId="26" borderId="0" xfId="0" applyFont="1" applyFill="1" applyAlignment="1">
      <alignment vertical="top"/>
    </xf>
    <xf numFmtId="3" fontId="3" fillId="26" borderId="0" xfId="0" applyNumberFormat="1" applyFont="1" applyFill="1" applyAlignment="1">
      <alignment vertical="top"/>
    </xf>
    <xf numFmtId="0" fontId="4" fillId="26" borderId="0" xfId="0" applyFont="1" applyFill="1" applyAlignment="1">
      <alignment vertical="top"/>
    </xf>
    <xf numFmtId="3" fontId="3" fillId="26" borderId="0" xfId="0" applyNumberFormat="1" applyFont="1" applyFill="1" applyAlignment="1">
      <alignment horizontal="right" vertical="top"/>
    </xf>
    <xf numFmtId="1" fontId="3" fillId="27" borderId="0" xfId="77" applyNumberFormat="1" applyFont="1" applyFill="1" applyAlignment="1">
      <alignment horizontal="right" vertical="top"/>
    </xf>
    <xf numFmtId="0" fontId="3" fillId="27" borderId="0" xfId="77" applyFont="1" applyFill="1" applyAlignment="1">
      <alignment vertical="top" wrapText="1"/>
    </xf>
    <xf numFmtId="3" fontId="3" fillId="27" borderId="0" xfId="77" applyNumberFormat="1" applyFont="1" applyFill="1" applyAlignment="1">
      <alignment horizontal="right" vertical="top"/>
    </xf>
    <xf numFmtId="0" fontId="3" fillId="27" borderId="0" xfId="0" applyFont="1" applyFill="1" applyAlignment="1">
      <alignment vertical="top" wrapText="1"/>
    </xf>
    <xf numFmtId="3" fontId="3" fillId="27" borderId="0" xfId="0" applyNumberFormat="1" applyFont="1" applyFill="1" applyAlignment="1">
      <alignment vertical="top"/>
    </xf>
    <xf numFmtId="0" fontId="3" fillId="27" borderId="0" xfId="0" applyFont="1" applyFill="1" applyAlignment="1">
      <alignment horizontal="left" vertical="top" wrapText="1"/>
    </xf>
    <xf numFmtId="1" fontId="3" fillId="26" borderId="0" xfId="77" applyNumberFormat="1" applyFont="1" applyFill="1" applyAlignment="1">
      <alignment horizontal="right" vertical="top"/>
    </xf>
    <xf numFmtId="0" fontId="3" fillId="26" borderId="0" xfId="0" applyFont="1" applyFill="1" applyAlignment="1">
      <alignment vertical="top" wrapText="1"/>
    </xf>
    <xf numFmtId="3" fontId="3" fillId="27" borderId="0" xfId="0" applyNumberFormat="1" applyFont="1" applyFill="1" applyAlignment="1">
      <alignment horizontal="right" vertical="top"/>
    </xf>
    <xf numFmtId="0" fontId="3" fillId="27" borderId="0" xfId="0" applyFont="1" applyFill="1" applyAlignment="1">
      <alignment vertical="top"/>
    </xf>
    <xf numFmtId="0" fontId="0" fillId="27" borderId="0" xfId="0" applyFill="1"/>
    <xf numFmtId="3" fontId="3" fillId="27" borderId="0" xfId="0" applyNumberFormat="1" applyFont="1" applyFill="1" applyAlignment="1">
      <alignment horizontal="right" vertical="top" wrapText="1"/>
    </xf>
    <xf numFmtId="0" fontId="3" fillId="27" borderId="0" xfId="77" applyFont="1" applyFill="1" applyAlignment="1">
      <alignment horizontal="right" vertical="top"/>
    </xf>
    <xf numFmtId="3" fontId="4" fillId="26" borderId="0" xfId="0" applyNumberFormat="1" applyFont="1" applyFill="1" applyAlignment="1">
      <alignment vertical="top"/>
    </xf>
    <xf numFmtId="4" fontId="3" fillId="27" borderId="0" xfId="77" applyNumberFormat="1" applyFont="1" applyFill="1" applyAlignment="1">
      <alignment horizontal="right" vertical="top"/>
    </xf>
    <xf numFmtId="4" fontId="3" fillId="27" borderId="0" xfId="0" applyNumberFormat="1" applyFont="1" applyFill="1" applyAlignment="1">
      <alignment vertical="top"/>
    </xf>
    <xf numFmtId="4" fontId="3" fillId="26" borderId="0" xfId="0" applyNumberFormat="1" applyFont="1" applyFill="1" applyAlignment="1">
      <alignment vertical="top"/>
    </xf>
    <xf numFmtId="4" fontId="3" fillId="27" borderId="0" xfId="0" applyNumberFormat="1" applyFont="1" applyFill="1" applyAlignment="1">
      <alignment horizontal="right" vertical="top"/>
    </xf>
    <xf numFmtId="4" fontId="3" fillId="26" borderId="0" xfId="0" applyNumberFormat="1" applyFont="1" applyFill="1" applyAlignment="1">
      <alignment horizontal="right" vertical="top"/>
    </xf>
    <xf numFmtId="4" fontId="4" fillId="26" borderId="0" xfId="0" applyNumberFormat="1" applyFont="1" applyFill="1" applyAlignment="1">
      <alignment vertical="top"/>
    </xf>
    <xf numFmtId="0" fontId="3" fillId="26" borderId="0" xfId="0" applyFont="1" applyFill="1" applyAlignment="1">
      <alignment horizontal="right" vertical="top"/>
    </xf>
    <xf numFmtId="0" fontId="3" fillId="24" borderId="0" xfId="0" applyFont="1" applyFill="1" applyAlignment="1">
      <alignment horizontal="right" vertical="top"/>
    </xf>
    <xf numFmtId="0" fontId="0" fillId="0" borderId="0" xfId="0" applyFill="1"/>
    <xf numFmtId="0" fontId="2" fillId="0" borderId="0" xfId="78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8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 2" xfId="54" xr:uid="{00000000-0005-0000-0000-000035000000}"/>
    <cellStyle name="Figyelmeztetés" xfId="55" builtinId="11" customBuiltin="1"/>
    <cellStyle name="Good" xfId="56" xr:uid="{00000000-0005-0000-0000-000037000000}"/>
    <cellStyle name="Heading 1" xfId="57" xr:uid="{00000000-0005-0000-0000-000038000000}"/>
    <cellStyle name="Heading 2" xfId="58" xr:uid="{00000000-0005-0000-0000-000039000000}"/>
    <cellStyle name="Heading 3" xfId="59" xr:uid="{00000000-0005-0000-0000-00003A000000}"/>
    <cellStyle name="Heading 4" xfId="60" xr:uid="{00000000-0005-0000-0000-00003B000000}"/>
    <cellStyle name="Hivatkozott cella" xfId="61" builtinId="24" customBuiltin="1"/>
    <cellStyle name="Input" xfId="62" xr:uid="{00000000-0005-0000-0000-00003D000000}"/>
    <cellStyle name="Jegyzet" xfId="63" builtinId="10" customBuiltin="1"/>
    <cellStyle name="Jó" xfId="64" builtinId="26" customBuiltin="1"/>
    <cellStyle name="Kimenet" xfId="65" builtinId="21" customBuiltin="1"/>
    <cellStyle name="Linked Cell" xfId="66" xr:uid="{00000000-0005-0000-0000-000041000000}"/>
    <cellStyle name="Magyarázó szöveg" xfId="67" builtinId="53" customBuiltin="1"/>
    <cellStyle name="Neutral" xfId="68" xr:uid="{00000000-0005-0000-0000-000043000000}"/>
    <cellStyle name="Normál" xfId="0" builtinId="0"/>
    <cellStyle name="Normál 2" xfId="69" xr:uid="{00000000-0005-0000-0000-000045000000}"/>
    <cellStyle name="Normál 2 2" xfId="70" xr:uid="{00000000-0005-0000-0000-000046000000}"/>
    <cellStyle name="Normál 2_mellékletek 2013. III. névi rendelethez Kőszeg" xfId="71" xr:uid="{00000000-0005-0000-0000-000047000000}"/>
    <cellStyle name="Normál 3" xfId="72" xr:uid="{00000000-0005-0000-0000-000048000000}"/>
    <cellStyle name="Normál 3 2" xfId="73" xr:uid="{00000000-0005-0000-0000-000049000000}"/>
    <cellStyle name="Normál 3 2 2" xfId="74" xr:uid="{00000000-0005-0000-0000-00004A000000}"/>
    <cellStyle name="Normál 3 3" xfId="75" xr:uid="{00000000-0005-0000-0000-00004B000000}"/>
    <cellStyle name="Normal_KTRSZJ" xfId="76" xr:uid="{00000000-0005-0000-0000-00004F000000}"/>
    <cellStyle name="Normál_melléklet összesen_2012. koncepció kiegészítő táblázatok" xfId="77" xr:uid="{00000000-0005-0000-0000-000050000000}"/>
    <cellStyle name="Normál_R_2MELL 2" xfId="78" xr:uid="{00000000-0005-0000-0000-000052000000}"/>
    <cellStyle name="Note" xfId="79" xr:uid="{00000000-0005-0000-0000-000053000000}"/>
    <cellStyle name="Output" xfId="80" xr:uid="{00000000-0005-0000-0000-000054000000}"/>
    <cellStyle name="Összesen" xfId="81" builtinId="25" customBuiltin="1"/>
    <cellStyle name="Rossz" xfId="82" builtinId="27" customBuiltin="1"/>
    <cellStyle name="Semleges" xfId="83" builtinId="28" customBuiltin="1"/>
    <cellStyle name="Számítás" xfId="84" builtinId="22" customBuiltin="1"/>
    <cellStyle name="Title" xfId="85" xr:uid="{00000000-0005-0000-0000-000059000000}"/>
    <cellStyle name="Total" xfId="86" xr:uid="{00000000-0005-0000-0000-00005A000000}"/>
    <cellStyle name="Warning Text" xfId="87" xr:uid="{00000000-0005-0000-0000-00005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P120"/>
  <sheetViews>
    <sheetView tabSelected="1" zoomScaleNormal="100" workbookViewId="0">
      <selection sqref="A1:I1"/>
    </sheetView>
  </sheetViews>
  <sheetFormatPr defaultRowHeight="12.75" x14ac:dyDescent="0.2"/>
  <cols>
    <col min="1" max="1" width="9.28515625" bestFit="1" customWidth="1"/>
    <col min="2" max="2" width="70.7109375" customWidth="1"/>
    <col min="3" max="3" width="11.140625" bestFit="1" customWidth="1"/>
    <col min="4" max="4" width="12.85546875" bestFit="1" customWidth="1"/>
    <col min="5" max="5" width="12.42578125" bestFit="1" customWidth="1"/>
    <col min="6" max="6" width="11.140625" bestFit="1" customWidth="1"/>
    <col min="7" max="7" width="12.85546875" bestFit="1" customWidth="1"/>
    <col min="8" max="8" width="12.42578125" bestFit="1" customWidth="1"/>
    <col min="9" max="9" width="11.140625" bestFit="1" customWidth="1"/>
    <col min="10" max="10" width="12.85546875" bestFit="1" customWidth="1"/>
    <col min="11" max="11" width="12.42578125" bestFit="1" customWidth="1"/>
    <col min="12" max="12" width="12" customWidth="1"/>
    <col min="13" max="13" width="12.42578125" customWidth="1"/>
    <col min="14" max="14" width="11" customWidth="1"/>
    <col min="15" max="16" width="9.140625" style="54"/>
  </cols>
  <sheetData>
    <row r="1" spans="1:14" ht="13.5" customHeight="1" x14ac:dyDescent="0.25">
      <c r="A1" s="55" t="s">
        <v>108</v>
      </c>
      <c r="B1" s="55"/>
      <c r="C1" s="55"/>
      <c r="D1" s="55"/>
      <c r="E1" s="55"/>
      <c r="F1" s="55"/>
      <c r="G1" s="55"/>
      <c r="H1" s="55"/>
      <c r="I1" s="55"/>
    </row>
    <row r="2" spans="1:14" ht="13.5" x14ac:dyDescent="0.25">
      <c r="A2" s="56"/>
      <c r="B2" s="56"/>
      <c r="C2" s="56"/>
      <c r="D2" s="56"/>
      <c r="E2" s="56"/>
    </row>
    <row r="3" spans="1:14" x14ac:dyDescent="0.2">
      <c r="A3" s="57" t="s">
        <v>62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" customHeight="1" x14ac:dyDescent="0.2">
      <c r="A5" s="2"/>
      <c r="B5" s="2"/>
      <c r="C5" s="58" t="s">
        <v>32</v>
      </c>
      <c r="D5" s="58"/>
      <c r="E5" s="58"/>
      <c r="F5" s="58" t="s">
        <v>99</v>
      </c>
      <c r="G5" s="58"/>
      <c r="H5" s="58"/>
      <c r="I5" s="58" t="s">
        <v>100</v>
      </c>
      <c r="J5" s="58"/>
      <c r="K5" s="58"/>
      <c r="L5" s="58" t="s">
        <v>75</v>
      </c>
      <c r="M5" s="58"/>
      <c r="N5" s="58"/>
    </row>
    <row r="6" spans="1:14" ht="24" customHeight="1" x14ac:dyDescent="0.2">
      <c r="A6" s="2"/>
      <c r="B6" s="2"/>
      <c r="C6" s="2" t="s">
        <v>42</v>
      </c>
      <c r="D6" s="2" t="s">
        <v>43</v>
      </c>
      <c r="E6" s="2" t="s">
        <v>44</v>
      </c>
      <c r="F6" s="2" t="s">
        <v>42</v>
      </c>
      <c r="G6" s="2" t="s">
        <v>43</v>
      </c>
      <c r="H6" s="2" t="s">
        <v>44</v>
      </c>
      <c r="I6" s="2" t="s">
        <v>42</v>
      </c>
      <c r="J6" s="2" t="s">
        <v>43</v>
      </c>
      <c r="K6" s="2" t="s">
        <v>44</v>
      </c>
      <c r="L6" s="2" t="s">
        <v>42</v>
      </c>
      <c r="M6" s="2" t="s">
        <v>43</v>
      </c>
      <c r="N6" s="2" t="s">
        <v>44</v>
      </c>
    </row>
    <row r="7" spans="1:14" x14ac:dyDescent="0.2">
      <c r="A7" s="5" t="s">
        <v>0</v>
      </c>
      <c r="B7" s="10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 customHeight="1" x14ac:dyDescent="0.2">
      <c r="A8" s="32">
        <v>1</v>
      </c>
      <c r="B8" s="33" t="s">
        <v>11</v>
      </c>
      <c r="C8" s="34"/>
      <c r="D8" s="34">
        <v>6000000</v>
      </c>
      <c r="E8" s="34">
        <f t="shared" ref="E8:E39" si="0">C8+D8</f>
        <v>6000000</v>
      </c>
      <c r="F8" s="34"/>
      <c r="G8" s="34">
        <v>6000000</v>
      </c>
      <c r="H8" s="34">
        <f t="shared" ref="H8:H39" si="1">F8+G8</f>
        <v>6000000</v>
      </c>
      <c r="I8" s="34"/>
      <c r="J8" s="34">
        <v>3148750</v>
      </c>
      <c r="K8" s="34">
        <f t="shared" ref="K8:K39" si="2">I8+J8</f>
        <v>3148750</v>
      </c>
      <c r="L8" s="46"/>
      <c r="M8" s="46">
        <f t="shared" ref="M8:M25" si="3">ROUND(J8/G8*100,2)</f>
        <v>52.48</v>
      </c>
      <c r="N8" s="46">
        <f t="shared" ref="N8:N25" si="4">ROUND(K8/H8*100,2)</f>
        <v>52.48</v>
      </c>
    </row>
    <row r="9" spans="1:14" ht="15" customHeight="1" x14ac:dyDescent="0.2">
      <c r="A9" s="32">
        <v>2</v>
      </c>
      <c r="B9" s="33" t="s">
        <v>10</v>
      </c>
      <c r="C9" s="34"/>
      <c r="D9" s="34">
        <v>5000000</v>
      </c>
      <c r="E9" s="34">
        <f t="shared" si="0"/>
        <v>5000000</v>
      </c>
      <c r="F9" s="34"/>
      <c r="G9" s="34">
        <v>5000000</v>
      </c>
      <c r="H9" s="34">
        <f t="shared" si="1"/>
        <v>5000000</v>
      </c>
      <c r="I9" s="34"/>
      <c r="J9" s="34">
        <v>444500</v>
      </c>
      <c r="K9" s="34">
        <f t="shared" si="2"/>
        <v>444500</v>
      </c>
      <c r="L9" s="46"/>
      <c r="M9" s="46">
        <f t="shared" si="3"/>
        <v>8.89</v>
      </c>
      <c r="N9" s="46">
        <f t="shared" si="4"/>
        <v>8.89</v>
      </c>
    </row>
    <row r="10" spans="1:14" ht="15" customHeight="1" x14ac:dyDescent="0.2">
      <c r="A10" s="32">
        <v>3</v>
      </c>
      <c r="B10" s="35" t="s">
        <v>27</v>
      </c>
      <c r="C10" s="36"/>
      <c r="D10" s="36">
        <v>4000000</v>
      </c>
      <c r="E10" s="36">
        <f t="shared" si="0"/>
        <v>4000000</v>
      </c>
      <c r="F10" s="36"/>
      <c r="G10" s="36">
        <v>8972569</v>
      </c>
      <c r="H10" s="36">
        <f t="shared" si="1"/>
        <v>8972569</v>
      </c>
      <c r="I10" s="36"/>
      <c r="J10" s="36">
        <v>1463000</v>
      </c>
      <c r="K10" s="36">
        <f t="shared" si="2"/>
        <v>1463000</v>
      </c>
      <c r="L10" s="47"/>
      <c r="M10" s="47">
        <f t="shared" si="3"/>
        <v>16.309999999999999</v>
      </c>
      <c r="N10" s="47">
        <f t="shared" si="4"/>
        <v>16.309999999999999</v>
      </c>
    </row>
    <row r="11" spans="1:14" ht="15" customHeight="1" x14ac:dyDescent="0.2">
      <c r="A11" s="32">
        <v>4</v>
      </c>
      <c r="B11" s="35" t="s">
        <v>16</v>
      </c>
      <c r="C11" s="36"/>
      <c r="D11" s="36">
        <v>5000000</v>
      </c>
      <c r="E11" s="36">
        <f t="shared" si="0"/>
        <v>5000000</v>
      </c>
      <c r="F11" s="36"/>
      <c r="G11" s="36">
        <v>5000000</v>
      </c>
      <c r="H11" s="36">
        <f t="shared" si="1"/>
        <v>5000000</v>
      </c>
      <c r="I11" s="36"/>
      <c r="J11" s="36">
        <v>0</v>
      </c>
      <c r="K11" s="36">
        <f t="shared" si="2"/>
        <v>0</v>
      </c>
      <c r="L11" s="47"/>
      <c r="M11" s="47">
        <f t="shared" si="3"/>
        <v>0</v>
      </c>
      <c r="N11" s="47">
        <f t="shared" si="4"/>
        <v>0</v>
      </c>
    </row>
    <row r="12" spans="1:14" ht="15" customHeight="1" x14ac:dyDescent="0.2">
      <c r="A12" s="32">
        <v>5</v>
      </c>
      <c r="B12" s="37" t="s">
        <v>63</v>
      </c>
      <c r="C12" s="36"/>
      <c r="D12" s="36">
        <v>96639200</v>
      </c>
      <c r="E12" s="36">
        <f t="shared" si="0"/>
        <v>96639200</v>
      </c>
      <c r="F12" s="36"/>
      <c r="G12" s="36">
        <v>96639200</v>
      </c>
      <c r="H12" s="36">
        <f t="shared" si="1"/>
        <v>96639200</v>
      </c>
      <c r="I12" s="36"/>
      <c r="J12" s="36">
        <v>27055599</v>
      </c>
      <c r="K12" s="36">
        <f t="shared" si="2"/>
        <v>27055599</v>
      </c>
      <c r="L12" s="47"/>
      <c r="M12" s="47">
        <f t="shared" si="3"/>
        <v>28</v>
      </c>
      <c r="N12" s="47">
        <f t="shared" si="4"/>
        <v>28</v>
      </c>
    </row>
    <row r="13" spans="1:14" ht="15" customHeight="1" x14ac:dyDescent="0.2">
      <c r="A13" s="38">
        <v>6</v>
      </c>
      <c r="B13" s="39" t="s">
        <v>47</v>
      </c>
      <c r="C13" s="31"/>
      <c r="D13" s="31">
        <v>53500000</v>
      </c>
      <c r="E13" s="29">
        <f t="shared" si="0"/>
        <v>53500000</v>
      </c>
      <c r="F13" s="29"/>
      <c r="G13" s="29">
        <v>53500000</v>
      </c>
      <c r="H13" s="29">
        <f t="shared" si="1"/>
        <v>53500000</v>
      </c>
      <c r="I13" s="29"/>
      <c r="J13" s="29">
        <v>0</v>
      </c>
      <c r="K13" s="29">
        <f t="shared" si="2"/>
        <v>0</v>
      </c>
      <c r="L13" s="48"/>
      <c r="M13" s="48">
        <f t="shared" si="3"/>
        <v>0</v>
      </c>
      <c r="N13" s="48">
        <f t="shared" si="4"/>
        <v>0</v>
      </c>
    </row>
    <row r="14" spans="1:14" ht="15" customHeight="1" x14ac:dyDescent="0.2">
      <c r="A14" s="32">
        <v>7</v>
      </c>
      <c r="B14" s="35" t="s">
        <v>48</v>
      </c>
      <c r="C14" s="36"/>
      <c r="D14" s="36">
        <v>10000000</v>
      </c>
      <c r="E14" s="40">
        <f t="shared" si="0"/>
        <v>10000000</v>
      </c>
      <c r="F14" s="40"/>
      <c r="G14" s="40">
        <v>10000000</v>
      </c>
      <c r="H14" s="40">
        <f t="shared" si="1"/>
        <v>10000000</v>
      </c>
      <c r="I14" s="40"/>
      <c r="J14" s="40">
        <v>10000000</v>
      </c>
      <c r="K14" s="40">
        <f t="shared" si="2"/>
        <v>10000000</v>
      </c>
      <c r="L14" s="49"/>
      <c r="M14" s="49">
        <f t="shared" si="3"/>
        <v>100</v>
      </c>
      <c r="N14" s="49">
        <f t="shared" si="4"/>
        <v>100</v>
      </c>
    </row>
    <row r="15" spans="1:14" ht="15" customHeight="1" x14ac:dyDescent="0.2">
      <c r="A15" s="32">
        <v>8</v>
      </c>
      <c r="B15" s="35" t="s">
        <v>49</v>
      </c>
      <c r="C15" s="36"/>
      <c r="D15" s="36">
        <v>1700000</v>
      </c>
      <c r="E15" s="36">
        <f t="shared" si="0"/>
        <v>1700000</v>
      </c>
      <c r="F15" s="36"/>
      <c r="G15" s="36">
        <v>1700000</v>
      </c>
      <c r="H15" s="36">
        <f t="shared" si="1"/>
        <v>1700000</v>
      </c>
      <c r="I15" s="36"/>
      <c r="J15" s="36">
        <v>1643765</v>
      </c>
      <c r="K15" s="36">
        <f t="shared" si="2"/>
        <v>1643765</v>
      </c>
      <c r="L15" s="47"/>
      <c r="M15" s="47">
        <f t="shared" si="3"/>
        <v>96.69</v>
      </c>
      <c r="N15" s="47">
        <f t="shared" si="4"/>
        <v>96.69</v>
      </c>
    </row>
    <row r="16" spans="1:14" ht="15" customHeight="1" x14ac:dyDescent="0.2">
      <c r="A16" s="32">
        <v>9</v>
      </c>
      <c r="B16" s="35" t="s">
        <v>46</v>
      </c>
      <c r="C16" s="36"/>
      <c r="D16" s="36">
        <v>33847610</v>
      </c>
      <c r="E16" s="36">
        <f t="shared" si="0"/>
        <v>33847610</v>
      </c>
      <c r="F16" s="36"/>
      <c r="G16" s="36">
        <f>33847610-1570000-6144522-1902820-861345+947254</f>
        <v>24316177</v>
      </c>
      <c r="H16" s="36">
        <f t="shared" si="1"/>
        <v>24316177</v>
      </c>
      <c r="I16" s="36"/>
      <c r="J16" s="36">
        <v>23265487</v>
      </c>
      <c r="K16" s="36">
        <f t="shared" si="2"/>
        <v>23265487</v>
      </c>
      <c r="L16" s="47"/>
      <c r="M16" s="47">
        <f t="shared" si="3"/>
        <v>95.68</v>
      </c>
      <c r="N16" s="47">
        <f t="shared" si="4"/>
        <v>95.68</v>
      </c>
    </row>
    <row r="17" spans="1:14" ht="15" customHeight="1" x14ac:dyDescent="0.2">
      <c r="A17" s="32">
        <v>10</v>
      </c>
      <c r="B17" s="35" t="s">
        <v>33</v>
      </c>
      <c r="C17" s="40"/>
      <c r="D17" s="40">
        <v>265946927</v>
      </c>
      <c r="E17" s="36">
        <f t="shared" si="0"/>
        <v>265946927</v>
      </c>
      <c r="F17" s="36"/>
      <c r="G17" s="36">
        <v>265946927</v>
      </c>
      <c r="H17" s="36">
        <f t="shared" si="1"/>
        <v>265946927</v>
      </c>
      <c r="I17" s="36"/>
      <c r="J17" s="36">
        <v>246233609</v>
      </c>
      <c r="K17" s="36">
        <f t="shared" si="2"/>
        <v>246233609</v>
      </c>
      <c r="L17" s="47"/>
      <c r="M17" s="47">
        <f t="shared" si="3"/>
        <v>92.59</v>
      </c>
      <c r="N17" s="47">
        <f t="shared" si="4"/>
        <v>92.59</v>
      </c>
    </row>
    <row r="18" spans="1:14" ht="15" customHeight="1" x14ac:dyDescent="0.2">
      <c r="A18" s="32">
        <v>11</v>
      </c>
      <c r="B18" s="35" t="s">
        <v>64</v>
      </c>
      <c r="C18" s="40"/>
      <c r="D18" s="40">
        <v>23508817</v>
      </c>
      <c r="E18" s="36">
        <f t="shared" si="0"/>
        <v>23508817</v>
      </c>
      <c r="F18" s="36"/>
      <c r="G18" s="36">
        <v>23508817</v>
      </c>
      <c r="H18" s="36">
        <f t="shared" si="1"/>
        <v>23508817</v>
      </c>
      <c r="I18" s="36"/>
      <c r="J18" s="36">
        <v>23508817</v>
      </c>
      <c r="K18" s="36">
        <f t="shared" si="2"/>
        <v>23508817</v>
      </c>
      <c r="L18" s="47"/>
      <c r="M18" s="47">
        <f t="shared" si="3"/>
        <v>100</v>
      </c>
      <c r="N18" s="47">
        <f t="shared" si="4"/>
        <v>100</v>
      </c>
    </row>
    <row r="19" spans="1:14" ht="15" customHeight="1" x14ac:dyDescent="0.2">
      <c r="A19" s="32">
        <v>12</v>
      </c>
      <c r="B19" s="35" t="s">
        <v>34</v>
      </c>
      <c r="C19" s="40"/>
      <c r="D19" s="40">
        <v>65021250</v>
      </c>
      <c r="E19" s="36">
        <f t="shared" si="0"/>
        <v>65021250</v>
      </c>
      <c r="F19" s="36"/>
      <c r="G19" s="36">
        <v>87361750</v>
      </c>
      <c r="H19" s="36">
        <f t="shared" si="1"/>
        <v>87361750</v>
      </c>
      <c r="I19" s="36"/>
      <c r="J19" s="36">
        <v>87361750</v>
      </c>
      <c r="K19" s="36">
        <f t="shared" si="2"/>
        <v>87361750</v>
      </c>
      <c r="L19" s="47"/>
      <c r="M19" s="47">
        <f t="shared" si="3"/>
        <v>100</v>
      </c>
      <c r="N19" s="47">
        <f t="shared" si="4"/>
        <v>100</v>
      </c>
    </row>
    <row r="20" spans="1:14" ht="15" customHeight="1" x14ac:dyDescent="0.2">
      <c r="A20" s="32">
        <v>13</v>
      </c>
      <c r="B20" s="35" t="s">
        <v>35</v>
      </c>
      <c r="C20" s="40"/>
      <c r="D20" s="40">
        <v>87975023</v>
      </c>
      <c r="E20" s="36">
        <f t="shared" si="0"/>
        <v>87975023</v>
      </c>
      <c r="F20" s="36"/>
      <c r="G20" s="36">
        <v>88824323</v>
      </c>
      <c r="H20" s="36">
        <f t="shared" si="1"/>
        <v>88824323</v>
      </c>
      <c r="I20" s="36"/>
      <c r="J20" s="36">
        <v>88824323</v>
      </c>
      <c r="K20" s="36">
        <f t="shared" si="2"/>
        <v>88824323</v>
      </c>
      <c r="L20" s="47"/>
      <c r="M20" s="47">
        <f t="shared" si="3"/>
        <v>100</v>
      </c>
      <c r="N20" s="47">
        <f t="shared" si="4"/>
        <v>100</v>
      </c>
    </row>
    <row r="21" spans="1:14" ht="15" customHeight="1" x14ac:dyDescent="0.2">
      <c r="A21" s="32">
        <v>14</v>
      </c>
      <c r="B21" s="35" t="s">
        <v>36</v>
      </c>
      <c r="C21" s="40"/>
      <c r="D21" s="40">
        <v>154919894</v>
      </c>
      <c r="E21" s="36">
        <f t="shared" si="0"/>
        <v>154919894</v>
      </c>
      <c r="F21" s="36"/>
      <c r="G21" s="36">
        <v>154919894</v>
      </c>
      <c r="H21" s="36">
        <f t="shared" si="1"/>
        <v>154919894</v>
      </c>
      <c r="I21" s="36"/>
      <c r="J21" s="36">
        <v>82921710</v>
      </c>
      <c r="K21" s="36">
        <f t="shared" si="2"/>
        <v>82921710</v>
      </c>
      <c r="L21" s="47"/>
      <c r="M21" s="47">
        <f t="shared" si="3"/>
        <v>53.53</v>
      </c>
      <c r="N21" s="47">
        <f t="shared" si="4"/>
        <v>53.53</v>
      </c>
    </row>
    <row r="22" spans="1:14" ht="15" customHeight="1" x14ac:dyDescent="0.2">
      <c r="A22" s="32">
        <v>15</v>
      </c>
      <c r="B22" s="35" t="s">
        <v>37</v>
      </c>
      <c r="C22" s="40"/>
      <c r="D22" s="40">
        <v>182807730</v>
      </c>
      <c r="E22" s="36">
        <f t="shared" si="0"/>
        <v>182807730</v>
      </c>
      <c r="F22" s="36"/>
      <c r="G22" s="36">
        <v>182807730</v>
      </c>
      <c r="H22" s="36">
        <f t="shared" si="1"/>
        <v>182807730</v>
      </c>
      <c r="I22" s="36"/>
      <c r="J22" s="36">
        <v>90154111</v>
      </c>
      <c r="K22" s="36">
        <f t="shared" si="2"/>
        <v>90154111</v>
      </c>
      <c r="L22" s="47"/>
      <c r="M22" s="47">
        <f t="shared" si="3"/>
        <v>49.32</v>
      </c>
      <c r="N22" s="47">
        <f t="shared" si="4"/>
        <v>49.32</v>
      </c>
    </row>
    <row r="23" spans="1:14" ht="15" customHeight="1" x14ac:dyDescent="0.2">
      <c r="A23" s="32">
        <v>16</v>
      </c>
      <c r="B23" s="35" t="s">
        <v>45</v>
      </c>
      <c r="C23" s="36"/>
      <c r="D23" s="36">
        <v>354047786</v>
      </c>
      <c r="E23" s="36">
        <f t="shared" si="0"/>
        <v>354047786</v>
      </c>
      <c r="F23" s="36"/>
      <c r="G23" s="36">
        <v>354047786</v>
      </c>
      <c r="H23" s="36">
        <f t="shared" si="1"/>
        <v>354047786</v>
      </c>
      <c r="I23" s="36"/>
      <c r="J23" s="36">
        <v>0</v>
      </c>
      <c r="K23" s="36">
        <f t="shared" si="2"/>
        <v>0</v>
      </c>
      <c r="L23" s="47"/>
      <c r="M23" s="47">
        <f t="shared" si="3"/>
        <v>0</v>
      </c>
      <c r="N23" s="47">
        <f t="shared" si="4"/>
        <v>0</v>
      </c>
    </row>
    <row r="24" spans="1:14" ht="15" customHeight="1" x14ac:dyDescent="0.2">
      <c r="A24" s="32">
        <v>17</v>
      </c>
      <c r="B24" s="35" t="s">
        <v>60</v>
      </c>
      <c r="C24" s="36"/>
      <c r="D24" s="36">
        <v>76818118</v>
      </c>
      <c r="E24" s="40">
        <f t="shared" si="0"/>
        <v>76818118</v>
      </c>
      <c r="F24" s="40"/>
      <c r="G24" s="40">
        <v>76818118</v>
      </c>
      <c r="H24" s="40">
        <f t="shared" si="1"/>
        <v>76818118</v>
      </c>
      <c r="I24" s="40"/>
      <c r="J24" s="40">
        <v>22621670</v>
      </c>
      <c r="K24" s="40">
        <f t="shared" si="2"/>
        <v>22621670</v>
      </c>
      <c r="L24" s="49"/>
      <c r="M24" s="49">
        <f t="shared" si="3"/>
        <v>29.45</v>
      </c>
      <c r="N24" s="49">
        <f t="shared" si="4"/>
        <v>29.45</v>
      </c>
    </row>
    <row r="25" spans="1:14" ht="15" customHeight="1" x14ac:dyDescent="0.2">
      <c r="A25" s="32">
        <v>18</v>
      </c>
      <c r="B25" s="41" t="s">
        <v>65</v>
      </c>
      <c r="C25" s="36"/>
      <c r="D25" s="36">
        <v>30047761</v>
      </c>
      <c r="E25" s="40">
        <f t="shared" si="0"/>
        <v>30047761</v>
      </c>
      <c r="F25" s="40"/>
      <c r="G25" s="40">
        <f>30047761-9705003-947254-154710+11000000</f>
        <v>30240794</v>
      </c>
      <c r="H25" s="40">
        <f t="shared" si="1"/>
        <v>30240794</v>
      </c>
      <c r="I25" s="40"/>
      <c r="J25" s="40">
        <v>0</v>
      </c>
      <c r="K25" s="40">
        <f t="shared" si="2"/>
        <v>0</v>
      </c>
      <c r="L25" s="49"/>
      <c r="M25" s="49">
        <f t="shared" si="3"/>
        <v>0</v>
      </c>
      <c r="N25" s="49">
        <f t="shared" si="4"/>
        <v>0</v>
      </c>
    </row>
    <row r="26" spans="1:14" ht="15" customHeight="1" x14ac:dyDescent="0.2">
      <c r="A26" s="32">
        <v>19</v>
      </c>
      <c r="B26" s="41" t="s">
        <v>38</v>
      </c>
      <c r="C26" s="36">
        <v>1478181</v>
      </c>
      <c r="D26" s="36"/>
      <c r="E26" s="40">
        <f t="shared" si="0"/>
        <v>1478181</v>
      </c>
      <c r="F26" s="40">
        <v>4885042</v>
      </c>
      <c r="G26" s="40"/>
      <c r="H26" s="40">
        <f t="shared" si="1"/>
        <v>4885042</v>
      </c>
      <c r="I26" s="40">
        <v>3416478</v>
      </c>
      <c r="J26" s="40"/>
      <c r="K26" s="40">
        <f t="shared" si="2"/>
        <v>3416478</v>
      </c>
      <c r="L26" s="49">
        <f t="shared" ref="L26:L41" si="5">ROUND(I26/F26*100,2)</f>
        <v>69.94</v>
      </c>
      <c r="M26" s="49"/>
      <c r="N26" s="49">
        <f t="shared" ref="N26:N51" si="6">ROUND(K26/H26*100,2)</f>
        <v>69.94</v>
      </c>
    </row>
    <row r="27" spans="1:14" ht="15" customHeight="1" x14ac:dyDescent="0.2">
      <c r="A27" s="32">
        <v>20</v>
      </c>
      <c r="B27" s="41" t="s">
        <v>28</v>
      </c>
      <c r="C27" s="36">
        <v>1000000</v>
      </c>
      <c r="D27" s="36"/>
      <c r="E27" s="40">
        <f t="shared" si="0"/>
        <v>1000000</v>
      </c>
      <c r="F27" s="40">
        <v>1146000</v>
      </c>
      <c r="G27" s="40"/>
      <c r="H27" s="40">
        <f t="shared" si="1"/>
        <v>1146000</v>
      </c>
      <c r="I27" s="40">
        <v>996050</v>
      </c>
      <c r="J27" s="40"/>
      <c r="K27" s="40">
        <f t="shared" si="2"/>
        <v>996050</v>
      </c>
      <c r="L27" s="49">
        <f t="shared" si="5"/>
        <v>86.92</v>
      </c>
      <c r="M27" s="49"/>
      <c r="N27" s="49">
        <f t="shared" si="6"/>
        <v>86.92</v>
      </c>
    </row>
    <row r="28" spans="1:14" ht="15" customHeight="1" x14ac:dyDescent="0.2">
      <c r="A28" s="32">
        <v>21</v>
      </c>
      <c r="B28" s="35" t="s">
        <v>50</v>
      </c>
      <c r="C28" s="36">
        <v>271900</v>
      </c>
      <c r="D28" s="36"/>
      <c r="E28" s="40">
        <f t="shared" si="0"/>
        <v>271900</v>
      </c>
      <c r="F28" s="40">
        <v>471900</v>
      </c>
      <c r="G28" s="40"/>
      <c r="H28" s="40">
        <f t="shared" si="1"/>
        <v>471900</v>
      </c>
      <c r="I28" s="40">
        <v>463591</v>
      </c>
      <c r="J28" s="40"/>
      <c r="K28" s="40">
        <f t="shared" si="2"/>
        <v>463591</v>
      </c>
      <c r="L28" s="49">
        <f t="shared" si="5"/>
        <v>98.24</v>
      </c>
      <c r="M28" s="49"/>
      <c r="N28" s="49">
        <f t="shared" si="6"/>
        <v>98.24</v>
      </c>
    </row>
    <row r="29" spans="1:14" ht="15" customHeight="1" x14ac:dyDescent="0.2">
      <c r="A29" s="32">
        <v>22</v>
      </c>
      <c r="B29" s="35" t="s">
        <v>51</v>
      </c>
      <c r="C29" s="36">
        <v>757530</v>
      </c>
      <c r="D29" s="36"/>
      <c r="E29" s="40">
        <f t="shared" si="0"/>
        <v>757530</v>
      </c>
      <c r="F29" s="40">
        <v>362560</v>
      </c>
      <c r="G29" s="40"/>
      <c r="H29" s="40">
        <f t="shared" si="1"/>
        <v>362560</v>
      </c>
      <c r="I29" s="40">
        <v>362560</v>
      </c>
      <c r="J29" s="40"/>
      <c r="K29" s="40">
        <f t="shared" si="2"/>
        <v>362560</v>
      </c>
      <c r="L29" s="49">
        <f t="shared" si="5"/>
        <v>100</v>
      </c>
      <c r="M29" s="49"/>
      <c r="N29" s="49">
        <f t="shared" si="6"/>
        <v>100</v>
      </c>
    </row>
    <row r="30" spans="1:14" ht="15" customHeight="1" x14ac:dyDescent="0.2">
      <c r="A30" s="32">
        <v>23</v>
      </c>
      <c r="B30" s="35" t="s">
        <v>66</v>
      </c>
      <c r="C30" s="36">
        <v>2167305</v>
      </c>
      <c r="D30" s="36"/>
      <c r="E30" s="40">
        <f t="shared" si="0"/>
        <v>2167305</v>
      </c>
      <c r="F30" s="40">
        <v>92309</v>
      </c>
      <c r="G30" s="40"/>
      <c r="H30" s="40">
        <f t="shared" si="1"/>
        <v>92309</v>
      </c>
      <c r="I30" s="40">
        <v>48216</v>
      </c>
      <c r="J30" s="40"/>
      <c r="K30" s="40">
        <f t="shared" si="2"/>
        <v>48216</v>
      </c>
      <c r="L30" s="49">
        <f t="shared" si="5"/>
        <v>52.23</v>
      </c>
      <c r="M30" s="49"/>
      <c r="N30" s="49">
        <f t="shared" si="6"/>
        <v>52.23</v>
      </c>
    </row>
    <row r="31" spans="1:14" ht="15" customHeight="1" x14ac:dyDescent="0.2">
      <c r="A31" s="32">
        <v>24</v>
      </c>
      <c r="B31" s="35" t="s">
        <v>67</v>
      </c>
      <c r="C31" s="36">
        <v>500000</v>
      </c>
      <c r="D31" s="36"/>
      <c r="E31" s="40">
        <f t="shared" si="0"/>
        <v>500000</v>
      </c>
      <c r="F31" s="40">
        <v>500000</v>
      </c>
      <c r="G31" s="40"/>
      <c r="H31" s="40">
        <f t="shared" si="1"/>
        <v>500000</v>
      </c>
      <c r="I31" s="40">
        <v>496098</v>
      </c>
      <c r="J31" s="40"/>
      <c r="K31" s="40">
        <f t="shared" si="2"/>
        <v>496098</v>
      </c>
      <c r="L31" s="49">
        <f t="shared" si="5"/>
        <v>99.22</v>
      </c>
      <c r="M31" s="49"/>
      <c r="N31" s="49">
        <f t="shared" si="6"/>
        <v>99.22</v>
      </c>
    </row>
    <row r="32" spans="1:14" ht="15" customHeight="1" x14ac:dyDescent="0.2">
      <c r="A32" s="32">
        <v>25</v>
      </c>
      <c r="B32" s="41" t="s">
        <v>29</v>
      </c>
      <c r="C32" s="36">
        <v>5000000</v>
      </c>
      <c r="D32" s="36"/>
      <c r="E32" s="40">
        <f t="shared" si="0"/>
        <v>5000000</v>
      </c>
      <c r="F32" s="40">
        <v>5000000</v>
      </c>
      <c r="G32" s="40"/>
      <c r="H32" s="40">
        <f t="shared" si="1"/>
        <v>5000000</v>
      </c>
      <c r="I32" s="40">
        <v>4798389</v>
      </c>
      <c r="J32" s="40"/>
      <c r="K32" s="40">
        <f t="shared" si="2"/>
        <v>4798389</v>
      </c>
      <c r="L32" s="49">
        <f t="shared" si="5"/>
        <v>95.97</v>
      </c>
      <c r="M32" s="49"/>
      <c r="N32" s="49">
        <f t="shared" si="6"/>
        <v>95.97</v>
      </c>
    </row>
    <row r="33" spans="1:14" ht="15" customHeight="1" x14ac:dyDescent="0.2">
      <c r="A33" s="32">
        <v>26</v>
      </c>
      <c r="B33" s="41" t="s">
        <v>52</v>
      </c>
      <c r="C33" s="36">
        <v>180000</v>
      </c>
      <c r="D33" s="36"/>
      <c r="E33" s="40">
        <f t="shared" si="0"/>
        <v>180000</v>
      </c>
      <c r="F33" s="40">
        <v>180000</v>
      </c>
      <c r="G33" s="40"/>
      <c r="H33" s="40">
        <f t="shared" si="1"/>
        <v>180000</v>
      </c>
      <c r="I33" s="40">
        <v>0</v>
      </c>
      <c r="J33" s="40"/>
      <c r="K33" s="40">
        <f t="shared" si="2"/>
        <v>0</v>
      </c>
      <c r="L33" s="49">
        <f t="shared" si="5"/>
        <v>0</v>
      </c>
      <c r="M33" s="49"/>
      <c r="N33" s="49">
        <f t="shared" si="6"/>
        <v>0</v>
      </c>
    </row>
    <row r="34" spans="1:14" ht="15" customHeight="1" x14ac:dyDescent="0.2">
      <c r="A34" s="32">
        <v>27</v>
      </c>
      <c r="B34" s="41" t="s">
        <v>39</v>
      </c>
      <c r="C34" s="36">
        <v>1821000</v>
      </c>
      <c r="D34" s="36"/>
      <c r="E34" s="40">
        <f t="shared" si="0"/>
        <v>1821000</v>
      </c>
      <c r="F34" s="40">
        <v>1821000</v>
      </c>
      <c r="G34" s="40"/>
      <c r="H34" s="40">
        <f t="shared" si="1"/>
        <v>1821000</v>
      </c>
      <c r="I34" s="40">
        <v>845514</v>
      </c>
      <c r="J34" s="40"/>
      <c r="K34" s="40">
        <f t="shared" si="2"/>
        <v>845514</v>
      </c>
      <c r="L34" s="49">
        <f t="shared" si="5"/>
        <v>46.43</v>
      </c>
      <c r="M34" s="49"/>
      <c r="N34" s="49">
        <f t="shared" si="6"/>
        <v>46.43</v>
      </c>
    </row>
    <row r="35" spans="1:14" ht="15" customHeight="1" x14ac:dyDescent="0.2">
      <c r="A35" s="32">
        <v>28</v>
      </c>
      <c r="B35" s="41" t="s">
        <v>86</v>
      </c>
      <c r="C35" s="36">
        <v>1050000</v>
      </c>
      <c r="D35" s="36"/>
      <c r="E35" s="40">
        <f t="shared" si="0"/>
        <v>1050000</v>
      </c>
      <c r="F35" s="40">
        <v>960980</v>
      </c>
      <c r="G35" s="40"/>
      <c r="H35" s="40">
        <f t="shared" si="1"/>
        <v>960980</v>
      </c>
      <c r="I35" s="40">
        <v>871010</v>
      </c>
      <c r="J35" s="40"/>
      <c r="K35" s="40">
        <f t="shared" si="2"/>
        <v>871010</v>
      </c>
      <c r="L35" s="49">
        <f t="shared" si="5"/>
        <v>90.64</v>
      </c>
      <c r="M35" s="49"/>
      <c r="N35" s="49">
        <f t="shared" si="6"/>
        <v>90.64</v>
      </c>
    </row>
    <row r="36" spans="1:14" ht="15" customHeight="1" x14ac:dyDescent="0.2">
      <c r="A36" s="32">
        <v>29</v>
      </c>
      <c r="B36" s="41" t="s">
        <v>87</v>
      </c>
      <c r="C36" s="36">
        <v>934784</v>
      </c>
      <c r="D36" s="36"/>
      <c r="E36" s="36">
        <f t="shared" si="0"/>
        <v>934784</v>
      </c>
      <c r="F36" s="36">
        <v>100804</v>
      </c>
      <c r="G36" s="36"/>
      <c r="H36" s="36">
        <f t="shared" si="1"/>
        <v>100804</v>
      </c>
      <c r="I36" s="36">
        <v>0</v>
      </c>
      <c r="J36" s="36"/>
      <c r="K36" s="36">
        <f t="shared" si="2"/>
        <v>0</v>
      </c>
      <c r="L36" s="47">
        <f t="shared" si="5"/>
        <v>0</v>
      </c>
      <c r="M36" s="47"/>
      <c r="N36" s="47">
        <f t="shared" si="6"/>
        <v>0</v>
      </c>
    </row>
    <row r="37" spans="1:14" ht="15" customHeight="1" x14ac:dyDescent="0.2">
      <c r="A37" s="32">
        <v>30</v>
      </c>
      <c r="B37" s="41" t="s">
        <v>91</v>
      </c>
      <c r="C37" s="36">
        <v>580000</v>
      </c>
      <c r="D37" s="36"/>
      <c r="E37" s="36">
        <f t="shared" si="0"/>
        <v>580000</v>
      </c>
      <c r="F37" s="36">
        <v>580000</v>
      </c>
      <c r="G37" s="36"/>
      <c r="H37" s="36">
        <f t="shared" si="1"/>
        <v>580000</v>
      </c>
      <c r="I37" s="36">
        <v>186500</v>
      </c>
      <c r="J37" s="36"/>
      <c r="K37" s="36">
        <f t="shared" si="2"/>
        <v>186500</v>
      </c>
      <c r="L37" s="47">
        <f t="shared" si="5"/>
        <v>32.159999999999997</v>
      </c>
      <c r="M37" s="47"/>
      <c r="N37" s="47">
        <f t="shared" si="6"/>
        <v>32.159999999999997</v>
      </c>
    </row>
    <row r="38" spans="1:14" ht="15" customHeight="1" x14ac:dyDescent="0.2">
      <c r="A38" s="32">
        <v>31</v>
      </c>
      <c r="B38" s="41" t="s">
        <v>90</v>
      </c>
      <c r="C38" s="36">
        <v>304800</v>
      </c>
      <c r="D38" s="36"/>
      <c r="E38" s="36">
        <f t="shared" si="0"/>
        <v>304800</v>
      </c>
      <c r="F38" s="36">
        <v>304800</v>
      </c>
      <c r="G38" s="36"/>
      <c r="H38" s="36">
        <f t="shared" si="1"/>
        <v>304800</v>
      </c>
      <c r="I38" s="36">
        <v>273470</v>
      </c>
      <c r="J38" s="36"/>
      <c r="K38" s="36">
        <f t="shared" si="2"/>
        <v>273470</v>
      </c>
      <c r="L38" s="47">
        <f t="shared" si="5"/>
        <v>89.72</v>
      </c>
      <c r="M38" s="47"/>
      <c r="N38" s="47">
        <f t="shared" si="6"/>
        <v>89.72</v>
      </c>
    </row>
    <row r="39" spans="1:14" ht="15" customHeight="1" x14ac:dyDescent="0.2">
      <c r="A39" s="32">
        <v>32</v>
      </c>
      <c r="B39" s="41" t="s">
        <v>88</v>
      </c>
      <c r="C39" s="36">
        <v>317500</v>
      </c>
      <c r="D39" s="36"/>
      <c r="E39" s="36">
        <f t="shared" si="0"/>
        <v>317500</v>
      </c>
      <c r="F39" s="36">
        <v>317500</v>
      </c>
      <c r="G39" s="36"/>
      <c r="H39" s="36">
        <f t="shared" si="1"/>
        <v>317500</v>
      </c>
      <c r="I39" s="36">
        <v>148590</v>
      </c>
      <c r="J39" s="36"/>
      <c r="K39" s="36">
        <f t="shared" si="2"/>
        <v>148590</v>
      </c>
      <c r="L39" s="47">
        <f t="shared" si="5"/>
        <v>46.8</v>
      </c>
      <c r="M39" s="47"/>
      <c r="N39" s="47">
        <f t="shared" si="6"/>
        <v>46.8</v>
      </c>
    </row>
    <row r="40" spans="1:14" ht="15" customHeight="1" x14ac:dyDescent="0.2">
      <c r="A40" s="32">
        <v>33</v>
      </c>
      <c r="B40" s="41" t="s">
        <v>89</v>
      </c>
      <c r="C40" s="36">
        <v>1320000</v>
      </c>
      <c r="D40" s="36"/>
      <c r="E40" s="36">
        <f t="shared" ref="E40:E56" si="7">C40+D40</f>
        <v>1320000</v>
      </c>
      <c r="F40" s="36">
        <v>489966</v>
      </c>
      <c r="G40" s="36"/>
      <c r="H40" s="36">
        <f t="shared" ref="H40:H56" si="8">F40+G40</f>
        <v>489966</v>
      </c>
      <c r="I40" s="36">
        <v>135139</v>
      </c>
      <c r="J40" s="36"/>
      <c r="K40" s="36">
        <f t="shared" ref="K40:K56" si="9">I40+J40</f>
        <v>135139</v>
      </c>
      <c r="L40" s="47">
        <f t="shared" si="5"/>
        <v>27.58</v>
      </c>
      <c r="M40" s="47"/>
      <c r="N40" s="47">
        <f t="shared" si="6"/>
        <v>27.58</v>
      </c>
    </row>
    <row r="41" spans="1:14" ht="15" customHeight="1" x14ac:dyDescent="0.2">
      <c r="A41" s="32">
        <v>34</v>
      </c>
      <c r="B41" s="41" t="s">
        <v>98</v>
      </c>
      <c r="C41" s="36">
        <v>330000</v>
      </c>
      <c r="D41" s="36"/>
      <c r="E41" s="36">
        <f t="shared" si="7"/>
        <v>330000</v>
      </c>
      <c r="F41" s="36">
        <v>330000</v>
      </c>
      <c r="G41" s="36"/>
      <c r="H41" s="36">
        <f t="shared" si="8"/>
        <v>330000</v>
      </c>
      <c r="I41" s="36">
        <v>242878</v>
      </c>
      <c r="J41" s="36"/>
      <c r="K41" s="36">
        <f t="shared" si="9"/>
        <v>242878</v>
      </c>
      <c r="L41" s="47">
        <f t="shared" si="5"/>
        <v>73.599999999999994</v>
      </c>
      <c r="M41" s="47"/>
      <c r="N41" s="47">
        <f t="shared" si="6"/>
        <v>73.599999999999994</v>
      </c>
    </row>
    <row r="42" spans="1:14" ht="15" customHeight="1" x14ac:dyDescent="0.2">
      <c r="A42" s="38">
        <v>35</v>
      </c>
      <c r="B42" s="39" t="s">
        <v>30</v>
      </c>
      <c r="C42" s="29"/>
      <c r="D42" s="29">
        <v>9500000</v>
      </c>
      <c r="E42" s="29">
        <f t="shared" si="7"/>
        <v>9500000</v>
      </c>
      <c r="F42" s="29"/>
      <c r="G42" s="29">
        <v>12800000</v>
      </c>
      <c r="H42" s="29">
        <f t="shared" si="8"/>
        <v>12800000</v>
      </c>
      <c r="I42" s="29"/>
      <c r="J42" s="29">
        <v>11921587</v>
      </c>
      <c r="K42" s="29">
        <f t="shared" si="9"/>
        <v>11921587</v>
      </c>
      <c r="L42" s="48"/>
      <c r="M42" s="48">
        <f>ROUND(J42/G42*100,2)</f>
        <v>93.14</v>
      </c>
      <c r="N42" s="48">
        <f t="shared" si="6"/>
        <v>93.14</v>
      </c>
    </row>
    <row r="43" spans="1:14" ht="15" customHeight="1" x14ac:dyDescent="0.2">
      <c r="A43" s="38">
        <v>36</v>
      </c>
      <c r="B43" s="39" t="s">
        <v>68</v>
      </c>
      <c r="C43" s="29"/>
      <c r="D43" s="29">
        <v>3000000</v>
      </c>
      <c r="E43" s="29">
        <f t="shared" si="7"/>
        <v>3000000</v>
      </c>
      <c r="F43" s="29"/>
      <c r="G43" s="29">
        <v>3000000</v>
      </c>
      <c r="H43" s="29">
        <f t="shared" si="8"/>
        <v>3000000</v>
      </c>
      <c r="I43" s="29"/>
      <c r="J43" s="29">
        <v>3000000</v>
      </c>
      <c r="K43" s="29">
        <f t="shared" si="9"/>
        <v>3000000</v>
      </c>
      <c r="L43" s="48"/>
      <c r="M43" s="48">
        <f>ROUND(J43/G43*100,2)</f>
        <v>100</v>
      </c>
      <c r="N43" s="48">
        <f t="shared" si="6"/>
        <v>100</v>
      </c>
    </row>
    <row r="44" spans="1:14" ht="15" customHeight="1" x14ac:dyDescent="0.2">
      <c r="A44" s="38">
        <v>37</v>
      </c>
      <c r="B44" s="39" t="s">
        <v>31</v>
      </c>
      <c r="C44" s="29"/>
      <c r="D44" s="29">
        <f>1498983+1915000</f>
        <v>3413983</v>
      </c>
      <c r="E44" s="29">
        <f t="shared" si="7"/>
        <v>3413983</v>
      </c>
      <c r="F44" s="29"/>
      <c r="G44" s="29">
        <v>3413983</v>
      </c>
      <c r="H44" s="29">
        <f t="shared" si="8"/>
        <v>3413983</v>
      </c>
      <c r="I44" s="29"/>
      <c r="J44" s="29">
        <v>3617183</v>
      </c>
      <c r="K44" s="29">
        <f t="shared" si="9"/>
        <v>3617183</v>
      </c>
      <c r="L44" s="48"/>
      <c r="M44" s="48">
        <f>ROUND(J44/G44*100,2)</f>
        <v>105.95</v>
      </c>
      <c r="N44" s="48">
        <f t="shared" si="6"/>
        <v>105.95</v>
      </c>
    </row>
    <row r="45" spans="1:14" ht="15" customHeight="1" x14ac:dyDescent="0.2">
      <c r="A45" s="32">
        <v>38</v>
      </c>
      <c r="B45" s="35" t="s">
        <v>69</v>
      </c>
      <c r="C45" s="42"/>
      <c r="D45" s="43"/>
      <c r="E45" s="36">
        <f t="shared" si="7"/>
        <v>0</v>
      </c>
      <c r="F45" s="36">
        <v>495300</v>
      </c>
      <c r="G45" s="36"/>
      <c r="H45" s="36">
        <f t="shared" si="8"/>
        <v>495300</v>
      </c>
      <c r="I45" s="36">
        <v>495299</v>
      </c>
      <c r="J45" s="36"/>
      <c r="K45" s="36">
        <f t="shared" si="9"/>
        <v>495299</v>
      </c>
      <c r="L45" s="47">
        <f>ROUND(I45/F45*100,2)</f>
        <v>100</v>
      </c>
      <c r="M45" s="47"/>
      <c r="N45" s="47">
        <f t="shared" si="6"/>
        <v>100</v>
      </c>
    </row>
    <row r="46" spans="1:14" ht="15" customHeight="1" x14ac:dyDescent="0.2">
      <c r="A46" s="32">
        <v>39</v>
      </c>
      <c r="B46" s="35" t="s">
        <v>70</v>
      </c>
      <c r="C46" s="42"/>
      <c r="D46" s="43"/>
      <c r="E46" s="36">
        <f t="shared" si="7"/>
        <v>0</v>
      </c>
      <c r="F46" s="36"/>
      <c r="G46" s="36">
        <v>500000</v>
      </c>
      <c r="H46" s="36">
        <f t="shared" si="8"/>
        <v>500000</v>
      </c>
      <c r="I46" s="36"/>
      <c r="J46" s="36">
        <v>500000</v>
      </c>
      <c r="K46" s="36">
        <f t="shared" si="9"/>
        <v>500000</v>
      </c>
      <c r="L46" s="47"/>
      <c r="M46" s="47">
        <f>ROUND(J46/G46*100,2)</f>
        <v>100</v>
      </c>
      <c r="N46" s="47">
        <f t="shared" si="6"/>
        <v>100</v>
      </c>
    </row>
    <row r="47" spans="1:14" ht="15" customHeight="1" x14ac:dyDescent="0.2">
      <c r="A47" s="32">
        <v>40</v>
      </c>
      <c r="B47" s="35" t="s">
        <v>92</v>
      </c>
      <c r="C47" s="42"/>
      <c r="D47" s="43"/>
      <c r="E47" s="36">
        <f t="shared" si="7"/>
        <v>0</v>
      </c>
      <c r="F47" s="36">
        <v>20000</v>
      </c>
      <c r="G47" s="36"/>
      <c r="H47" s="36">
        <f t="shared" si="8"/>
        <v>20000</v>
      </c>
      <c r="I47" s="36">
        <v>18990</v>
      </c>
      <c r="J47" s="36"/>
      <c r="K47" s="36">
        <f t="shared" si="9"/>
        <v>18990</v>
      </c>
      <c r="L47" s="47">
        <f>ROUND(I47/F47*100,2)</f>
        <v>94.95</v>
      </c>
      <c r="M47" s="47"/>
      <c r="N47" s="47">
        <f t="shared" si="6"/>
        <v>94.95</v>
      </c>
    </row>
    <row r="48" spans="1:14" ht="15" customHeight="1" x14ac:dyDescent="0.2">
      <c r="A48" s="32">
        <v>41</v>
      </c>
      <c r="B48" s="35" t="s">
        <v>80</v>
      </c>
      <c r="C48" s="42"/>
      <c r="D48" s="43"/>
      <c r="E48" s="36">
        <f t="shared" si="7"/>
        <v>0</v>
      </c>
      <c r="F48" s="36"/>
      <c r="G48" s="36">
        <v>260791</v>
      </c>
      <c r="H48" s="36">
        <f t="shared" si="8"/>
        <v>260791</v>
      </c>
      <c r="I48" s="36"/>
      <c r="J48" s="36">
        <v>260791</v>
      </c>
      <c r="K48" s="36">
        <f t="shared" si="9"/>
        <v>260791</v>
      </c>
      <c r="L48" s="47"/>
      <c r="M48" s="47">
        <f>ROUND(J48/G48*100,2)</f>
        <v>100</v>
      </c>
      <c r="N48" s="47">
        <f t="shared" si="6"/>
        <v>100</v>
      </c>
    </row>
    <row r="49" spans="1:14" ht="15" customHeight="1" x14ac:dyDescent="0.2">
      <c r="A49" s="32">
        <v>42</v>
      </c>
      <c r="B49" s="35" t="s">
        <v>81</v>
      </c>
      <c r="C49" s="42"/>
      <c r="D49" s="43"/>
      <c r="E49" s="36">
        <f t="shared" si="7"/>
        <v>0</v>
      </c>
      <c r="F49" s="36">
        <v>904088</v>
      </c>
      <c r="G49" s="36"/>
      <c r="H49" s="36">
        <f t="shared" si="8"/>
        <v>904088</v>
      </c>
      <c r="I49" s="36">
        <v>904088</v>
      </c>
      <c r="J49" s="36"/>
      <c r="K49" s="36">
        <f t="shared" si="9"/>
        <v>904088</v>
      </c>
      <c r="L49" s="47">
        <f>ROUND(I49/F49*100,2)</f>
        <v>100</v>
      </c>
      <c r="M49" s="47"/>
      <c r="N49" s="47">
        <f t="shared" si="6"/>
        <v>100</v>
      </c>
    </row>
    <row r="50" spans="1:14" ht="15" customHeight="1" x14ac:dyDescent="0.2">
      <c r="A50" s="32">
        <v>43</v>
      </c>
      <c r="B50" s="35" t="s">
        <v>105</v>
      </c>
      <c r="C50" s="42"/>
      <c r="D50" s="43"/>
      <c r="E50" s="36">
        <f t="shared" si="7"/>
        <v>0</v>
      </c>
      <c r="F50" s="36">
        <v>6750000</v>
      </c>
      <c r="G50" s="36"/>
      <c r="H50" s="36">
        <f t="shared" si="8"/>
        <v>6750000</v>
      </c>
      <c r="I50" s="36">
        <v>500000</v>
      </c>
      <c r="J50" s="36"/>
      <c r="K50" s="36">
        <f t="shared" si="9"/>
        <v>500000</v>
      </c>
      <c r="L50" s="47">
        <f>ROUND(I50/F50*100,2)</f>
        <v>7.41</v>
      </c>
      <c r="M50" s="47"/>
      <c r="N50" s="47">
        <f t="shared" si="6"/>
        <v>7.41</v>
      </c>
    </row>
    <row r="51" spans="1:14" ht="15" customHeight="1" x14ac:dyDescent="0.2">
      <c r="A51" s="32">
        <v>44</v>
      </c>
      <c r="B51" s="35" t="s">
        <v>79</v>
      </c>
      <c r="C51" s="42"/>
      <c r="D51" s="43"/>
      <c r="E51" s="36">
        <f t="shared" si="7"/>
        <v>0</v>
      </c>
      <c r="F51" s="36"/>
      <c r="G51" s="36">
        <v>304613</v>
      </c>
      <c r="H51" s="36">
        <f t="shared" si="8"/>
        <v>304613</v>
      </c>
      <c r="I51" s="36"/>
      <c r="J51" s="36">
        <v>1723958</v>
      </c>
      <c r="K51" s="36">
        <f t="shared" si="9"/>
        <v>1723958</v>
      </c>
      <c r="L51" s="47"/>
      <c r="M51" s="47">
        <f>ROUND(J51/G51*100,2)</f>
        <v>565.95000000000005</v>
      </c>
      <c r="N51" s="47">
        <f t="shared" si="6"/>
        <v>565.95000000000005</v>
      </c>
    </row>
    <row r="52" spans="1:14" ht="15" customHeight="1" x14ac:dyDescent="0.2">
      <c r="A52" s="32">
        <v>45</v>
      </c>
      <c r="B52" s="35" t="s">
        <v>76</v>
      </c>
      <c r="C52" s="42"/>
      <c r="D52" s="43"/>
      <c r="E52" s="36">
        <f t="shared" si="7"/>
        <v>0</v>
      </c>
      <c r="F52" s="36"/>
      <c r="G52" s="36"/>
      <c r="H52" s="36">
        <f t="shared" si="8"/>
        <v>0</v>
      </c>
      <c r="I52" s="36"/>
      <c r="J52" s="36">
        <v>292100</v>
      </c>
      <c r="K52" s="36">
        <f t="shared" si="9"/>
        <v>292100</v>
      </c>
      <c r="L52" s="47"/>
      <c r="M52" s="47"/>
      <c r="N52" s="47"/>
    </row>
    <row r="53" spans="1:14" ht="15" customHeight="1" x14ac:dyDescent="0.2">
      <c r="A53" s="32">
        <v>46</v>
      </c>
      <c r="B53" s="35" t="s">
        <v>101</v>
      </c>
      <c r="C53" s="42"/>
      <c r="D53" s="43"/>
      <c r="E53" s="36">
        <f t="shared" si="7"/>
        <v>0</v>
      </c>
      <c r="F53" s="36"/>
      <c r="G53" s="36">
        <v>34561191</v>
      </c>
      <c r="H53" s="36">
        <f t="shared" si="8"/>
        <v>34561191</v>
      </c>
      <c r="I53" s="36"/>
      <c r="J53" s="36">
        <v>508000</v>
      </c>
      <c r="K53" s="36">
        <f t="shared" si="9"/>
        <v>508000</v>
      </c>
      <c r="L53" s="47"/>
      <c r="M53" s="47">
        <f t="shared" ref="M53:N55" si="10">ROUND(J53/G53*100,2)</f>
        <v>1.47</v>
      </c>
      <c r="N53" s="47">
        <f t="shared" si="10"/>
        <v>1.47</v>
      </c>
    </row>
    <row r="54" spans="1:14" ht="15" customHeight="1" x14ac:dyDescent="0.2">
      <c r="A54" s="32">
        <v>47</v>
      </c>
      <c r="B54" s="35" t="s">
        <v>102</v>
      </c>
      <c r="C54" s="42"/>
      <c r="D54" s="43"/>
      <c r="E54" s="36">
        <f t="shared" si="7"/>
        <v>0</v>
      </c>
      <c r="F54" s="36"/>
      <c r="G54" s="36">
        <v>800000000</v>
      </c>
      <c r="H54" s="36">
        <f t="shared" si="8"/>
        <v>800000000</v>
      </c>
      <c r="I54" s="36"/>
      <c r="J54" s="36">
        <v>0</v>
      </c>
      <c r="K54" s="36">
        <f t="shared" si="9"/>
        <v>0</v>
      </c>
      <c r="L54" s="47"/>
      <c r="M54" s="47">
        <f t="shared" si="10"/>
        <v>0</v>
      </c>
      <c r="N54" s="47">
        <f t="shared" si="10"/>
        <v>0</v>
      </c>
    </row>
    <row r="55" spans="1:14" ht="15" customHeight="1" x14ac:dyDescent="0.2">
      <c r="A55" s="32">
        <v>48</v>
      </c>
      <c r="B55" s="35" t="s">
        <v>103</v>
      </c>
      <c r="C55" s="42"/>
      <c r="D55" s="43"/>
      <c r="E55" s="36">
        <f t="shared" si="7"/>
        <v>0</v>
      </c>
      <c r="F55" s="36"/>
      <c r="G55" s="36">
        <v>15902169</v>
      </c>
      <c r="H55" s="36">
        <f t="shared" si="8"/>
        <v>15902169</v>
      </c>
      <c r="I55" s="36"/>
      <c r="J55" s="36">
        <v>0</v>
      </c>
      <c r="K55" s="36">
        <f t="shared" si="9"/>
        <v>0</v>
      </c>
      <c r="L55" s="47"/>
      <c r="M55" s="47">
        <f t="shared" si="10"/>
        <v>0</v>
      </c>
      <c r="N55" s="47">
        <f t="shared" si="10"/>
        <v>0</v>
      </c>
    </row>
    <row r="56" spans="1:14" ht="15" customHeight="1" x14ac:dyDescent="0.2">
      <c r="A56" s="32">
        <v>49</v>
      </c>
      <c r="B56" s="35" t="s">
        <v>106</v>
      </c>
      <c r="C56" s="42"/>
      <c r="D56" s="43"/>
      <c r="E56" s="36">
        <f t="shared" si="7"/>
        <v>0</v>
      </c>
      <c r="F56" s="36">
        <v>9000000</v>
      </c>
      <c r="G56" s="36">
        <v>0</v>
      </c>
      <c r="H56" s="36">
        <f t="shared" si="8"/>
        <v>9000000</v>
      </c>
      <c r="I56" s="36">
        <v>4000000</v>
      </c>
      <c r="J56" s="36">
        <v>0</v>
      </c>
      <c r="K56" s="36">
        <f t="shared" si="9"/>
        <v>4000000</v>
      </c>
      <c r="L56" s="47">
        <f>ROUND(I56/F56*100,2)</f>
        <v>44.44</v>
      </c>
      <c r="M56" s="47"/>
      <c r="N56" s="47">
        <f>ROUND(K56/H56*100,2)</f>
        <v>44.44</v>
      </c>
    </row>
    <row r="57" spans="1:14" ht="15" customHeight="1" x14ac:dyDescent="0.2">
      <c r="A57" s="14"/>
      <c r="B57" s="5" t="s">
        <v>2</v>
      </c>
      <c r="C57" s="12">
        <f t="shared" ref="C57:K57" si="11">SUM(C8:C56)</f>
        <v>18013000</v>
      </c>
      <c r="D57" s="12">
        <f t="shared" si="11"/>
        <v>1472694099</v>
      </c>
      <c r="E57" s="12">
        <f t="shared" si="11"/>
        <v>1490707099</v>
      </c>
      <c r="F57" s="12">
        <f t="shared" si="11"/>
        <v>34712249</v>
      </c>
      <c r="G57" s="12">
        <f t="shared" si="11"/>
        <v>2346346832</v>
      </c>
      <c r="H57" s="12">
        <f t="shared" si="11"/>
        <v>2381059081</v>
      </c>
      <c r="I57" s="12">
        <f t="shared" si="11"/>
        <v>19202860</v>
      </c>
      <c r="J57" s="12">
        <f t="shared" si="11"/>
        <v>730470710</v>
      </c>
      <c r="K57" s="12">
        <f t="shared" si="11"/>
        <v>749673570</v>
      </c>
      <c r="L57" s="25">
        <f>ROUND(I57/F57*100,2)</f>
        <v>55.32</v>
      </c>
      <c r="M57" s="25">
        <f>ROUND(J57/G57*100,2)</f>
        <v>31.13</v>
      </c>
      <c r="N57" s="25">
        <f>ROUND(K57/H57*100,2)</f>
        <v>31.48</v>
      </c>
    </row>
    <row r="58" spans="1:14" ht="15" customHeight="1" x14ac:dyDescent="0.2">
      <c r="A58" s="14"/>
      <c r="B58" s="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5" customHeight="1" x14ac:dyDescent="0.2">
      <c r="A59" s="14"/>
      <c r="B59" s="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5" customHeight="1" x14ac:dyDescent="0.2">
      <c r="A60" s="14"/>
      <c r="B60" s="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" customHeight="1" x14ac:dyDescent="0.2">
      <c r="A61" s="14"/>
      <c r="B61" s="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5" customHeight="1" x14ac:dyDescent="0.2">
      <c r="A62" s="14"/>
      <c r="B62" s="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5" customHeight="1" x14ac:dyDescent="0.2">
      <c r="A63" s="5" t="s">
        <v>1</v>
      </c>
      <c r="B63" s="5" t="s">
        <v>18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5" customHeight="1" x14ac:dyDescent="0.2">
      <c r="A64" s="44">
        <v>1</v>
      </c>
      <c r="B64" s="41" t="s">
        <v>71</v>
      </c>
      <c r="C64" s="34"/>
      <c r="D64" s="34">
        <v>39689680</v>
      </c>
      <c r="E64" s="34">
        <f t="shared" ref="E64:E83" si="12">C64+D64</f>
        <v>39689680</v>
      </c>
      <c r="F64" s="34"/>
      <c r="G64" s="34">
        <v>48696438</v>
      </c>
      <c r="H64" s="34">
        <f t="shared" ref="H64:H83" si="13">F64+G64</f>
        <v>48696438</v>
      </c>
      <c r="I64" s="34"/>
      <c r="J64" s="34">
        <v>48683538</v>
      </c>
      <c r="K64" s="34">
        <f t="shared" ref="K64:K83" si="14">I64+J64</f>
        <v>48683538</v>
      </c>
      <c r="L64" s="46"/>
      <c r="M64" s="46">
        <f>ROUND(J64/G64*100,2)</f>
        <v>99.97</v>
      </c>
      <c r="N64" s="46">
        <f>ROUND(K64/H64*100,2)</f>
        <v>99.97</v>
      </c>
    </row>
    <row r="65" spans="1:14" ht="15" customHeight="1" x14ac:dyDescent="0.2">
      <c r="A65" s="44">
        <v>2</v>
      </c>
      <c r="B65" s="35" t="s">
        <v>40</v>
      </c>
      <c r="C65" s="36"/>
      <c r="D65" s="36">
        <v>7500000</v>
      </c>
      <c r="E65" s="36">
        <f t="shared" si="12"/>
        <v>7500000</v>
      </c>
      <c r="F65" s="36"/>
      <c r="G65" s="36">
        <v>34487713</v>
      </c>
      <c r="H65" s="36">
        <f t="shared" si="13"/>
        <v>34487713</v>
      </c>
      <c r="I65" s="36"/>
      <c r="J65" s="36">
        <v>27421661</v>
      </c>
      <c r="K65" s="36">
        <f t="shared" si="14"/>
        <v>27421661</v>
      </c>
      <c r="L65" s="47"/>
      <c r="M65" s="47">
        <f>ROUND(J65/G65*100,2)</f>
        <v>79.510000000000005</v>
      </c>
      <c r="N65" s="47">
        <f>ROUND(K65/H65*100,2)</f>
        <v>79.510000000000005</v>
      </c>
    </row>
    <row r="66" spans="1:14" ht="15" customHeight="1" x14ac:dyDescent="0.2">
      <c r="A66" s="44">
        <v>3</v>
      </c>
      <c r="B66" s="41" t="s">
        <v>53</v>
      </c>
      <c r="C66" s="36">
        <v>250000</v>
      </c>
      <c r="D66" s="36"/>
      <c r="E66" s="36">
        <f t="shared" si="12"/>
        <v>250000</v>
      </c>
      <c r="F66" s="36">
        <v>0</v>
      </c>
      <c r="G66" s="36"/>
      <c r="H66" s="36">
        <f t="shared" si="13"/>
        <v>0</v>
      </c>
      <c r="I66" s="36">
        <v>0</v>
      </c>
      <c r="J66" s="36"/>
      <c r="K66" s="36">
        <f t="shared" si="14"/>
        <v>0</v>
      </c>
      <c r="L66" s="47"/>
      <c r="M66" s="47"/>
      <c r="N66" s="47"/>
    </row>
    <row r="67" spans="1:14" ht="15" customHeight="1" x14ac:dyDescent="0.2">
      <c r="A67" s="44">
        <v>4</v>
      </c>
      <c r="B67" s="41" t="s">
        <v>54</v>
      </c>
      <c r="C67" s="36">
        <v>100000</v>
      </c>
      <c r="D67" s="36"/>
      <c r="E67" s="36">
        <f t="shared" si="12"/>
        <v>100000</v>
      </c>
      <c r="F67" s="36">
        <v>100000</v>
      </c>
      <c r="G67" s="36"/>
      <c r="H67" s="36">
        <f t="shared" si="13"/>
        <v>100000</v>
      </c>
      <c r="I67" s="36">
        <v>0</v>
      </c>
      <c r="J67" s="36"/>
      <c r="K67" s="36">
        <f t="shared" si="14"/>
        <v>0</v>
      </c>
      <c r="L67" s="47">
        <f>ROUND(I67/F67*100,2)</f>
        <v>0</v>
      </c>
      <c r="M67" s="47"/>
      <c r="N67" s="47">
        <f>ROUND(K67/H67*100,2)</f>
        <v>0</v>
      </c>
    </row>
    <row r="68" spans="1:14" ht="15" customHeight="1" x14ac:dyDescent="0.2">
      <c r="A68" s="44">
        <v>5</v>
      </c>
      <c r="B68" s="41" t="s">
        <v>55</v>
      </c>
      <c r="C68" s="36">
        <v>100000</v>
      </c>
      <c r="D68" s="36"/>
      <c r="E68" s="36">
        <f t="shared" si="12"/>
        <v>100000</v>
      </c>
      <c r="F68" s="36">
        <v>616912</v>
      </c>
      <c r="G68" s="36"/>
      <c r="H68" s="36">
        <f t="shared" si="13"/>
        <v>616912</v>
      </c>
      <c r="I68" s="36">
        <v>580000</v>
      </c>
      <c r="J68" s="36"/>
      <c r="K68" s="36">
        <f t="shared" si="14"/>
        <v>580000</v>
      </c>
      <c r="L68" s="47">
        <f>ROUND(I68/F68*100,2)</f>
        <v>94.02</v>
      </c>
      <c r="M68" s="47"/>
      <c r="N68" s="47">
        <f>ROUND(K68/H68*100,2)</f>
        <v>94.02</v>
      </c>
    </row>
    <row r="69" spans="1:14" ht="15" customHeight="1" x14ac:dyDescent="0.2">
      <c r="A69" s="44">
        <v>6</v>
      </c>
      <c r="B69" s="41" t="s">
        <v>56</v>
      </c>
      <c r="C69" s="36">
        <v>640000</v>
      </c>
      <c r="D69" s="36"/>
      <c r="E69" s="36">
        <f t="shared" si="12"/>
        <v>640000</v>
      </c>
      <c r="F69" s="36">
        <v>640000</v>
      </c>
      <c r="G69" s="36"/>
      <c r="H69" s="36">
        <f t="shared" si="13"/>
        <v>640000</v>
      </c>
      <c r="I69" s="36">
        <v>640000</v>
      </c>
      <c r="J69" s="36"/>
      <c r="K69" s="36">
        <f t="shared" si="14"/>
        <v>640000</v>
      </c>
      <c r="L69" s="47">
        <f>ROUND(I69/F69*100,2)</f>
        <v>100</v>
      </c>
      <c r="M69" s="47"/>
      <c r="N69" s="47">
        <f>ROUND(K69/H69*100,2)</f>
        <v>100</v>
      </c>
    </row>
    <row r="70" spans="1:14" ht="15" customHeight="1" x14ac:dyDescent="0.2">
      <c r="A70" s="44">
        <v>7</v>
      </c>
      <c r="B70" s="41" t="s">
        <v>61</v>
      </c>
      <c r="C70" s="36">
        <v>1400000</v>
      </c>
      <c r="D70" s="36"/>
      <c r="E70" s="36">
        <f t="shared" si="12"/>
        <v>1400000</v>
      </c>
      <c r="F70" s="36">
        <v>260000</v>
      </c>
      <c r="G70" s="36"/>
      <c r="H70" s="36">
        <f t="shared" si="13"/>
        <v>260000</v>
      </c>
      <c r="I70" s="36">
        <v>260000</v>
      </c>
      <c r="J70" s="36"/>
      <c r="K70" s="36">
        <f t="shared" si="14"/>
        <v>260000</v>
      </c>
      <c r="L70" s="47">
        <f>ROUND(I70/F70*100,2)</f>
        <v>100</v>
      </c>
      <c r="M70" s="47"/>
      <c r="N70" s="47">
        <f>ROUND(K70/H70*100,2)</f>
        <v>100</v>
      </c>
    </row>
    <row r="71" spans="1:14" ht="15" customHeight="1" x14ac:dyDescent="0.2">
      <c r="A71" s="44">
        <v>8</v>
      </c>
      <c r="B71" s="41" t="s">
        <v>93</v>
      </c>
      <c r="C71" s="36">
        <v>50800</v>
      </c>
      <c r="D71" s="36"/>
      <c r="E71" s="36">
        <f t="shared" si="12"/>
        <v>50800</v>
      </c>
      <c r="F71" s="36">
        <v>0</v>
      </c>
      <c r="G71" s="36"/>
      <c r="H71" s="36">
        <f t="shared" si="13"/>
        <v>0</v>
      </c>
      <c r="I71" s="36">
        <v>0</v>
      </c>
      <c r="J71" s="36"/>
      <c r="K71" s="36">
        <f t="shared" si="14"/>
        <v>0</v>
      </c>
      <c r="L71" s="47"/>
      <c r="M71" s="47"/>
      <c r="N71" s="47"/>
    </row>
    <row r="72" spans="1:14" ht="15" customHeight="1" x14ac:dyDescent="0.2">
      <c r="A72" s="44">
        <v>9</v>
      </c>
      <c r="B72" s="41" t="s">
        <v>94</v>
      </c>
      <c r="C72" s="36">
        <v>3550000</v>
      </c>
      <c r="D72" s="36"/>
      <c r="E72" s="36">
        <f t="shared" si="12"/>
        <v>3550000</v>
      </c>
      <c r="F72" s="36">
        <v>3550000</v>
      </c>
      <c r="G72" s="36"/>
      <c r="H72" s="36">
        <f t="shared" si="13"/>
        <v>3550000</v>
      </c>
      <c r="I72" s="36">
        <v>3178450</v>
      </c>
      <c r="J72" s="36"/>
      <c r="K72" s="36">
        <f t="shared" si="14"/>
        <v>3178450</v>
      </c>
      <c r="L72" s="47">
        <f t="shared" ref="L72:L77" si="15">ROUND(I72/F72*100,2)</f>
        <v>89.53</v>
      </c>
      <c r="M72" s="47"/>
      <c r="N72" s="47">
        <f t="shared" ref="N72:N84" si="16">ROUND(K72/H72*100,2)</f>
        <v>89.53</v>
      </c>
    </row>
    <row r="73" spans="1:14" ht="15" customHeight="1" x14ac:dyDescent="0.2">
      <c r="A73" s="44">
        <v>10</v>
      </c>
      <c r="B73" s="41" t="s">
        <v>97</v>
      </c>
      <c r="C73" s="36">
        <v>748500</v>
      </c>
      <c r="D73" s="36"/>
      <c r="E73" s="36">
        <f t="shared" si="12"/>
        <v>748500</v>
      </c>
      <c r="F73" s="36">
        <v>748500</v>
      </c>
      <c r="G73" s="36"/>
      <c r="H73" s="36">
        <f t="shared" si="13"/>
        <v>748500</v>
      </c>
      <c r="I73" s="36">
        <v>0</v>
      </c>
      <c r="J73" s="36"/>
      <c r="K73" s="36">
        <f t="shared" si="14"/>
        <v>0</v>
      </c>
      <c r="L73" s="47">
        <f t="shared" si="15"/>
        <v>0</v>
      </c>
      <c r="M73" s="47"/>
      <c r="N73" s="47">
        <f t="shared" si="16"/>
        <v>0</v>
      </c>
    </row>
    <row r="74" spans="1:14" ht="15" customHeight="1" x14ac:dyDescent="0.2">
      <c r="A74" s="44">
        <v>11</v>
      </c>
      <c r="B74" s="41" t="s">
        <v>95</v>
      </c>
      <c r="C74" s="36">
        <v>150000</v>
      </c>
      <c r="D74" s="36"/>
      <c r="E74" s="36">
        <f t="shared" si="12"/>
        <v>150000</v>
      </c>
      <c r="F74" s="36">
        <v>150000</v>
      </c>
      <c r="G74" s="36"/>
      <c r="H74" s="36">
        <f t="shared" si="13"/>
        <v>150000</v>
      </c>
      <c r="I74" s="36">
        <v>102550</v>
      </c>
      <c r="J74" s="36"/>
      <c r="K74" s="36">
        <f t="shared" si="14"/>
        <v>102550</v>
      </c>
      <c r="L74" s="47">
        <f t="shared" si="15"/>
        <v>68.37</v>
      </c>
      <c r="M74" s="47"/>
      <c r="N74" s="47">
        <f t="shared" si="16"/>
        <v>68.37</v>
      </c>
    </row>
    <row r="75" spans="1:14" ht="15" customHeight="1" x14ac:dyDescent="0.2">
      <c r="A75" s="44">
        <v>12</v>
      </c>
      <c r="B75" s="41" t="s">
        <v>96</v>
      </c>
      <c r="C75" s="36">
        <v>150000</v>
      </c>
      <c r="D75" s="36"/>
      <c r="E75" s="36">
        <f t="shared" si="12"/>
        <v>150000</v>
      </c>
      <c r="F75" s="36">
        <v>150000</v>
      </c>
      <c r="G75" s="36"/>
      <c r="H75" s="36">
        <f t="shared" si="13"/>
        <v>150000</v>
      </c>
      <c r="I75" s="36">
        <v>0</v>
      </c>
      <c r="J75" s="36"/>
      <c r="K75" s="36">
        <f t="shared" si="14"/>
        <v>0</v>
      </c>
      <c r="L75" s="47">
        <f t="shared" si="15"/>
        <v>0</v>
      </c>
      <c r="M75" s="47"/>
      <c r="N75" s="47">
        <f t="shared" si="16"/>
        <v>0</v>
      </c>
    </row>
    <row r="76" spans="1:14" ht="15" customHeight="1" x14ac:dyDescent="0.2">
      <c r="A76" s="44">
        <v>13</v>
      </c>
      <c r="B76" s="41" t="s">
        <v>66</v>
      </c>
      <c r="C76" s="36"/>
      <c r="D76" s="36"/>
      <c r="E76" s="36">
        <f t="shared" si="12"/>
        <v>0</v>
      </c>
      <c r="F76" s="36">
        <v>53122</v>
      </c>
      <c r="G76" s="36"/>
      <c r="H76" s="36">
        <f t="shared" si="13"/>
        <v>53122</v>
      </c>
      <c r="I76" s="36">
        <v>53122</v>
      </c>
      <c r="J76" s="36"/>
      <c r="K76" s="36">
        <f t="shared" si="14"/>
        <v>53122</v>
      </c>
      <c r="L76" s="47">
        <f t="shared" si="15"/>
        <v>100</v>
      </c>
      <c r="M76" s="47"/>
      <c r="N76" s="47">
        <f t="shared" si="16"/>
        <v>100</v>
      </c>
    </row>
    <row r="77" spans="1:14" ht="15" customHeight="1" x14ac:dyDescent="0.2">
      <c r="A77" s="44">
        <v>14</v>
      </c>
      <c r="B77" s="41" t="s">
        <v>78</v>
      </c>
      <c r="C77" s="36"/>
      <c r="D77" s="36"/>
      <c r="E77" s="36">
        <f t="shared" si="12"/>
        <v>0</v>
      </c>
      <c r="F77" s="36">
        <v>1593139</v>
      </c>
      <c r="G77" s="36"/>
      <c r="H77" s="36">
        <f t="shared" si="13"/>
        <v>1593139</v>
      </c>
      <c r="I77" s="36">
        <v>1593139</v>
      </c>
      <c r="J77" s="36"/>
      <c r="K77" s="36">
        <f t="shared" si="14"/>
        <v>1593139</v>
      </c>
      <c r="L77" s="47">
        <f t="shared" si="15"/>
        <v>100</v>
      </c>
      <c r="M77" s="47"/>
      <c r="N77" s="47">
        <f t="shared" si="16"/>
        <v>100</v>
      </c>
    </row>
    <row r="78" spans="1:14" ht="15" customHeight="1" x14ac:dyDescent="0.2">
      <c r="A78" s="44">
        <v>15</v>
      </c>
      <c r="B78" s="41" t="s">
        <v>82</v>
      </c>
      <c r="C78" s="36"/>
      <c r="D78" s="36"/>
      <c r="E78" s="36">
        <f t="shared" si="12"/>
        <v>0</v>
      </c>
      <c r="F78" s="36"/>
      <c r="G78" s="36">
        <v>40000000</v>
      </c>
      <c r="H78" s="36">
        <f t="shared" si="13"/>
        <v>40000000</v>
      </c>
      <c r="I78" s="36"/>
      <c r="J78" s="36"/>
      <c r="K78" s="36">
        <f t="shared" si="14"/>
        <v>0</v>
      </c>
      <c r="L78" s="47"/>
      <c r="M78" s="47">
        <f>ROUND(J78/G78*100,2)</f>
        <v>0</v>
      </c>
      <c r="N78" s="47">
        <f t="shared" si="16"/>
        <v>0</v>
      </c>
    </row>
    <row r="79" spans="1:14" ht="15" customHeight="1" x14ac:dyDescent="0.2">
      <c r="A79" s="44">
        <v>16</v>
      </c>
      <c r="B79" s="41" t="s">
        <v>83</v>
      </c>
      <c r="C79" s="36"/>
      <c r="D79" s="36"/>
      <c r="E79" s="36">
        <f t="shared" si="12"/>
        <v>0</v>
      </c>
      <c r="F79" s="36"/>
      <c r="G79" s="36">
        <v>98833200</v>
      </c>
      <c r="H79" s="36">
        <f t="shared" si="13"/>
        <v>98833200</v>
      </c>
      <c r="I79" s="36"/>
      <c r="J79" s="36">
        <v>4901311</v>
      </c>
      <c r="K79" s="36">
        <f t="shared" si="14"/>
        <v>4901311</v>
      </c>
      <c r="L79" s="47"/>
      <c r="M79" s="47">
        <f>ROUND(J79/G79*100,2)</f>
        <v>4.96</v>
      </c>
      <c r="N79" s="47">
        <f t="shared" si="16"/>
        <v>4.96</v>
      </c>
    </row>
    <row r="80" spans="1:14" ht="15" customHeight="1" x14ac:dyDescent="0.2">
      <c r="A80" s="44">
        <v>17</v>
      </c>
      <c r="B80" s="41" t="s">
        <v>84</v>
      </c>
      <c r="C80" s="36"/>
      <c r="D80" s="36"/>
      <c r="E80" s="36">
        <f t="shared" si="12"/>
        <v>0</v>
      </c>
      <c r="F80" s="36"/>
      <c r="G80" s="36">
        <v>508000</v>
      </c>
      <c r="H80" s="36">
        <f t="shared" si="13"/>
        <v>508000</v>
      </c>
      <c r="I80" s="36"/>
      <c r="J80" s="36">
        <v>508000</v>
      </c>
      <c r="K80" s="36">
        <f t="shared" si="14"/>
        <v>508000</v>
      </c>
      <c r="L80" s="47"/>
      <c r="M80" s="47">
        <f>ROUND(J80/G80*100,2)</f>
        <v>100</v>
      </c>
      <c r="N80" s="47">
        <f t="shared" si="16"/>
        <v>100</v>
      </c>
    </row>
    <row r="81" spans="1:14" ht="15" customHeight="1" x14ac:dyDescent="0.2">
      <c r="A81" s="44">
        <v>18</v>
      </c>
      <c r="B81" s="35" t="s">
        <v>81</v>
      </c>
      <c r="C81" s="36"/>
      <c r="D81" s="36"/>
      <c r="E81" s="36">
        <f t="shared" si="12"/>
        <v>0</v>
      </c>
      <c r="F81" s="36">
        <v>3631882</v>
      </c>
      <c r="G81" s="36"/>
      <c r="H81" s="36">
        <f t="shared" si="13"/>
        <v>3631882</v>
      </c>
      <c r="I81" s="36">
        <v>3631882</v>
      </c>
      <c r="J81" s="36"/>
      <c r="K81" s="36">
        <f t="shared" si="14"/>
        <v>3631882</v>
      </c>
      <c r="L81" s="47">
        <f>ROUND(I81/F81*100,2)</f>
        <v>100</v>
      </c>
      <c r="M81" s="47"/>
      <c r="N81" s="47">
        <f t="shared" si="16"/>
        <v>100</v>
      </c>
    </row>
    <row r="82" spans="1:14" ht="15" customHeight="1" x14ac:dyDescent="0.2">
      <c r="A82" s="44">
        <v>19</v>
      </c>
      <c r="B82" s="35" t="s">
        <v>85</v>
      </c>
      <c r="C82" s="36"/>
      <c r="D82" s="36"/>
      <c r="E82" s="36">
        <f t="shared" si="12"/>
        <v>0</v>
      </c>
      <c r="F82" s="36">
        <v>21399</v>
      </c>
      <c r="G82" s="36"/>
      <c r="H82" s="36">
        <f t="shared" si="13"/>
        <v>21399</v>
      </c>
      <c r="I82" s="36"/>
      <c r="J82" s="36"/>
      <c r="K82" s="36">
        <f t="shared" si="14"/>
        <v>0</v>
      </c>
      <c r="L82" s="47">
        <f>ROUND(I82/F82*100,2)</f>
        <v>0</v>
      </c>
      <c r="M82" s="47"/>
      <c r="N82" s="47">
        <f t="shared" si="16"/>
        <v>0</v>
      </c>
    </row>
    <row r="83" spans="1:14" ht="15" customHeight="1" x14ac:dyDescent="0.2">
      <c r="A83" s="44">
        <v>20</v>
      </c>
      <c r="B83" s="35" t="s">
        <v>103</v>
      </c>
      <c r="C83" s="36"/>
      <c r="D83" s="36"/>
      <c r="E83" s="36">
        <f t="shared" si="12"/>
        <v>0</v>
      </c>
      <c r="F83" s="36"/>
      <c r="G83" s="36">
        <v>2777192245</v>
      </c>
      <c r="H83" s="36">
        <f t="shared" si="13"/>
        <v>2777192245</v>
      </c>
      <c r="I83" s="36"/>
      <c r="J83" s="36"/>
      <c r="K83" s="36">
        <f t="shared" si="14"/>
        <v>0</v>
      </c>
      <c r="L83" s="47"/>
      <c r="M83" s="47"/>
      <c r="N83" s="47">
        <f t="shared" si="16"/>
        <v>0</v>
      </c>
    </row>
    <row r="84" spans="1:14" ht="15" customHeight="1" x14ac:dyDescent="0.2">
      <c r="A84" s="1"/>
      <c r="B84" s="10" t="s">
        <v>2</v>
      </c>
      <c r="C84" s="12">
        <f t="shared" ref="C84:K84" si="17">SUM(C64:C83)</f>
        <v>7139300</v>
      </c>
      <c r="D84" s="12">
        <f t="shared" si="17"/>
        <v>47189680</v>
      </c>
      <c r="E84" s="12">
        <f t="shared" si="17"/>
        <v>54328980</v>
      </c>
      <c r="F84" s="12">
        <f t="shared" si="17"/>
        <v>11514954</v>
      </c>
      <c r="G84" s="12">
        <f t="shared" si="17"/>
        <v>2999717596</v>
      </c>
      <c r="H84" s="12">
        <f t="shared" si="17"/>
        <v>3011232550</v>
      </c>
      <c r="I84" s="12">
        <f t="shared" si="17"/>
        <v>10039143</v>
      </c>
      <c r="J84" s="12">
        <f t="shared" si="17"/>
        <v>81514510</v>
      </c>
      <c r="K84" s="12">
        <f t="shared" si="17"/>
        <v>91553653</v>
      </c>
      <c r="L84" s="25">
        <f>ROUND(I84/F84*100,2)</f>
        <v>87.18</v>
      </c>
      <c r="M84" s="25">
        <f>ROUND(J84/G84*100,2)</f>
        <v>2.72</v>
      </c>
      <c r="N84" s="25">
        <f t="shared" si="16"/>
        <v>3.04</v>
      </c>
    </row>
    <row r="85" spans="1:14" ht="15" customHeight="1" x14ac:dyDescent="0.2">
      <c r="A85" s="1"/>
      <c r="B85" s="10"/>
      <c r="C85" s="12"/>
      <c r="D85" s="12"/>
      <c r="E85" s="12"/>
      <c r="F85" s="12"/>
      <c r="G85" s="12"/>
      <c r="H85" s="12"/>
      <c r="I85" s="12"/>
      <c r="J85" s="12"/>
      <c r="K85" s="12"/>
      <c r="L85" s="25"/>
      <c r="M85" s="25"/>
      <c r="N85" s="25"/>
    </row>
    <row r="86" spans="1:14" ht="15" customHeight="1" x14ac:dyDescent="0.2">
      <c r="A86" s="5" t="s">
        <v>6</v>
      </c>
      <c r="B86" s="5" t="s">
        <v>19</v>
      </c>
      <c r="C86" s="6"/>
      <c r="D86" s="6"/>
      <c r="E86" s="6"/>
      <c r="F86" s="6"/>
      <c r="G86" s="6"/>
      <c r="H86" s="6"/>
      <c r="I86" s="6"/>
      <c r="J86" s="6"/>
      <c r="K86" s="6"/>
      <c r="L86" s="22"/>
      <c r="M86" s="22"/>
      <c r="N86" s="22"/>
    </row>
    <row r="87" spans="1:14" ht="15" customHeight="1" x14ac:dyDescent="0.2">
      <c r="A87" s="15" t="s">
        <v>3</v>
      </c>
      <c r="B87" s="8" t="s">
        <v>20</v>
      </c>
      <c r="C87" s="9"/>
      <c r="D87" s="9"/>
      <c r="E87" s="9"/>
      <c r="F87" s="9"/>
      <c r="G87" s="9"/>
      <c r="H87" s="9"/>
      <c r="I87" s="9"/>
      <c r="J87" s="9"/>
      <c r="K87" s="9"/>
      <c r="L87" s="23"/>
      <c r="M87" s="23"/>
      <c r="N87" s="23"/>
    </row>
    <row r="88" spans="1:14" ht="15" customHeight="1" x14ac:dyDescent="0.2">
      <c r="A88" s="52">
        <v>1</v>
      </c>
      <c r="B88" s="28" t="s">
        <v>7</v>
      </c>
      <c r="C88" s="31"/>
      <c r="D88" s="31">
        <v>1003165</v>
      </c>
      <c r="E88" s="31">
        <f>C88+D88</f>
        <v>1003165</v>
      </c>
      <c r="F88" s="31"/>
      <c r="G88" s="31">
        <v>1003165</v>
      </c>
      <c r="H88" s="31">
        <f>F88+G88</f>
        <v>1003165</v>
      </c>
      <c r="I88" s="31"/>
      <c r="J88" s="31">
        <v>0</v>
      </c>
      <c r="K88" s="31">
        <f>I88+J88</f>
        <v>0</v>
      </c>
      <c r="L88" s="50"/>
      <c r="M88" s="50">
        <f>ROUND(J88/G88*100,2)</f>
        <v>0</v>
      </c>
      <c r="N88" s="50">
        <f>ROUND(K88/H88*100,2)</f>
        <v>0</v>
      </c>
    </row>
    <row r="89" spans="1:14" ht="15" customHeight="1" x14ac:dyDescent="0.2">
      <c r="A89" s="52">
        <v>2</v>
      </c>
      <c r="B89" s="28" t="s">
        <v>12</v>
      </c>
      <c r="C89" s="31"/>
      <c r="D89" s="31">
        <v>0</v>
      </c>
      <c r="E89" s="31">
        <f>C89+D89</f>
        <v>0</v>
      </c>
      <c r="F89" s="31"/>
      <c r="G89" s="31">
        <v>0</v>
      </c>
      <c r="H89" s="31">
        <f>F89+G89</f>
        <v>0</v>
      </c>
      <c r="I89" s="31"/>
      <c r="J89" s="31">
        <v>0</v>
      </c>
      <c r="K89" s="31">
        <f>I89+J89</f>
        <v>0</v>
      </c>
      <c r="L89" s="50"/>
      <c r="M89" s="50"/>
      <c r="N89" s="50"/>
    </row>
    <row r="90" spans="1:14" ht="15" customHeight="1" x14ac:dyDescent="0.2">
      <c r="A90" s="5"/>
      <c r="B90" s="8" t="s">
        <v>2</v>
      </c>
      <c r="C90" s="9">
        <f t="shared" ref="C90:K90" si="18">SUM(C88:C89)</f>
        <v>0</v>
      </c>
      <c r="D90" s="9">
        <f t="shared" si="18"/>
        <v>1003165</v>
      </c>
      <c r="E90" s="9">
        <f t="shared" si="18"/>
        <v>1003165</v>
      </c>
      <c r="F90" s="9">
        <f t="shared" si="18"/>
        <v>0</v>
      </c>
      <c r="G90" s="9">
        <f t="shared" si="18"/>
        <v>1003165</v>
      </c>
      <c r="H90" s="9">
        <f t="shared" si="18"/>
        <v>1003165</v>
      </c>
      <c r="I90" s="9">
        <f t="shared" si="18"/>
        <v>0</v>
      </c>
      <c r="J90" s="9">
        <f t="shared" si="18"/>
        <v>0</v>
      </c>
      <c r="K90" s="9">
        <f t="shared" si="18"/>
        <v>0</v>
      </c>
      <c r="L90" s="23"/>
      <c r="M90" s="23">
        <f>ROUND(J90/G90*100,2)</f>
        <v>0</v>
      </c>
      <c r="N90" s="23">
        <f>ROUND(K90/H90*100,2)</f>
        <v>0</v>
      </c>
    </row>
    <row r="91" spans="1:14" ht="15" customHeight="1" x14ac:dyDescent="0.2">
      <c r="A91" s="15" t="s">
        <v>4</v>
      </c>
      <c r="B91" s="8" t="s">
        <v>21</v>
      </c>
      <c r="C91" s="6"/>
      <c r="D91" s="6"/>
      <c r="E91" s="6"/>
      <c r="F91" s="6"/>
      <c r="G91" s="6"/>
      <c r="H91" s="6"/>
      <c r="I91" s="6"/>
      <c r="J91" s="6"/>
      <c r="K91" s="6"/>
      <c r="L91" s="22"/>
      <c r="M91" s="22"/>
      <c r="N91" s="22"/>
    </row>
    <row r="92" spans="1:14" ht="15" customHeight="1" x14ac:dyDescent="0.2">
      <c r="A92" s="53">
        <v>1</v>
      </c>
      <c r="B92" s="3" t="s">
        <v>41</v>
      </c>
      <c r="C92" s="11"/>
      <c r="D92" s="11">
        <v>5802000</v>
      </c>
      <c r="E92" s="11">
        <f t="shared" ref="E92:E98" si="19">C92+D92</f>
        <v>5802000</v>
      </c>
      <c r="F92" s="11"/>
      <c r="G92" s="11">
        <v>5802000</v>
      </c>
      <c r="H92" s="11">
        <f t="shared" ref="H92:H98" si="20">F92+G92</f>
        <v>5802000</v>
      </c>
      <c r="I92" s="11"/>
      <c r="J92" s="11">
        <v>0</v>
      </c>
      <c r="K92" s="11">
        <f t="shared" ref="K92:K98" si="21">I92+J92</f>
        <v>0</v>
      </c>
      <c r="L92" s="24"/>
      <c r="M92" s="24">
        <f t="shared" ref="M92:N97" si="22">ROUND(J92/G92*100,2)</f>
        <v>0</v>
      </c>
      <c r="N92" s="24">
        <f t="shared" si="22"/>
        <v>0</v>
      </c>
    </row>
    <row r="93" spans="1:14" ht="15" customHeight="1" x14ac:dyDescent="0.2">
      <c r="A93" s="53">
        <v>2</v>
      </c>
      <c r="B93" s="3" t="s">
        <v>57</v>
      </c>
      <c r="C93" s="11"/>
      <c r="D93" s="11">
        <v>5802000</v>
      </c>
      <c r="E93" s="11">
        <f t="shared" si="19"/>
        <v>5802000</v>
      </c>
      <c r="F93" s="11"/>
      <c r="G93" s="11">
        <v>5802000</v>
      </c>
      <c r="H93" s="11">
        <f t="shared" si="20"/>
        <v>5802000</v>
      </c>
      <c r="I93" s="11"/>
      <c r="J93" s="11">
        <v>0</v>
      </c>
      <c r="K93" s="11">
        <f t="shared" si="21"/>
        <v>0</v>
      </c>
      <c r="L93" s="24"/>
      <c r="M93" s="24">
        <f t="shared" si="22"/>
        <v>0</v>
      </c>
      <c r="N93" s="24">
        <f t="shared" si="22"/>
        <v>0</v>
      </c>
    </row>
    <row r="94" spans="1:14" ht="15" customHeight="1" x14ac:dyDescent="0.2">
      <c r="A94" s="53">
        <v>3</v>
      </c>
      <c r="B94" s="3" t="s">
        <v>72</v>
      </c>
      <c r="C94" s="11"/>
      <c r="D94" s="11">
        <v>5802000</v>
      </c>
      <c r="E94" s="11">
        <f t="shared" si="19"/>
        <v>5802000</v>
      </c>
      <c r="F94" s="11"/>
      <c r="G94" s="11">
        <v>5802000</v>
      </c>
      <c r="H94" s="11">
        <f t="shared" si="20"/>
        <v>5802000</v>
      </c>
      <c r="I94" s="11"/>
      <c r="J94" s="11">
        <v>0</v>
      </c>
      <c r="K94" s="11">
        <f t="shared" si="21"/>
        <v>0</v>
      </c>
      <c r="L94" s="24"/>
      <c r="M94" s="24">
        <f t="shared" si="22"/>
        <v>0</v>
      </c>
      <c r="N94" s="24">
        <f t="shared" si="22"/>
        <v>0</v>
      </c>
    </row>
    <row r="95" spans="1:14" ht="15" customHeight="1" x14ac:dyDescent="0.2">
      <c r="A95" s="53">
        <v>4</v>
      </c>
      <c r="B95" s="3" t="s">
        <v>73</v>
      </c>
      <c r="C95" s="11"/>
      <c r="D95" s="11">
        <v>0</v>
      </c>
      <c r="E95" s="11">
        <f t="shared" si="19"/>
        <v>0</v>
      </c>
      <c r="F95" s="11"/>
      <c r="G95" s="11">
        <v>2593729</v>
      </c>
      <c r="H95" s="11">
        <f t="shared" si="20"/>
        <v>2593729</v>
      </c>
      <c r="I95" s="11"/>
      <c r="J95" s="11">
        <v>861345</v>
      </c>
      <c r="K95" s="11">
        <f t="shared" si="21"/>
        <v>861345</v>
      </c>
      <c r="L95" s="24"/>
      <c r="M95" s="24">
        <f t="shared" si="22"/>
        <v>33.21</v>
      </c>
      <c r="N95" s="24">
        <f t="shared" si="22"/>
        <v>33.21</v>
      </c>
    </row>
    <row r="96" spans="1:14" ht="15" customHeight="1" x14ac:dyDescent="0.2">
      <c r="A96" s="52">
        <v>5</v>
      </c>
      <c r="B96" s="28" t="s">
        <v>77</v>
      </c>
      <c r="C96" s="31"/>
      <c r="D96" s="31">
        <v>0</v>
      </c>
      <c r="E96" s="31">
        <f t="shared" si="19"/>
        <v>0</v>
      </c>
      <c r="F96" s="31"/>
      <c r="G96" s="31">
        <v>1113223</v>
      </c>
      <c r="H96" s="31">
        <f t="shared" si="20"/>
        <v>1113223</v>
      </c>
      <c r="I96" s="31"/>
      <c r="J96" s="31">
        <v>0</v>
      </c>
      <c r="K96" s="31">
        <f t="shared" si="21"/>
        <v>0</v>
      </c>
      <c r="L96" s="50"/>
      <c r="M96" s="50">
        <f t="shared" si="22"/>
        <v>0</v>
      </c>
      <c r="N96" s="50">
        <f t="shared" si="22"/>
        <v>0</v>
      </c>
    </row>
    <row r="97" spans="1:14" ht="15" customHeight="1" x14ac:dyDescent="0.2">
      <c r="A97" s="53">
        <v>6</v>
      </c>
      <c r="B97" s="3" t="s">
        <v>104</v>
      </c>
      <c r="C97" s="11"/>
      <c r="D97" s="11">
        <v>0</v>
      </c>
      <c r="E97" s="11">
        <f t="shared" si="19"/>
        <v>0</v>
      </c>
      <c r="F97" s="11"/>
      <c r="G97" s="11">
        <v>47625</v>
      </c>
      <c r="H97" s="11">
        <f t="shared" si="20"/>
        <v>47625</v>
      </c>
      <c r="I97" s="11"/>
      <c r="J97" s="11">
        <v>47625</v>
      </c>
      <c r="K97" s="11">
        <f t="shared" si="21"/>
        <v>47625</v>
      </c>
      <c r="L97" s="24"/>
      <c r="M97" s="24">
        <f t="shared" si="22"/>
        <v>100</v>
      </c>
      <c r="N97" s="24">
        <f t="shared" si="22"/>
        <v>100</v>
      </c>
    </row>
    <row r="98" spans="1:14" ht="15" customHeight="1" x14ac:dyDescent="0.2">
      <c r="A98" s="53">
        <v>7</v>
      </c>
      <c r="B98" s="3" t="s">
        <v>107</v>
      </c>
      <c r="C98" s="11"/>
      <c r="D98" s="11">
        <v>0</v>
      </c>
      <c r="E98" s="11">
        <f t="shared" si="19"/>
        <v>0</v>
      </c>
      <c r="F98" s="11">
        <v>19688246</v>
      </c>
      <c r="G98" s="11"/>
      <c r="H98" s="11">
        <f t="shared" si="20"/>
        <v>19688246</v>
      </c>
      <c r="I98" s="11">
        <v>19688246</v>
      </c>
      <c r="J98" s="11"/>
      <c r="K98" s="11">
        <f t="shared" si="21"/>
        <v>19688246</v>
      </c>
      <c r="L98" s="24"/>
      <c r="M98" s="24"/>
      <c r="N98" s="24">
        <f>ROUND(K98/H98*100,2)</f>
        <v>100</v>
      </c>
    </row>
    <row r="99" spans="1:14" ht="15" customHeight="1" x14ac:dyDescent="0.2">
      <c r="A99" s="5"/>
      <c r="B99" s="8" t="s">
        <v>2</v>
      </c>
      <c r="C99" s="9">
        <f t="shared" ref="C99:K99" si="23">SUM(C92:C98)</f>
        <v>0</v>
      </c>
      <c r="D99" s="9">
        <f t="shared" si="23"/>
        <v>17406000</v>
      </c>
      <c r="E99" s="9">
        <f t="shared" si="23"/>
        <v>17406000</v>
      </c>
      <c r="F99" s="9">
        <f t="shared" si="23"/>
        <v>19688246</v>
      </c>
      <c r="G99" s="9">
        <f t="shared" si="23"/>
        <v>21160577</v>
      </c>
      <c r="H99" s="9">
        <f t="shared" si="23"/>
        <v>40848823</v>
      </c>
      <c r="I99" s="9">
        <f t="shared" si="23"/>
        <v>19688246</v>
      </c>
      <c r="J99" s="9">
        <f t="shared" si="23"/>
        <v>908970</v>
      </c>
      <c r="K99" s="9">
        <f t="shared" si="23"/>
        <v>20597216</v>
      </c>
      <c r="L99" s="23"/>
      <c r="M99" s="23">
        <f>ROUND(J99/G99*100,2)</f>
        <v>4.3</v>
      </c>
      <c r="N99" s="23">
        <f>ROUND(K99/H99*100,2)</f>
        <v>50.42</v>
      </c>
    </row>
    <row r="100" spans="1:14" ht="15" customHeight="1" x14ac:dyDescent="0.2">
      <c r="A100" s="15" t="s">
        <v>5</v>
      </c>
      <c r="B100" s="8" t="s">
        <v>22</v>
      </c>
      <c r="C100" s="6"/>
      <c r="D100" s="6"/>
      <c r="E100" s="6"/>
      <c r="F100" s="6"/>
      <c r="G100" s="6"/>
      <c r="H100" s="6"/>
      <c r="I100" s="6"/>
      <c r="J100" s="6"/>
      <c r="K100" s="6"/>
      <c r="L100" s="22"/>
      <c r="M100" s="22"/>
      <c r="N100" s="22"/>
    </row>
    <row r="101" spans="1:14" ht="15" customHeight="1" x14ac:dyDescent="0.2">
      <c r="A101" s="28">
        <v>1</v>
      </c>
      <c r="B101" s="28" t="s">
        <v>74</v>
      </c>
      <c r="C101" s="31"/>
      <c r="D101" s="31">
        <v>1200000</v>
      </c>
      <c r="E101" s="31">
        <f>C101+D101</f>
        <v>1200000</v>
      </c>
      <c r="F101" s="31"/>
      <c r="G101" s="31">
        <v>1200000</v>
      </c>
      <c r="H101" s="31">
        <f>F101+G101</f>
        <v>1200000</v>
      </c>
      <c r="I101" s="31"/>
      <c r="J101" s="31">
        <v>1200000</v>
      </c>
      <c r="K101" s="31">
        <f>I101+J101</f>
        <v>1200000</v>
      </c>
      <c r="L101" s="50"/>
      <c r="M101" s="50">
        <f>ROUND(J101/G101*100,2)</f>
        <v>100</v>
      </c>
      <c r="N101" s="50">
        <f>ROUND(K101/H101*100,2)</f>
        <v>100</v>
      </c>
    </row>
    <row r="102" spans="1:14" ht="15" customHeight="1" x14ac:dyDescent="0.2">
      <c r="A102" s="28">
        <v>2</v>
      </c>
      <c r="B102" s="28" t="s">
        <v>58</v>
      </c>
      <c r="C102" s="31"/>
      <c r="D102" s="31">
        <v>0</v>
      </c>
      <c r="E102" s="31">
        <f>C102+D102</f>
        <v>0</v>
      </c>
      <c r="F102" s="31"/>
      <c r="G102" s="31">
        <v>927644</v>
      </c>
      <c r="H102" s="31">
        <f>F102+G102</f>
        <v>927644</v>
      </c>
      <c r="I102" s="31"/>
      <c r="J102" s="31">
        <v>927644</v>
      </c>
      <c r="K102" s="31">
        <f>I102+J102</f>
        <v>927644</v>
      </c>
      <c r="L102" s="50"/>
      <c r="M102" s="50">
        <f>ROUND(J102/G102*100,2)</f>
        <v>100</v>
      </c>
      <c r="N102" s="50">
        <f>ROUND(K102/H102*100,2)</f>
        <v>100</v>
      </c>
    </row>
    <row r="103" spans="1:14" ht="15" customHeight="1" x14ac:dyDescent="0.2">
      <c r="A103" s="28">
        <v>3</v>
      </c>
      <c r="B103" s="28"/>
      <c r="C103" s="31"/>
      <c r="D103" s="31">
        <v>0</v>
      </c>
      <c r="E103" s="31">
        <f>C103+D103</f>
        <v>0</v>
      </c>
      <c r="F103" s="31"/>
      <c r="G103" s="31">
        <v>0</v>
      </c>
      <c r="H103" s="31">
        <f>F103+G103</f>
        <v>0</v>
      </c>
      <c r="I103" s="31"/>
      <c r="J103" s="31">
        <v>0</v>
      </c>
      <c r="K103" s="31">
        <f>I103+J103</f>
        <v>0</v>
      </c>
      <c r="L103" s="50"/>
      <c r="M103" s="50"/>
      <c r="N103" s="50"/>
    </row>
    <row r="104" spans="1:14" ht="15" customHeight="1" x14ac:dyDescent="0.2">
      <c r="A104" s="5"/>
      <c r="B104" s="8" t="s">
        <v>2</v>
      </c>
      <c r="C104" s="9">
        <f t="shared" ref="C104:K104" si="24">SUM(C101:C103)</f>
        <v>0</v>
      </c>
      <c r="D104" s="9">
        <f t="shared" si="24"/>
        <v>1200000</v>
      </c>
      <c r="E104" s="9">
        <f t="shared" si="24"/>
        <v>1200000</v>
      </c>
      <c r="F104" s="9">
        <f t="shared" si="24"/>
        <v>0</v>
      </c>
      <c r="G104" s="9">
        <f t="shared" si="24"/>
        <v>2127644</v>
      </c>
      <c r="H104" s="9">
        <f t="shared" si="24"/>
        <v>2127644</v>
      </c>
      <c r="I104" s="9">
        <f t="shared" si="24"/>
        <v>0</v>
      </c>
      <c r="J104" s="9">
        <f t="shared" si="24"/>
        <v>2127644</v>
      </c>
      <c r="K104" s="9">
        <f t="shared" si="24"/>
        <v>2127644</v>
      </c>
      <c r="L104" s="23"/>
      <c r="M104" s="23">
        <f>ROUND(J104/G104*100,2)</f>
        <v>100</v>
      </c>
      <c r="N104" s="23">
        <f>ROUND(K104/H104*100,2)</f>
        <v>100</v>
      </c>
    </row>
    <row r="105" spans="1:14" ht="15" customHeight="1" x14ac:dyDescent="0.2">
      <c r="A105" s="1"/>
      <c r="B105" s="10" t="s">
        <v>2</v>
      </c>
      <c r="C105" s="12">
        <f t="shared" ref="C105:K105" si="25">C104+C99+C90</f>
        <v>0</v>
      </c>
      <c r="D105" s="12">
        <f t="shared" si="25"/>
        <v>19609165</v>
      </c>
      <c r="E105" s="12">
        <f t="shared" si="25"/>
        <v>19609165</v>
      </c>
      <c r="F105" s="12">
        <f t="shared" si="25"/>
        <v>19688246</v>
      </c>
      <c r="G105" s="12">
        <f t="shared" si="25"/>
        <v>24291386</v>
      </c>
      <c r="H105" s="12">
        <f t="shared" si="25"/>
        <v>43979632</v>
      </c>
      <c r="I105" s="12">
        <f t="shared" si="25"/>
        <v>19688246</v>
      </c>
      <c r="J105" s="12">
        <f t="shared" si="25"/>
        <v>3036614</v>
      </c>
      <c r="K105" s="12">
        <f t="shared" si="25"/>
        <v>22724860</v>
      </c>
      <c r="L105" s="25"/>
      <c r="M105" s="25">
        <f>ROUND(J105/G105*100,2)</f>
        <v>12.5</v>
      </c>
      <c r="N105" s="25">
        <f>ROUND(K105/H105*100,2)</f>
        <v>51.67</v>
      </c>
    </row>
    <row r="106" spans="1:14" ht="15" customHeight="1" x14ac:dyDescent="0.2">
      <c r="A106" s="5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22"/>
      <c r="M106" s="22"/>
      <c r="N106" s="22"/>
    </row>
    <row r="107" spans="1:14" ht="15" customHeight="1" x14ac:dyDescent="0.2">
      <c r="A107" s="5"/>
      <c r="B107" s="10" t="s">
        <v>23</v>
      </c>
      <c r="C107" s="6">
        <f t="shared" ref="C107:K107" si="26">C105+C84+C57</f>
        <v>25152300</v>
      </c>
      <c r="D107" s="6">
        <f t="shared" si="26"/>
        <v>1539492944</v>
      </c>
      <c r="E107" s="6">
        <f t="shared" si="26"/>
        <v>1564645244</v>
      </c>
      <c r="F107" s="6">
        <f t="shared" si="26"/>
        <v>65915449</v>
      </c>
      <c r="G107" s="6">
        <f t="shared" si="26"/>
        <v>5370355814</v>
      </c>
      <c r="H107" s="6">
        <f t="shared" si="26"/>
        <v>5436271263</v>
      </c>
      <c r="I107" s="6">
        <f t="shared" si="26"/>
        <v>48930249</v>
      </c>
      <c r="J107" s="6">
        <f t="shared" si="26"/>
        <v>815021834</v>
      </c>
      <c r="K107" s="6">
        <f t="shared" si="26"/>
        <v>863952083</v>
      </c>
      <c r="L107" s="22">
        <f>ROUND(I107/F107*100,2)</f>
        <v>74.23</v>
      </c>
      <c r="M107" s="22">
        <f>ROUND(J107/G107*100,2)</f>
        <v>15.18</v>
      </c>
      <c r="N107" s="22">
        <f>ROUND(K107/H107*100,2)</f>
        <v>15.89</v>
      </c>
    </row>
    <row r="108" spans="1:14" ht="15" customHeight="1" x14ac:dyDescent="0.2">
      <c r="A108" s="5"/>
      <c r="B108" s="10"/>
      <c r="C108" s="6"/>
      <c r="D108" s="6"/>
      <c r="E108" s="6"/>
      <c r="F108" s="6"/>
      <c r="G108" s="6"/>
      <c r="H108" s="6"/>
      <c r="I108" s="6"/>
      <c r="J108" s="6"/>
      <c r="K108" s="6"/>
      <c r="L108" s="22"/>
      <c r="M108" s="22"/>
      <c r="N108" s="22"/>
    </row>
    <row r="109" spans="1:14" ht="15" customHeight="1" x14ac:dyDescent="0.2">
      <c r="A109" s="5" t="s">
        <v>8</v>
      </c>
      <c r="B109" s="16" t="s">
        <v>26</v>
      </c>
      <c r="C109" s="6"/>
      <c r="D109" s="6"/>
      <c r="E109" s="6"/>
      <c r="F109" s="6"/>
      <c r="G109" s="6"/>
      <c r="H109" s="6"/>
      <c r="I109" s="6"/>
      <c r="J109" s="6"/>
      <c r="K109" s="6"/>
      <c r="L109" s="22"/>
      <c r="M109" s="22"/>
      <c r="N109" s="22"/>
    </row>
    <row r="110" spans="1:14" ht="15" customHeight="1" x14ac:dyDescent="0.2">
      <c r="A110" s="53">
        <v>1</v>
      </c>
      <c r="B110" s="7" t="s">
        <v>25</v>
      </c>
      <c r="C110" s="4">
        <v>0</v>
      </c>
      <c r="D110" s="4">
        <v>0</v>
      </c>
      <c r="E110" s="4">
        <f>C110+D110</f>
        <v>0</v>
      </c>
      <c r="F110" s="4">
        <v>0</v>
      </c>
      <c r="G110" s="4">
        <v>0</v>
      </c>
      <c r="H110" s="4">
        <f>F110+G110</f>
        <v>0</v>
      </c>
      <c r="I110" s="4">
        <v>0</v>
      </c>
      <c r="J110" s="4">
        <v>0</v>
      </c>
      <c r="K110" s="4">
        <f>I110+J110</f>
        <v>0</v>
      </c>
      <c r="L110" s="21"/>
      <c r="M110" s="21"/>
      <c r="N110" s="21"/>
    </row>
    <row r="111" spans="1:14" ht="15" customHeight="1" x14ac:dyDescent="0.2">
      <c r="A111" s="5"/>
      <c r="B111" s="16" t="s">
        <v>2</v>
      </c>
      <c r="C111" s="6">
        <f t="shared" ref="C111:K111" si="27">SUM(C110:C110)</f>
        <v>0</v>
      </c>
      <c r="D111" s="6">
        <f t="shared" si="27"/>
        <v>0</v>
      </c>
      <c r="E111" s="6">
        <f t="shared" si="27"/>
        <v>0</v>
      </c>
      <c r="F111" s="6">
        <f t="shared" si="27"/>
        <v>0</v>
      </c>
      <c r="G111" s="6">
        <f t="shared" si="27"/>
        <v>0</v>
      </c>
      <c r="H111" s="6">
        <f t="shared" si="27"/>
        <v>0</v>
      </c>
      <c r="I111" s="6">
        <f t="shared" si="27"/>
        <v>0</v>
      </c>
      <c r="J111" s="6">
        <f t="shared" si="27"/>
        <v>0</v>
      </c>
      <c r="K111" s="6">
        <f t="shared" si="27"/>
        <v>0</v>
      </c>
      <c r="L111" s="22"/>
      <c r="M111" s="22"/>
      <c r="N111" s="22"/>
    </row>
    <row r="112" spans="1:14" ht="15" customHeight="1" x14ac:dyDescent="0.2">
      <c r="A112" s="17"/>
      <c r="B112" s="16" t="s">
        <v>24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22"/>
      <c r="M112" s="22"/>
      <c r="N112" s="22"/>
    </row>
    <row r="113" spans="1:14" ht="15" customHeight="1" x14ac:dyDescent="0.2">
      <c r="A113" s="1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22"/>
      <c r="M113" s="22"/>
      <c r="N113" s="22"/>
    </row>
    <row r="114" spans="1:14" ht="15" customHeight="1" x14ac:dyDescent="0.2">
      <c r="A114" s="1"/>
      <c r="B114" s="5" t="s">
        <v>9</v>
      </c>
      <c r="C114" s="6">
        <f t="shared" ref="C114:K114" si="28">C107+C112</f>
        <v>25152300</v>
      </c>
      <c r="D114" s="6">
        <f t="shared" si="28"/>
        <v>1539492944</v>
      </c>
      <c r="E114" s="6">
        <f t="shared" si="28"/>
        <v>1564645244</v>
      </c>
      <c r="F114" s="6">
        <f t="shared" si="28"/>
        <v>65915449</v>
      </c>
      <c r="G114" s="6">
        <f t="shared" si="28"/>
        <v>5370355814</v>
      </c>
      <c r="H114" s="6">
        <f t="shared" si="28"/>
        <v>5436271263</v>
      </c>
      <c r="I114" s="6">
        <f t="shared" si="28"/>
        <v>48930249</v>
      </c>
      <c r="J114" s="6">
        <f t="shared" si="28"/>
        <v>815021834</v>
      </c>
      <c r="K114" s="6">
        <f t="shared" si="28"/>
        <v>863952083</v>
      </c>
      <c r="L114" s="22">
        <f>ROUND(I114/F114*100,2)</f>
        <v>74.23</v>
      </c>
      <c r="M114" s="22">
        <f>ROUND(J114/G114*100,2)</f>
        <v>15.18</v>
      </c>
      <c r="N114" s="22">
        <f>ROUND(K114/H114*100,2)</f>
        <v>15.89</v>
      </c>
    </row>
    <row r="115" spans="1:14" ht="15" customHeight="1" x14ac:dyDescent="0.2">
      <c r="A115" s="1"/>
      <c r="B115" s="5" t="s">
        <v>14</v>
      </c>
      <c r="C115" s="6"/>
      <c r="D115" s="6"/>
      <c r="E115" s="6"/>
      <c r="F115" s="6"/>
      <c r="G115" s="6"/>
      <c r="H115" s="6"/>
      <c r="I115" s="6"/>
      <c r="J115" s="6"/>
      <c r="K115" s="6"/>
      <c r="L115" s="22"/>
      <c r="M115" s="22"/>
      <c r="N115" s="22"/>
    </row>
    <row r="116" spans="1:14" ht="15" customHeight="1" x14ac:dyDescent="0.2">
      <c r="A116" s="1"/>
      <c r="B116" s="13" t="s">
        <v>15</v>
      </c>
      <c r="C116" s="18">
        <f t="shared" ref="C116:K116" si="29">C114-C117-C118</f>
        <v>25152300</v>
      </c>
      <c r="D116" s="18">
        <f t="shared" si="29"/>
        <v>1467875796</v>
      </c>
      <c r="E116" s="18">
        <f t="shared" si="29"/>
        <v>1493028096</v>
      </c>
      <c r="F116" s="18">
        <f t="shared" si="29"/>
        <v>46227203</v>
      </c>
      <c r="G116" s="18">
        <f t="shared" si="29"/>
        <v>5294511022</v>
      </c>
      <c r="H116" s="18">
        <f t="shared" si="29"/>
        <v>5340738225</v>
      </c>
      <c r="I116" s="18">
        <f t="shared" si="29"/>
        <v>29242003</v>
      </c>
      <c r="J116" s="18">
        <f t="shared" si="29"/>
        <v>794355420</v>
      </c>
      <c r="K116" s="18">
        <f t="shared" si="29"/>
        <v>823597423</v>
      </c>
      <c r="L116" s="26">
        <f>ROUND(I116/F116*100,2)</f>
        <v>63.26</v>
      </c>
      <c r="M116" s="26">
        <f>ROUND(J116/G116*100,2)</f>
        <v>15</v>
      </c>
      <c r="N116" s="26">
        <f>ROUND(K116/H116*100,2)</f>
        <v>15.42</v>
      </c>
    </row>
    <row r="117" spans="1:14" ht="15" customHeight="1" x14ac:dyDescent="0.2">
      <c r="A117" s="1"/>
      <c r="B117" s="30" t="s">
        <v>13</v>
      </c>
      <c r="C117" s="45">
        <f t="shared" ref="C117:K117" si="30">C89+C88+C103+C101+C102+C13+C42+C43+C44+C98</f>
        <v>0</v>
      </c>
      <c r="D117" s="45">
        <f t="shared" si="30"/>
        <v>71617148</v>
      </c>
      <c r="E117" s="45">
        <f t="shared" si="30"/>
        <v>71617148</v>
      </c>
      <c r="F117" s="45">
        <f t="shared" si="30"/>
        <v>19688246</v>
      </c>
      <c r="G117" s="45">
        <f t="shared" si="30"/>
        <v>75844792</v>
      </c>
      <c r="H117" s="45">
        <f t="shared" si="30"/>
        <v>95533038</v>
      </c>
      <c r="I117" s="45">
        <f t="shared" si="30"/>
        <v>19688246</v>
      </c>
      <c r="J117" s="45">
        <f t="shared" si="30"/>
        <v>20666414</v>
      </c>
      <c r="K117" s="45">
        <f t="shared" si="30"/>
        <v>40354660</v>
      </c>
      <c r="L117" s="51"/>
      <c r="M117" s="51">
        <f>ROUND(J117/G117*100,2)</f>
        <v>27.25</v>
      </c>
      <c r="N117" s="51">
        <f>ROUND(K117/H117*100,2)</f>
        <v>42.24</v>
      </c>
    </row>
    <row r="118" spans="1:14" ht="15" customHeight="1" x14ac:dyDescent="0.2">
      <c r="A118" s="1"/>
      <c r="B118" s="19" t="s">
        <v>59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7"/>
      <c r="M118" s="27"/>
      <c r="N118" s="27"/>
    </row>
    <row r="119" spans="1:14" ht="15" customHeight="1" x14ac:dyDescent="0.2">
      <c r="A119" s="1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22"/>
      <c r="M119" s="22"/>
      <c r="N119" s="22"/>
    </row>
    <row r="120" spans="1:14" ht="15" customHeight="1" x14ac:dyDescent="0.2">
      <c r="A120" s="1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</sheetData>
  <mergeCells count="7">
    <mergeCell ref="A1:I1"/>
    <mergeCell ref="A2:E2"/>
    <mergeCell ref="A3:N3"/>
    <mergeCell ref="C5:E5"/>
    <mergeCell ref="I5:K5"/>
    <mergeCell ref="L5:N5"/>
    <mergeCell ref="F5:H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user</cp:lastModifiedBy>
  <cp:lastPrinted>2021-05-20T16:33:27Z</cp:lastPrinted>
  <dcterms:created xsi:type="dcterms:W3CDTF">2007-11-15T07:32:30Z</dcterms:created>
  <dcterms:modified xsi:type="dcterms:W3CDTF">2021-05-27T12:48:57Z</dcterms:modified>
</cp:coreProperties>
</file>