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kumentumok\Önkormányzati rendeletek\Hatályos rendeletek\2020\"/>
    </mc:Choice>
  </mc:AlternateContent>
  <xr:revisionPtr revIDLastSave="0" documentId="13_ncr:1_{E74DE1C0-43DB-46D5-987E-7205D1491303}" xr6:coauthVersionLast="46" xr6:coauthVersionMax="46" xr10:uidLastSave="{00000000-0000-0000-0000-000000000000}"/>
  <bookViews>
    <workbookView xWindow="-120" yWindow="-120" windowWidth="19440" windowHeight="15000" tabRatio="903" xr2:uid="{00000000-000D-0000-FFFF-FFFF00000000}"/>
  </bookViews>
  <sheets>
    <sheet name="4. melléklet" sheetId="87" r:id="rId1"/>
  </sheets>
  <calcPr calcId="181029"/>
</workbook>
</file>

<file path=xl/calcChain.xml><?xml version="1.0" encoding="utf-8"?>
<calcChain xmlns="http://schemas.openxmlformats.org/spreadsheetml/2006/main">
  <c r="J80" i="87" l="1"/>
  <c r="I80" i="87"/>
  <c r="G80" i="87"/>
  <c r="M80" i="87" s="1"/>
  <c r="F80" i="87"/>
  <c r="D80" i="87"/>
  <c r="C80" i="87"/>
  <c r="J79" i="87"/>
  <c r="I79" i="87"/>
  <c r="G79" i="87"/>
  <c r="M79" i="87" s="1"/>
  <c r="F79" i="87"/>
  <c r="D79" i="87"/>
  <c r="C79" i="87"/>
  <c r="M77" i="87"/>
  <c r="L77" i="87"/>
  <c r="M75" i="87"/>
  <c r="L75" i="87"/>
  <c r="M73" i="87"/>
  <c r="L73" i="87"/>
  <c r="M72" i="87"/>
  <c r="L72" i="87"/>
  <c r="K72" i="87"/>
  <c r="H72" i="87"/>
  <c r="E72" i="87"/>
  <c r="J68" i="87"/>
  <c r="J74" i="87" s="1"/>
  <c r="I68" i="87"/>
  <c r="G68" i="87"/>
  <c r="G74" i="87" s="1"/>
  <c r="M74" i="87" s="1"/>
  <c r="F68" i="87"/>
  <c r="F74" i="87" s="1"/>
  <c r="C68" i="87"/>
  <c r="C74" i="87" s="1"/>
  <c r="M67" i="87"/>
  <c r="L67" i="87"/>
  <c r="K67" i="87"/>
  <c r="H67" i="87"/>
  <c r="E67" i="87"/>
  <c r="M66" i="87"/>
  <c r="L66" i="87"/>
  <c r="K66" i="87"/>
  <c r="H66" i="87"/>
  <c r="E66" i="87"/>
  <c r="M65" i="87"/>
  <c r="L65" i="87"/>
  <c r="K65" i="87"/>
  <c r="H65" i="87"/>
  <c r="E65" i="87"/>
  <c r="M64" i="87"/>
  <c r="L64" i="87"/>
  <c r="K64" i="87"/>
  <c r="H64" i="87"/>
  <c r="E64" i="87"/>
  <c r="M63" i="87"/>
  <c r="L63" i="87"/>
  <c r="K63" i="87"/>
  <c r="H63" i="87"/>
  <c r="E63" i="87"/>
  <c r="M62" i="87"/>
  <c r="L62" i="87"/>
  <c r="K62" i="87"/>
  <c r="H62" i="87"/>
  <c r="E62" i="87"/>
  <c r="M61" i="87"/>
  <c r="L61" i="87"/>
  <c r="K61" i="87"/>
  <c r="H61" i="87"/>
  <c r="E61" i="87"/>
  <c r="D61" i="87"/>
  <c r="D68" i="87" s="1"/>
  <c r="D74" i="87" s="1"/>
  <c r="M60" i="87"/>
  <c r="L60" i="87"/>
  <c r="K60" i="87"/>
  <c r="H60" i="87"/>
  <c r="E60" i="87"/>
  <c r="M59" i="87"/>
  <c r="L59" i="87"/>
  <c r="N59" i="87" s="1"/>
  <c r="K59" i="87"/>
  <c r="H59" i="87"/>
  <c r="E59" i="87"/>
  <c r="M58" i="87"/>
  <c r="L58" i="87"/>
  <c r="K58" i="87"/>
  <c r="H58" i="87"/>
  <c r="E58" i="87"/>
  <c r="M57" i="87"/>
  <c r="L57" i="87"/>
  <c r="N57" i="87" s="1"/>
  <c r="K57" i="87"/>
  <c r="H57" i="87"/>
  <c r="E57" i="87"/>
  <c r="M56" i="87"/>
  <c r="L56" i="87"/>
  <c r="K56" i="87"/>
  <c r="H56" i="87"/>
  <c r="E56" i="87"/>
  <c r="M55" i="87"/>
  <c r="L55" i="87"/>
  <c r="N55" i="87" s="1"/>
  <c r="K55" i="87"/>
  <c r="H55" i="87"/>
  <c r="E55" i="87"/>
  <c r="M54" i="87"/>
  <c r="L54" i="87"/>
  <c r="K54" i="87"/>
  <c r="H54" i="87"/>
  <c r="E54" i="87"/>
  <c r="M53" i="87"/>
  <c r="L53" i="87"/>
  <c r="N53" i="87" s="1"/>
  <c r="K53" i="87"/>
  <c r="H53" i="87"/>
  <c r="E53" i="87"/>
  <c r="M52" i="87"/>
  <c r="L52" i="87"/>
  <c r="K52" i="87"/>
  <c r="H52" i="87"/>
  <c r="E52" i="87"/>
  <c r="M51" i="87"/>
  <c r="L51" i="87"/>
  <c r="N51" i="87" s="1"/>
  <c r="K51" i="87"/>
  <c r="H51" i="87"/>
  <c r="E51" i="87"/>
  <c r="M50" i="87"/>
  <c r="L50" i="87"/>
  <c r="K50" i="87"/>
  <c r="H50" i="87"/>
  <c r="E50" i="87"/>
  <c r="M46" i="87"/>
  <c r="L46" i="87"/>
  <c r="J44" i="87"/>
  <c r="I44" i="87"/>
  <c r="G44" i="87"/>
  <c r="F44" i="87"/>
  <c r="D44" i="87"/>
  <c r="C44" i="87"/>
  <c r="M43" i="87"/>
  <c r="L43" i="87"/>
  <c r="K43" i="87"/>
  <c r="H43" i="87"/>
  <c r="E43" i="87"/>
  <c r="M42" i="87"/>
  <c r="L42" i="87"/>
  <c r="K42" i="87"/>
  <c r="H42" i="87"/>
  <c r="E42" i="87"/>
  <c r="J40" i="87"/>
  <c r="I40" i="87"/>
  <c r="I45" i="87" s="1"/>
  <c r="G40" i="87"/>
  <c r="G45" i="87" s="1"/>
  <c r="F40" i="87"/>
  <c r="F45" i="87" s="1"/>
  <c r="D40" i="87"/>
  <c r="C40" i="87"/>
  <c r="C45" i="87" s="1"/>
  <c r="M39" i="87"/>
  <c r="L39" i="87"/>
  <c r="K39" i="87"/>
  <c r="H39" i="87"/>
  <c r="E39" i="87"/>
  <c r="M38" i="87"/>
  <c r="L38" i="87"/>
  <c r="K38" i="87"/>
  <c r="H38" i="87"/>
  <c r="E38" i="87"/>
  <c r="M37" i="87"/>
  <c r="L37" i="87"/>
  <c r="K37" i="87"/>
  <c r="H37" i="87"/>
  <c r="E37" i="87"/>
  <c r="M36" i="87"/>
  <c r="L36" i="87"/>
  <c r="K36" i="87"/>
  <c r="H36" i="87"/>
  <c r="E36" i="87"/>
  <c r="I32" i="87"/>
  <c r="F32" i="87"/>
  <c r="D32" i="87"/>
  <c r="C32" i="87"/>
  <c r="M31" i="87"/>
  <c r="L31" i="87"/>
  <c r="K31" i="87"/>
  <c r="H31" i="87"/>
  <c r="E31" i="87"/>
  <c r="L30" i="87"/>
  <c r="J30" i="87"/>
  <c r="H30" i="87"/>
  <c r="E30" i="87"/>
  <c r="M29" i="87"/>
  <c r="L29" i="87"/>
  <c r="K29" i="87"/>
  <c r="H29" i="87"/>
  <c r="E29" i="87"/>
  <c r="M28" i="87"/>
  <c r="L28" i="87"/>
  <c r="K28" i="87"/>
  <c r="H28" i="87"/>
  <c r="E28" i="87"/>
  <c r="M27" i="87"/>
  <c r="L27" i="87"/>
  <c r="K27" i="87"/>
  <c r="H27" i="87"/>
  <c r="E27" i="87"/>
  <c r="M26" i="87"/>
  <c r="L26" i="87"/>
  <c r="K26" i="87"/>
  <c r="H26" i="87"/>
  <c r="E26" i="87"/>
  <c r="M25" i="87"/>
  <c r="L25" i="87"/>
  <c r="K25" i="87"/>
  <c r="H25" i="87"/>
  <c r="E25" i="87"/>
  <c r="M24" i="87"/>
  <c r="L24" i="87"/>
  <c r="K24" i="87"/>
  <c r="H24" i="87"/>
  <c r="E24" i="87"/>
  <c r="M23" i="87"/>
  <c r="L23" i="87"/>
  <c r="K23" i="87"/>
  <c r="H23" i="87"/>
  <c r="E23" i="87"/>
  <c r="M22" i="87"/>
  <c r="L22" i="87"/>
  <c r="K22" i="87"/>
  <c r="H22" i="87"/>
  <c r="E22" i="87"/>
  <c r="L21" i="87"/>
  <c r="J21" i="87"/>
  <c r="G21" i="87"/>
  <c r="G32" i="87" s="1"/>
  <c r="E21" i="87"/>
  <c r="M20" i="87"/>
  <c r="L20" i="87"/>
  <c r="K20" i="87"/>
  <c r="H20" i="87"/>
  <c r="E20" i="87"/>
  <c r="M19" i="87"/>
  <c r="L19" i="87"/>
  <c r="K19" i="87"/>
  <c r="H19" i="87"/>
  <c r="E19" i="87"/>
  <c r="M18" i="87"/>
  <c r="L18" i="87"/>
  <c r="K18" i="87"/>
  <c r="H18" i="87"/>
  <c r="E18" i="87"/>
  <c r="M17" i="87"/>
  <c r="L17" i="87"/>
  <c r="K17" i="87"/>
  <c r="H17" i="87"/>
  <c r="E17" i="87"/>
  <c r="M16" i="87"/>
  <c r="L16" i="87"/>
  <c r="K16" i="87"/>
  <c r="H16" i="87"/>
  <c r="E16" i="87"/>
  <c r="M15" i="87"/>
  <c r="L15" i="87"/>
  <c r="K15" i="87"/>
  <c r="H15" i="87"/>
  <c r="E15" i="87"/>
  <c r="M14" i="87"/>
  <c r="L14" i="87"/>
  <c r="K14" i="87"/>
  <c r="H14" i="87"/>
  <c r="E14" i="87"/>
  <c r="J11" i="87"/>
  <c r="I11" i="87"/>
  <c r="G11" i="87"/>
  <c r="F11" i="87"/>
  <c r="D11" i="87"/>
  <c r="C11" i="87"/>
  <c r="C47" i="87" s="1"/>
  <c r="M10" i="87"/>
  <c r="L10" i="87"/>
  <c r="N10" i="87" s="1"/>
  <c r="K10" i="87"/>
  <c r="H10" i="87"/>
  <c r="E10" i="87"/>
  <c r="M9" i="87"/>
  <c r="L9" i="87"/>
  <c r="K9" i="87"/>
  <c r="H9" i="87"/>
  <c r="E9" i="87"/>
  <c r="M8" i="87"/>
  <c r="L8" i="87"/>
  <c r="N8" i="87" s="1"/>
  <c r="K8" i="87"/>
  <c r="H8" i="87"/>
  <c r="E8" i="87"/>
  <c r="M21" i="87" l="1"/>
  <c r="N36" i="87"/>
  <c r="N38" i="87"/>
  <c r="N42" i="87"/>
  <c r="M40" i="87"/>
  <c r="D45" i="87"/>
  <c r="D47" i="87" s="1"/>
  <c r="D76" i="87" s="1"/>
  <c r="D78" i="87" s="1"/>
  <c r="M44" i="87"/>
  <c r="L68" i="87"/>
  <c r="G47" i="87"/>
  <c r="G76" i="87" s="1"/>
  <c r="G78" i="87" s="1"/>
  <c r="N14" i="87"/>
  <c r="N16" i="87"/>
  <c r="N18" i="87"/>
  <c r="N20" i="87"/>
  <c r="H21" i="87"/>
  <c r="K21" i="87"/>
  <c r="N22" i="87"/>
  <c r="N24" i="87"/>
  <c r="N26" i="87"/>
  <c r="E79" i="87"/>
  <c r="K79" i="87"/>
  <c r="N28" i="87"/>
  <c r="N31" i="87"/>
  <c r="E32" i="87"/>
  <c r="F47" i="87"/>
  <c r="H47" i="87" s="1"/>
  <c r="N37" i="87"/>
  <c r="N39" i="87"/>
  <c r="N43" i="87"/>
  <c r="H44" i="87"/>
  <c r="K44" i="87"/>
  <c r="L44" i="87"/>
  <c r="N44" i="87" s="1"/>
  <c r="N50" i="87"/>
  <c r="N52" i="87"/>
  <c r="N54" i="87"/>
  <c r="N56" i="87"/>
  <c r="N58" i="87"/>
  <c r="N60" i="87"/>
  <c r="N61" i="87"/>
  <c r="N63" i="87"/>
  <c r="N65" i="87"/>
  <c r="N67" i="87"/>
  <c r="E74" i="87"/>
  <c r="L79" i="87"/>
  <c r="E80" i="87"/>
  <c r="H80" i="87"/>
  <c r="L80" i="87"/>
  <c r="N80" i="87" s="1"/>
  <c r="F76" i="87"/>
  <c r="L45" i="87"/>
  <c r="H45" i="87"/>
  <c r="E11" i="87"/>
  <c r="M11" i="87"/>
  <c r="L32" i="87"/>
  <c r="H40" i="87"/>
  <c r="H74" i="87"/>
  <c r="K68" i="87"/>
  <c r="I74" i="87"/>
  <c r="N9" i="87"/>
  <c r="H11" i="87"/>
  <c r="I47" i="87"/>
  <c r="L11" i="87"/>
  <c r="N11" i="87" s="1"/>
  <c r="K11" i="87"/>
  <c r="N15" i="87"/>
  <c r="N17" i="87"/>
  <c r="N19" i="87"/>
  <c r="N21" i="87"/>
  <c r="N23" i="87"/>
  <c r="N25" i="87"/>
  <c r="N27" i="87"/>
  <c r="N79" i="87" s="1"/>
  <c r="N29" i="87"/>
  <c r="M30" i="87"/>
  <c r="N30" i="87" s="1"/>
  <c r="K30" i="87"/>
  <c r="H32" i="87"/>
  <c r="J32" i="87"/>
  <c r="H79" i="87"/>
  <c r="L40" i="87"/>
  <c r="N40" i="87" s="1"/>
  <c r="E44" i="87"/>
  <c r="J45" i="87"/>
  <c r="M45" i="87" s="1"/>
  <c r="N62" i="87"/>
  <c r="N64" i="87"/>
  <c r="N66" i="87"/>
  <c r="E68" i="87"/>
  <c r="M68" i="87"/>
  <c r="N68" i="87" s="1"/>
  <c r="N72" i="87"/>
  <c r="C76" i="87"/>
  <c r="K80" i="87"/>
  <c r="E40" i="87"/>
  <c r="K40" i="87"/>
  <c r="H68" i="87"/>
  <c r="K45" i="87" l="1"/>
  <c r="E45" i="87"/>
  <c r="E47" i="87"/>
  <c r="C78" i="87"/>
  <c r="E78" i="87" s="1"/>
  <c r="E76" i="87"/>
  <c r="M32" i="87"/>
  <c r="N32" i="87" s="1"/>
  <c r="J47" i="87"/>
  <c r="I76" i="87"/>
  <c r="L47" i="87"/>
  <c r="K32" i="87"/>
  <c r="F78" i="87"/>
  <c r="H78" i="87" s="1"/>
  <c r="H76" i="87"/>
  <c r="L74" i="87"/>
  <c r="N74" i="87" s="1"/>
  <c r="K74" i="87"/>
  <c r="N45" i="87"/>
  <c r="L76" i="87" l="1"/>
  <c r="I78" i="87"/>
  <c r="J76" i="87"/>
  <c r="M47" i="87"/>
  <c r="N47" i="87" s="1"/>
  <c r="K47" i="87"/>
  <c r="J78" i="87" l="1"/>
  <c r="M78" i="87" s="1"/>
  <c r="M76" i="87"/>
  <c r="K76" i="87"/>
  <c r="L78" i="87"/>
  <c r="K78" i="87"/>
  <c r="N76" i="87"/>
  <c r="N78" i="87" l="1"/>
</calcChain>
</file>

<file path=xl/sharedStrings.xml><?xml version="1.0" encoding="utf-8"?>
<sst xmlns="http://schemas.openxmlformats.org/spreadsheetml/2006/main" count="91" uniqueCount="77">
  <si>
    <t>I.</t>
  </si>
  <si>
    <t>Összesen:</t>
  </si>
  <si>
    <t>1.</t>
  </si>
  <si>
    <t>2.</t>
  </si>
  <si>
    <t xml:space="preserve">II. </t>
  </si>
  <si>
    <t>III.</t>
  </si>
  <si>
    <t>Rehabilitációs kölcsön visszatérülése</t>
  </si>
  <si>
    <t>Munkáltatói támogatás</t>
  </si>
  <si>
    <t>IV.</t>
  </si>
  <si>
    <t>MINDÖSSZESEN:</t>
  </si>
  <si>
    <t>Önként vállalt feladatok összesen:</t>
  </si>
  <si>
    <t>ebből:</t>
  </si>
  <si>
    <t>Kötelező feladatok összesen:</t>
  </si>
  <si>
    <t>Bérlakás törlesztések</t>
  </si>
  <si>
    <t>Felhalmozási bevételek (saját bevételek)</t>
  </si>
  <si>
    <t>Felhalmozási célú támogatások államháztartáson belülről</t>
  </si>
  <si>
    <t>Egyéb felhalmozási célú átvett pénzeszközök</t>
  </si>
  <si>
    <t>Egyéb felhalmozási c visszatérítendő támogatások, kölcsönök</t>
  </si>
  <si>
    <t>FELHALMOZÁSI C. KÖLTSÉGVETÉSI BEVÉTELEK ÖSSZESEN:</t>
  </si>
  <si>
    <t>Előző évi maradvány felhalmozási c felhasználása</t>
  </si>
  <si>
    <t>FINANSZÍROZÁSI BEVÉTELEK ÖSSZESEN:</t>
  </si>
  <si>
    <t>Bérlakás értékesítési bevétele</t>
  </si>
  <si>
    <t xml:space="preserve">          ( Ft)</t>
  </si>
  <si>
    <t>TOP-2.1.2-15 Városmajor</t>
  </si>
  <si>
    <t>TOP-2.1.3-15 Csapadékvíz</t>
  </si>
  <si>
    <t>TOP-3.1.1-15 Déli Városrész</t>
  </si>
  <si>
    <t>TOP-3.2.1-16 Önkormányzati épület energetikai</t>
  </si>
  <si>
    <t>TOP-1.2.1-16 Turisztika</t>
  </si>
  <si>
    <t>Velem községi Önkormányzat Közös Hivatalhoz</t>
  </si>
  <si>
    <t>Bozsok községi Önkormányzat Közös Hivatalhoz</t>
  </si>
  <si>
    <t>Birkózó terem pályázat támogatása (fejlesztési rész)</t>
  </si>
  <si>
    <t>Peresznye községi Önkormányzat Óvodához</t>
  </si>
  <si>
    <t>Horvátzsidány községi Önkormányzat Óvodához</t>
  </si>
  <si>
    <t>Velem községi Önkormányzat Óvodához</t>
  </si>
  <si>
    <t>Alpannónia maradvány</t>
  </si>
  <si>
    <t>Intézmények</t>
  </si>
  <si>
    <t>Önkormányzat</t>
  </si>
  <si>
    <t>Összesen</t>
  </si>
  <si>
    <t>Horvátzsidány községi Önkormányzat Szocihoz</t>
  </si>
  <si>
    <t xml:space="preserve">Jurisics Vár TOP projekt </t>
  </si>
  <si>
    <t>Városkörnyéki közösségi közlekedés fejlesztése (SUMP)</t>
  </si>
  <si>
    <t>VELOREGIO</t>
  </si>
  <si>
    <t>Felhalmozási célú átvett pénzeszközök áht-n kívülről</t>
  </si>
  <si>
    <t>V.</t>
  </si>
  <si>
    <t>Hitel-, kölcsönfelvétel pénzügyi vállalkozástól</t>
  </si>
  <si>
    <t>Hosszú lejáratú hitel (4-6 év futamidőre)</t>
  </si>
  <si>
    <t>Fejlesztési hitel</t>
  </si>
  <si>
    <t xml:space="preserve">TOP-2.1.2-15 Városmajor (217/2019.(XII.09.) projekthez </t>
  </si>
  <si>
    <t>Városmajor KRAFT forrás</t>
  </si>
  <si>
    <t xml:space="preserve">          2020. évi felhalmozási célú bevételek </t>
  </si>
  <si>
    <t>Hulladékgazdálkodási társulási beruházásokhoz átadás (2017-2018-2019.évi hátralék)</t>
  </si>
  <si>
    <t>Árpád tértől Pék utcáig tartó szakasz felújítása</t>
  </si>
  <si>
    <t>Csapadékvíz KRAFT forrás</t>
  </si>
  <si>
    <t>Déli Városrész KRAFT forrás</t>
  </si>
  <si>
    <t>Ipari Park fejlesztése</t>
  </si>
  <si>
    <t>Városháza KRAFT forrás</t>
  </si>
  <si>
    <t>Könyvtár 2018.évi pénzmaradvány pályázatokra</t>
  </si>
  <si>
    <t>Kőszegi Városi Múzeum 2018.évi pénzmaradvány Hősök tornya pályázatra</t>
  </si>
  <si>
    <t>Bölcsőde pályázathoz biztosított önerő 2019. évi maradványa</t>
  </si>
  <si>
    <t>Bírkózó terem pályázati önrész    215/2019.(XI.28.)</t>
  </si>
  <si>
    <t>Eredeti előirányzat</t>
  </si>
  <si>
    <t>Módosított előirányzat 2020.06.30.</t>
  </si>
  <si>
    <t>Változás összege</t>
  </si>
  <si>
    <t>Vagyonhasznosító bevétele (ÁFA nélküli összeg) Kőszgfalvi telkek</t>
  </si>
  <si>
    <t>Renault Tarfic 1.9 DCI értékesítése  25/2020.(IV.8.) polgármesteri döntés</t>
  </si>
  <si>
    <t>Zártkerti mintaprogram pályázati maradványa</t>
  </si>
  <si>
    <t>Bölcsőde pályázat támogatás</t>
  </si>
  <si>
    <t>Lakástámogatás visszatérítés</t>
  </si>
  <si>
    <t>Vár 2019.évi pénzmaradvány pályázatokra</t>
  </si>
  <si>
    <t>4. melléklet a 1/2020. (II.14.) önkormányzati rendelethez</t>
  </si>
  <si>
    <t>Módosított előirányzat 2020.09.30.</t>
  </si>
  <si>
    <t>Dózsa György utca felújítása támogatása</t>
  </si>
  <si>
    <t>Szent Lénárd utca Petőfi tér  felújítása támogatása</t>
  </si>
  <si>
    <t xml:space="preserve">Veloregió Támogatás </t>
  </si>
  <si>
    <t xml:space="preserve">Alpannonia Támogatás </t>
  </si>
  <si>
    <t>VASIVÍZ VÁRA projekt (Liszt Ferenc utca szennyvízcsatorna)</t>
  </si>
  <si>
    <t xml:space="preserve">Zártkerti mintaprogram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</si>
</sst>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4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3" borderId="0" applyNumberFormat="0" applyBorder="0" applyAlignment="0" applyProtection="0"/>
    <xf numFmtId="0" fontId="26" fillId="7" borderId="1" applyNumberFormat="0" applyAlignment="0" applyProtection="0"/>
    <xf numFmtId="0" fontId="22" fillId="20" borderId="1" applyNumberFormat="0" applyAlignment="0" applyProtection="0"/>
    <xf numFmtId="0" fontId="13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21" borderId="2" applyNumberFormat="0" applyAlignment="0" applyProtection="0"/>
    <xf numFmtId="0" fontId="18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8" fillId="7" borderId="1" applyNumberFormat="0" applyAlignment="0" applyProtection="0"/>
    <xf numFmtId="0" fontId="5" fillId="22" borderId="7" applyNumberFormat="0" applyFont="0" applyAlignment="0" applyProtection="0"/>
    <xf numFmtId="0" fontId="34" fillId="4" borderId="0" applyNumberFormat="0" applyBorder="0" applyAlignment="0" applyProtection="0"/>
    <xf numFmtId="0" fontId="35" fillId="20" borderId="8" applyNumberFormat="0" applyAlignment="0" applyProtection="0"/>
    <xf numFmtId="0" fontId="15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5" fillId="0" borderId="0"/>
    <xf numFmtId="0" fontId="23" fillId="0" borderId="0"/>
    <xf numFmtId="0" fontId="5" fillId="0" borderId="0"/>
    <xf numFmtId="0" fontId="24" fillId="0" borderId="0"/>
    <xf numFmtId="0" fontId="6" fillId="0" borderId="0"/>
    <xf numFmtId="0" fontId="41" fillId="0" borderId="0"/>
    <xf numFmtId="0" fontId="5" fillId="0" borderId="0"/>
    <xf numFmtId="0" fontId="6" fillId="22" borderId="7" applyNumberFormat="0" applyFont="0" applyAlignment="0" applyProtection="0"/>
    <xf numFmtId="0" fontId="17" fillId="20" borderId="8" applyNumberFormat="0" applyAlignment="0" applyProtection="0"/>
    <xf numFmtId="0" fontId="37" fillId="0" borderId="9" applyNumberFormat="0" applyFill="0" applyAlignment="0" applyProtection="0"/>
    <xf numFmtId="0" fontId="38" fillId="3" borderId="0" applyNumberFormat="0" applyBorder="0" applyAlignment="0" applyProtection="0"/>
    <xf numFmtId="0" fontId="39" fillId="23" borderId="0" applyNumberFormat="0" applyBorder="0" applyAlignment="0" applyProtection="0"/>
    <xf numFmtId="0" fontId="40" fillId="20" borderId="1" applyNumberFormat="0" applyAlignment="0" applyProtection="0"/>
    <xf numFmtId="0" fontId="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24" borderId="0" xfId="0" applyFont="1" applyFill="1" applyAlignment="1">
      <alignment vertical="top"/>
    </xf>
    <xf numFmtId="3" fontId="1" fillId="24" borderId="0" xfId="0" applyNumberFormat="1" applyFont="1" applyFill="1" applyAlignment="1">
      <alignment vertical="top"/>
    </xf>
    <xf numFmtId="0" fontId="2" fillId="24" borderId="0" xfId="0" applyFont="1" applyFill="1" applyAlignment="1">
      <alignment vertical="top"/>
    </xf>
    <xf numFmtId="3" fontId="1" fillId="24" borderId="0" xfId="0" applyNumberFormat="1" applyFont="1" applyFill="1" applyAlignment="1">
      <alignment horizontal="right" vertical="top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0" fontId="1" fillId="25" borderId="0" xfId="0" applyFont="1" applyFill="1" applyAlignment="1">
      <alignment vertical="top"/>
    </xf>
    <xf numFmtId="3" fontId="1" fillId="25" borderId="0" xfId="0" applyNumberFormat="1" applyFont="1" applyFill="1" applyAlignment="1">
      <alignment horizontal="right" vertical="top"/>
    </xf>
    <xf numFmtId="0" fontId="3" fillId="0" borderId="0" xfId="0" applyFont="1" applyAlignment="1">
      <alignment horizontal="left" vertical="top"/>
    </xf>
    <xf numFmtId="0" fontId="1" fillId="25" borderId="0" xfId="0" applyFont="1" applyFill="1" applyAlignment="1">
      <alignment vertical="top" wrapText="1"/>
    </xf>
    <xf numFmtId="3" fontId="1" fillId="25" borderId="0" xfId="0" applyNumberFormat="1" applyFont="1" applyFill="1" applyAlignment="1">
      <alignment vertical="top"/>
    </xf>
    <xf numFmtId="0" fontId="2" fillId="25" borderId="0" xfId="0" applyFont="1" applyFill="1" applyAlignment="1">
      <alignment vertical="top"/>
    </xf>
    <xf numFmtId="0" fontId="2" fillId="0" borderId="0" xfId="0" applyFont="1" applyAlignment="1">
      <alignment horizontal="left"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25" borderId="0" xfId="0" applyFont="1" applyFill="1" applyAlignment="1">
      <alignment horizontal="left" vertical="top" wrapText="1"/>
    </xf>
    <xf numFmtId="0" fontId="1" fillId="24" borderId="0" xfId="0" applyFont="1" applyFill="1" applyAlignment="1">
      <alignment horizontal="left" vertical="top" wrapText="1"/>
    </xf>
    <xf numFmtId="0" fontId="1" fillId="26" borderId="0" xfId="0" applyFont="1" applyFill="1" applyAlignment="1">
      <alignment vertical="top"/>
    </xf>
    <xf numFmtId="0" fontId="1" fillId="26" borderId="0" xfId="0" applyFont="1" applyFill="1" applyAlignment="1">
      <alignment horizontal="left" vertical="top"/>
    </xf>
    <xf numFmtId="3" fontId="1" fillId="26" borderId="0" xfId="0" applyNumberFormat="1" applyFont="1" applyFill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26" borderId="0" xfId="0" applyNumberFormat="1" applyFont="1" applyFill="1" applyAlignment="1">
      <alignment horizontal="right" vertical="top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8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 2" xfId="54" xr:uid="{00000000-0005-0000-0000-000035000000}"/>
    <cellStyle name="Figyelmeztetés" xfId="55" builtinId="11" customBuiltin="1"/>
    <cellStyle name="Good" xfId="56" xr:uid="{00000000-0005-0000-0000-000037000000}"/>
    <cellStyle name="Heading 1" xfId="57" xr:uid="{00000000-0005-0000-0000-000038000000}"/>
    <cellStyle name="Heading 2" xfId="58" xr:uid="{00000000-0005-0000-0000-000039000000}"/>
    <cellStyle name="Heading 3" xfId="59" xr:uid="{00000000-0005-0000-0000-00003A000000}"/>
    <cellStyle name="Heading 4" xfId="60" xr:uid="{00000000-0005-0000-0000-00003B000000}"/>
    <cellStyle name="Hivatkozott cella" xfId="61" builtinId="24" customBuiltin="1"/>
    <cellStyle name="Input" xfId="62" xr:uid="{00000000-0005-0000-0000-00003D000000}"/>
    <cellStyle name="Jegyzet" xfId="63" builtinId="10" customBuiltin="1"/>
    <cellStyle name="Jó" xfId="64" builtinId="26" customBuiltin="1"/>
    <cellStyle name="Kimenet" xfId="65" builtinId="21" customBuiltin="1"/>
    <cellStyle name="Linked Cell" xfId="66" xr:uid="{00000000-0005-0000-0000-000041000000}"/>
    <cellStyle name="Magyarázó szöveg" xfId="67" builtinId="53" customBuiltin="1"/>
    <cellStyle name="Neutral" xfId="68" xr:uid="{00000000-0005-0000-0000-000043000000}"/>
    <cellStyle name="Normál" xfId="0" builtinId="0"/>
    <cellStyle name="Normál 2" xfId="69" xr:uid="{00000000-0005-0000-0000-000045000000}"/>
    <cellStyle name="Normál 2 2" xfId="70" xr:uid="{00000000-0005-0000-0000-000046000000}"/>
    <cellStyle name="Normál 2_mellékletek 2013. III. névi rendelethez Kőszeg" xfId="71" xr:uid="{00000000-0005-0000-0000-000047000000}"/>
    <cellStyle name="Normál 3" xfId="72" xr:uid="{00000000-0005-0000-0000-000048000000}"/>
    <cellStyle name="Normál 3 2" xfId="73" xr:uid="{00000000-0005-0000-0000-000049000000}"/>
    <cellStyle name="Normál 3 3" xfId="74" xr:uid="{00000000-0005-0000-0000-00004A000000}"/>
    <cellStyle name="Normal_KTRSZJ" xfId="75" xr:uid="{00000000-0005-0000-0000-00004C000000}"/>
    <cellStyle name="Note" xfId="76" xr:uid="{00000000-0005-0000-0000-00004F000000}"/>
    <cellStyle name="Output" xfId="77" xr:uid="{00000000-0005-0000-0000-000050000000}"/>
    <cellStyle name="Összesen" xfId="78" builtinId="25" customBuiltin="1"/>
    <cellStyle name="Rossz" xfId="79" builtinId="27" customBuiltin="1"/>
    <cellStyle name="Semleges" xfId="80" builtinId="28" customBuiltin="1"/>
    <cellStyle name="Számítás" xfId="81" builtinId="22" customBuiltin="1"/>
    <cellStyle name="Title" xfId="82" xr:uid="{00000000-0005-0000-0000-000055000000}"/>
    <cellStyle name="Total" xfId="83" xr:uid="{00000000-0005-0000-0000-000056000000}"/>
    <cellStyle name="Warning Text" xfId="84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N80"/>
  <sheetViews>
    <sheetView tabSelected="1" zoomScaleNormal="100" workbookViewId="0">
      <selection activeCell="B13" sqref="B13"/>
    </sheetView>
  </sheetViews>
  <sheetFormatPr defaultRowHeight="12.75" x14ac:dyDescent="0.2"/>
  <cols>
    <col min="2" max="2" width="62.42578125" bestFit="1" customWidth="1"/>
    <col min="3" max="3" width="11" bestFit="1" customWidth="1"/>
    <col min="4" max="4" width="12.7109375" bestFit="1" customWidth="1"/>
    <col min="5" max="5" width="12.28515625" bestFit="1" customWidth="1"/>
    <col min="6" max="6" width="11" bestFit="1" customWidth="1"/>
    <col min="7" max="7" width="12.7109375" bestFit="1" customWidth="1"/>
    <col min="8" max="8" width="12.28515625" bestFit="1" customWidth="1"/>
    <col min="9" max="9" width="11" bestFit="1" customWidth="1"/>
    <col min="10" max="10" width="12.7109375" bestFit="1" customWidth="1"/>
    <col min="11" max="11" width="12.28515625" bestFit="1" customWidth="1"/>
    <col min="12" max="12" width="11" bestFit="1" customWidth="1"/>
    <col min="13" max="13" width="12.7109375" bestFit="1" customWidth="1"/>
    <col min="14" max="14" width="12.28515625" bestFit="1" customWidth="1"/>
  </cols>
  <sheetData>
    <row r="1" spans="1:14" ht="13.5" x14ac:dyDescent="0.25">
      <c r="A1" s="32" t="s">
        <v>69</v>
      </c>
      <c r="B1" s="32"/>
      <c r="C1" s="32"/>
      <c r="D1" s="1"/>
      <c r="E1" s="1"/>
      <c r="G1" s="1"/>
      <c r="H1" s="1"/>
      <c r="J1" s="1"/>
      <c r="K1" s="1"/>
      <c r="M1" s="1"/>
      <c r="N1" s="1"/>
    </row>
    <row r="2" spans="1:14" ht="13.5" x14ac:dyDescent="0.25">
      <c r="A2" s="7"/>
      <c r="B2" s="7"/>
      <c r="C2" s="7"/>
      <c r="D2" s="1"/>
      <c r="E2" s="1"/>
      <c r="F2" s="7"/>
      <c r="G2" s="1"/>
      <c r="H2" s="1"/>
      <c r="I2" s="7"/>
      <c r="J2" s="1"/>
      <c r="K2" s="1"/>
      <c r="L2" s="7"/>
      <c r="M2" s="1"/>
      <c r="N2" s="1"/>
    </row>
    <row r="3" spans="1:14" x14ac:dyDescent="0.2">
      <c r="A3" s="33" t="s">
        <v>49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2">
      <c r="A4" s="33" t="s">
        <v>22</v>
      </c>
      <c r="B4" s="33"/>
      <c r="C4" s="33"/>
      <c r="D4" s="33"/>
      <c r="E4" s="33"/>
    </row>
    <row r="5" spans="1:14" ht="22.5" customHeight="1" x14ac:dyDescent="0.2">
      <c r="A5" s="2"/>
      <c r="B5" s="8"/>
      <c r="C5" s="33" t="s">
        <v>60</v>
      </c>
      <c r="D5" s="33"/>
      <c r="E5" s="33"/>
      <c r="F5" s="33" t="s">
        <v>61</v>
      </c>
      <c r="G5" s="33"/>
      <c r="H5" s="33"/>
      <c r="I5" s="33" t="s">
        <v>70</v>
      </c>
      <c r="J5" s="33"/>
      <c r="K5" s="33"/>
      <c r="L5" s="33" t="s">
        <v>62</v>
      </c>
      <c r="M5" s="33"/>
      <c r="N5" s="33"/>
    </row>
    <row r="6" spans="1:14" ht="22.5" customHeight="1" x14ac:dyDescent="0.2">
      <c r="A6" s="2"/>
      <c r="B6" s="8"/>
      <c r="C6" s="2" t="s">
        <v>35</v>
      </c>
      <c r="D6" s="2" t="s">
        <v>36</v>
      </c>
      <c r="E6" s="2" t="s">
        <v>37</v>
      </c>
      <c r="F6" s="2" t="s">
        <v>35</v>
      </c>
      <c r="G6" s="2" t="s">
        <v>36</v>
      </c>
      <c r="H6" s="2" t="s">
        <v>37</v>
      </c>
      <c r="I6" s="2" t="s">
        <v>35</v>
      </c>
      <c r="J6" s="2" t="s">
        <v>36</v>
      </c>
      <c r="K6" s="2" t="s">
        <v>37</v>
      </c>
      <c r="L6" s="2" t="s">
        <v>35</v>
      </c>
      <c r="M6" s="2" t="s">
        <v>36</v>
      </c>
      <c r="N6" s="2" t="s">
        <v>37</v>
      </c>
    </row>
    <row r="7" spans="1:14" x14ac:dyDescent="0.2">
      <c r="A7" s="22" t="s">
        <v>0</v>
      </c>
      <c r="B7" s="22" t="s">
        <v>14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">
      <c r="A8" s="16">
        <v>1</v>
      </c>
      <c r="B8" s="16" t="s">
        <v>63</v>
      </c>
      <c r="C8" s="20"/>
      <c r="D8" s="20">
        <v>72829500</v>
      </c>
      <c r="E8" s="20">
        <f>C8+D8</f>
        <v>72829500</v>
      </c>
      <c r="F8" s="20"/>
      <c r="G8" s="20">
        <v>72829500</v>
      </c>
      <c r="H8" s="20">
        <f>F8+G8</f>
        <v>72829500</v>
      </c>
      <c r="I8" s="20"/>
      <c r="J8" s="20">
        <v>72829500</v>
      </c>
      <c r="K8" s="20">
        <f>I8+J8</f>
        <v>72829500</v>
      </c>
      <c r="L8" s="20">
        <f t="shared" ref="L8:M11" si="0">I8-F8</f>
        <v>0</v>
      </c>
      <c r="M8" s="20">
        <f t="shared" si="0"/>
        <v>0</v>
      </c>
      <c r="N8" s="20">
        <f>L8+M8</f>
        <v>0</v>
      </c>
    </row>
    <row r="9" spans="1:14" x14ac:dyDescent="0.2">
      <c r="A9" s="16">
        <v>2</v>
      </c>
      <c r="B9" s="16" t="s">
        <v>21</v>
      </c>
      <c r="C9" s="20"/>
      <c r="D9" s="20">
        <v>18000000</v>
      </c>
      <c r="E9" s="20">
        <f>C9+D9</f>
        <v>18000000</v>
      </c>
      <c r="F9" s="20"/>
      <c r="G9" s="20">
        <v>18000000</v>
      </c>
      <c r="H9" s="20">
        <f>F9+G9</f>
        <v>18000000</v>
      </c>
      <c r="I9" s="20"/>
      <c r="J9" s="20">
        <v>18000000</v>
      </c>
      <c r="K9" s="20">
        <f>I9+J9</f>
        <v>18000000</v>
      </c>
      <c r="L9" s="20">
        <f t="shared" si="0"/>
        <v>0</v>
      </c>
      <c r="M9" s="20">
        <f t="shared" si="0"/>
        <v>0</v>
      </c>
      <c r="N9" s="20">
        <f>L9+M9</f>
        <v>0</v>
      </c>
    </row>
    <row r="10" spans="1:14" x14ac:dyDescent="0.2">
      <c r="A10" s="16">
        <v>3</v>
      </c>
      <c r="B10" s="16" t="s">
        <v>64</v>
      </c>
      <c r="C10" s="20"/>
      <c r="D10" s="20">
        <v>0</v>
      </c>
      <c r="E10" s="20">
        <f>C10+D10</f>
        <v>0</v>
      </c>
      <c r="F10" s="20"/>
      <c r="G10" s="20">
        <v>1700000</v>
      </c>
      <c r="H10" s="20">
        <f>F10+G10</f>
        <v>1700000</v>
      </c>
      <c r="I10" s="20"/>
      <c r="J10" s="20">
        <v>1700000</v>
      </c>
      <c r="K10" s="20">
        <f>I10+J10</f>
        <v>1700000</v>
      </c>
      <c r="L10" s="20">
        <f t="shared" si="0"/>
        <v>0</v>
      </c>
      <c r="M10" s="20">
        <f t="shared" si="0"/>
        <v>0</v>
      </c>
      <c r="N10" s="20">
        <f>L10+M10</f>
        <v>0</v>
      </c>
    </row>
    <row r="11" spans="1:14" x14ac:dyDescent="0.2">
      <c r="A11" s="9"/>
      <c r="B11" s="9" t="s">
        <v>1</v>
      </c>
      <c r="C11" s="11">
        <f>SUM(C8:C10)</f>
        <v>0</v>
      </c>
      <c r="D11" s="11">
        <f>SUM(D8:D10)</f>
        <v>90829500</v>
      </c>
      <c r="E11" s="11">
        <f>C11+D11</f>
        <v>90829500</v>
      </c>
      <c r="F11" s="11">
        <f>SUM(F8:F10)</f>
        <v>0</v>
      </c>
      <c r="G11" s="11">
        <f>SUM(G8:G10)</f>
        <v>92529500</v>
      </c>
      <c r="H11" s="11">
        <f>F11+G11</f>
        <v>92529500</v>
      </c>
      <c r="I11" s="11">
        <f>SUM(I8:I10)</f>
        <v>0</v>
      </c>
      <c r="J11" s="11">
        <f>SUM(J8:J10)</f>
        <v>92529500</v>
      </c>
      <c r="K11" s="11">
        <f>I11+J11</f>
        <v>92529500</v>
      </c>
      <c r="L11" s="11">
        <f t="shared" si="0"/>
        <v>0</v>
      </c>
      <c r="M11" s="11">
        <f t="shared" si="0"/>
        <v>0</v>
      </c>
      <c r="N11" s="11">
        <f>L11+M11</f>
        <v>0</v>
      </c>
    </row>
    <row r="12" spans="1:14" x14ac:dyDescent="0.2">
      <c r="A12" s="13"/>
      <c r="B12" s="1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9" t="s">
        <v>4</v>
      </c>
      <c r="B13" s="22" t="s">
        <v>15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2">
      <c r="A14" s="16">
        <v>1</v>
      </c>
      <c r="B14" s="16" t="s">
        <v>28</v>
      </c>
      <c r="C14" s="20">
        <v>0</v>
      </c>
      <c r="D14" s="20">
        <v>198561</v>
      </c>
      <c r="E14" s="20">
        <f t="shared" ref="E14:E32" si="1">C14+D14</f>
        <v>198561</v>
      </c>
      <c r="F14" s="20">
        <v>0</v>
      </c>
      <c r="G14" s="20">
        <v>151284</v>
      </c>
      <c r="H14" s="20">
        <f t="shared" ref="H14:H32" si="2">F14+G14</f>
        <v>151284</v>
      </c>
      <c r="I14" s="20">
        <v>0</v>
      </c>
      <c r="J14" s="20">
        <v>151284</v>
      </c>
      <c r="K14" s="20">
        <f t="shared" ref="K14:K32" si="3">I14+J14</f>
        <v>151284</v>
      </c>
      <c r="L14" s="20">
        <f t="shared" ref="L14:M32" si="4">I14-F14</f>
        <v>0</v>
      </c>
      <c r="M14" s="20">
        <f t="shared" si="4"/>
        <v>0</v>
      </c>
      <c r="N14" s="20">
        <f t="shared" ref="N14:N32" si="5">L14+M14</f>
        <v>0</v>
      </c>
    </row>
    <row r="15" spans="1:14" x14ac:dyDescent="0.2">
      <c r="A15" s="16">
        <v>2</v>
      </c>
      <c r="B15" s="16" t="s">
        <v>33</v>
      </c>
      <c r="C15" s="20">
        <v>0</v>
      </c>
      <c r="D15" s="20"/>
      <c r="E15" s="20">
        <f t="shared" si="1"/>
        <v>0</v>
      </c>
      <c r="F15" s="20">
        <v>0</v>
      </c>
      <c r="G15" s="20">
        <v>0</v>
      </c>
      <c r="H15" s="20">
        <f t="shared" si="2"/>
        <v>0</v>
      </c>
      <c r="I15" s="20">
        <v>0</v>
      </c>
      <c r="J15" s="20">
        <v>0</v>
      </c>
      <c r="K15" s="20">
        <f t="shared" si="3"/>
        <v>0</v>
      </c>
      <c r="L15" s="20">
        <f t="shared" si="4"/>
        <v>0</v>
      </c>
      <c r="M15" s="20">
        <f t="shared" si="4"/>
        <v>0</v>
      </c>
      <c r="N15" s="20">
        <f t="shared" si="5"/>
        <v>0</v>
      </c>
    </row>
    <row r="16" spans="1:14" x14ac:dyDescent="0.2">
      <c r="A16" s="16">
        <v>3</v>
      </c>
      <c r="B16" s="16" t="s">
        <v>29</v>
      </c>
      <c r="C16" s="20">
        <v>0</v>
      </c>
      <c r="D16" s="20">
        <v>132374</v>
      </c>
      <c r="E16" s="20">
        <f t="shared" si="1"/>
        <v>132374</v>
      </c>
      <c r="F16" s="20">
        <v>0</v>
      </c>
      <c r="G16" s="20">
        <v>100856</v>
      </c>
      <c r="H16" s="20">
        <f t="shared" si="2"/>
        <v>100856</v>
      </c>
      <c r="I16" s="20">
        <v>0</v>
      </c>
      <c r="J16" s="20">
        <v>100856</v>
      </c>
      <c r="K16" s="20">
        <f t="shared" si="3"/>
        <v>100856</v>
      </c>
      <c r="L16" s="20">
        <f t="shared" si="4"/>
        <v>0</v>
      </c>
      <c r="M16" s="20">
        <f t="shared" si="4"/>
        <v>0</v>
      </c>
      <c r="N16" s="20">
        <f t="shared" si="5"/>
        <v>0</v>
      </c>
    </row>
    <row r="17" spans="1:14" x14ac:dyDescent="0.2">
      <c r="A17" s="16">
        <v>4</v>
      </c>
      <c r="B17" s="16" t="s">
        <v>31</v>
      </c>
      <c r="C17" s="20">
        <v>0</v>
      </c>
      <c r="D17" s="20">
        <v>304800</v>
      </c>
      <c r="E17" s="20">
        <f t="shared" si="1"/>
        <v>304800</v>
      </c>
      <c r="F17" s="20">
        <v>0</v>
      </c>
      <c r="G17" s="20">
        <v>304800</v>
      </c>
      <c r="H17" s="20">
        <f t="shared" si="2"/>
        <v>304800</v>
      </c>
      <c r="I17" s="20">
        <v>0</v>
      </c>
      <c r="J17" s="20">
        <v>304800</v>
      </c>
      <c r="K17" s="20">
        <f t="shared" si="3"/>
        <v>304800</v>
      </c>
      <c r="L17" s="20">
        <f t="shared" si="4"/>
        <v>0</v>
      </c>
      <c r="M17" s="20">
        <f t="shared" si="4"/>
        <v>0</v>
      </c>
      <c r="N17" s="20">
        <f t="shared" si="5"/>
        <v>0</v>
      </c>
    </row>
    <row r="18" spans="1:14" x14ac:dyDescent="0.2">
      <c r="A18" s="16">
        <v>5</v>
      </c>
      <c r="B18" s="16" t="s">
        <v>32</v>
      </c>
      <c r="C18" s="20">
        <v>0</v>
      </c>
      <c r="D18" s="20">
        <v>1066000</v>
      </c>
      <c r="E18" s="20">
        <f t="shared" si="1"/>
        <v>1066000</v>
      </c>
      <c r="F18" s="20">
        <v>0</v>
      </c>
      <c r="G18" s="20">
        <v>1066000</v>
      </c>
      <c r="H18" s="20">
        <f t="shared" si="2"/>
        <v>1066000</v>
      </c>
      <c r="I18" s="20">
        <v>0</v>
      </c>
      <c r="J18" s="20">
        <v>1066000</v>
      </c>
      <c r="K18" s="20">
        <f t="shared" si="3"/>
        <v>1066000</v>
      </c>
      <c r="L18" s="20">
        <f t="shared" si="4"/>
        <v>0</v>
      </c>
      <c r="M18" s="20">
        <f t="shared" si="4"/>
        <v>0</v>
      </c>
      <c r="N18" s="20">
        <f t="shared" si="5"/>
        <v>0</v>
      </c>
    </row>
    <row r="19" spans="1:14" x14ac:dyDescent="0.2">
      <c r="A19" s="16">
        <v>6</v>
      </c>
      <c r="B19" s="16" t="s">
        <v>38</v>
      </c>
      <c r="C19" s="20">
        <v>0</v>
      </c>
      <c r="D19" s="20">
        <v>180000</v>
      </c>
      <c r="E19" s="20">
        <f t="shared" si="1"/>
        <v>180000</v>
      </c>
      <c r="F19" s="20">
        <v>0</v>
      </c>
      <c r="G19" s="20">
        <v>180000</v>
      </c>
      <c r="H19" s="20">
        <f t="shared" si="2"/>
        <v>180000</v>
      </c>
      <c r="I19" s="20">
        <v>0</v>
      </c>
      <c r="J19" s="20">
        <v>180000</v>
      </c>
      <c r="K19" s="20">
        <f t="shared" si="3"/>
        <v>180000</v>
      </c>
      <c r="L19" s="20">
        <f t="shared" si="4"/>
        <v>0</v>
      </c>
      <c r="M19" s="20">
        <f t="shared" si="4"/>
        <v>0</v>
      </c>
      <c r="N19" s="20">
        <f t="shared" si="5"/>
        <v>0</v>
      </c>
    </row>
    <row r="20" spans="1:14" ht="18" customHeight="1" x14ac:dyDescent="0.2">
      <c r="A20" s="16">
        <v>7</v>
      </c>
      <c r="B20" s="19" t="s">
        <v>65</v>
      </c>
      <c r="C20" s="20"/>
      <c r="D20" s="20">
        <v>10000000</v>
      </c>
      <c r="E20" s="20">
        <f t="shared" si="1"/>
        <v>10000000</v>
      </c>
      <c r="F20" s="20"/>
      <c r="G20" s="20">
        <v>10000000</v>
      </c>
      <c r="H20" s="20">
        <f t="shared" si="2"/>
        <v>10000000</v>
      </c>
      <c r="I20" s="20"/>
      <c r="J20" s="20">
        <v>2500000</v>
      </c>
      <c r="K20" s="20">
        <f t="shared" si="3"/>
        <v>2500000</v>
      </c>
      <c r="L20" s="20">
        <f t="shared" si="4"/>
        <v>0</v>
      </c>
      <c r="M20" s="20">
        <f t="shared" si="4"/>
        <v>-7500000</v>
      </c>
      <c r="N20" s="20">
        <f t="shared" si="5"/>
        <v>-7500000</v>
      </c>
    </row>
    <row r="21" spans="1:14" x14ac:dyDescent="0.2">
      <c r="A21" s="16">
        <v>8</v>
      </c>
      <c r="B21" s="16" t="s">
        <v>66</v>
      </c>
      <c r="C21" s="20"/>
      <c r="D21" s="20">
        <v>96000000</v>
      </c>
      <c r="E21" s="20">
        <f t="shared" si="1"/>
        <v>96000000</v>
      </c>
      <c r="F21" s="20"/>
      <c r="G21" s="20">
        <f>96000000+29671838</f>
        <v>125671838</v>
      </c>
      <c r="H21" s="20">
        <f t="shared" si="2"/>
        <v>125671838</v>
      </c>
      <c r="I21" s="20"/>
      <c r="J21" s="20">
        <f>96000000+29671838</f>
        <v>125671838</v>
      </c>
      <c r="K21" s="20">
        <f t="shared" si="3"/>
        <v>125671838</v>
      </c>
      <c r="L21" s="20">
        <f t="shared" si="4"/>
        <v>0</v>
      </c>
      <c r="M21" s="20">
        <f t="shared" si="4"/>
        <v>0</v>
      </c>
      <c r="N21" s="20">
        <f t="shared" si="5"/>
        <v>0</v>
      </c>
    </row>
    <row r="22" spans="1:14" x14ac:dyDescent="0.2">
      <c r="A22" s="16">
        <v>9</v>
      </c>
      <c r="B22" s="16" t="s">
        <v>48</v>
      </c>
      <c r="C22" s="20"/>
      <c r="D22" s="20">
        <v>250000000</v>
      </c>
      <c r="E22" s="20">
        <f t="shared" si="1"/>
        <v>250000000</v>
      </c>
      <c r="F22" s="20"/>
      <c r="G22" s="20">
        <v>250000000</v>
      </c>
      <c r="H22" s="20">
        <f t="shared" si="2"/>
        <v>250000000</v>
      </c>
      <c r="I22" s="20"/>
      <c r="J22" s="20">
        <v>250000000</v>
      </c>
      <c r="K22" s="20">
        <f t="shared" si="3"/>
        <v>250000000</v>
      </c>
      <c r="L22" s="20">
        <f t="shared" si="4"/>
        <v>0</v>
      </c>
      <c r="M22" s="20">
        <f t="shared" si="4"/>
        <v>0</v>
      </c>
      <c r="N22" s="20">
        <f t="shared" si="5"/>
        <v>0</v>
      </c>
    </row>
    <row r="23" spans="1:14" x14ac:dyDescent="0.2">
      <c r="A23" s="16">
        <v>10</v>
      </c>
      <c r="B23" s="16" t="s">
        <v>52</v>
      </c>
      <c r="C23" s="20"/>
      <c r="D23" s="20">
        <v>62449002</v>
      </c>
      <c r="E23" s="20">
        <f t="shared" si="1"/>
        <v>62449002</v>
      </c>
      <c r="F23" s="20"/>
      <c r="G23" s="20">
        <v>62449002</v>
      </c>
      <c r="H23" s="20">
        <f t="shared" si="2"/>
        <v>62449002</v>
      </c>
      <c r="I23" s="20"/>
      <c r="J23" s="20">
        <v>62449002</v>
      </c>
      <c r="K23" s="20">
        <f t="shared" si="3"/>
        <v>62449002</v>
      </c>
      <c r="L23" s="20">
        <f t="shared" si="4"/>
        <v>0</v>
      </c>
      <c r="M23" s="20">
        <f t="shared" si="4"/>
        <v>0</v>
      </c>
      <c r="N23" s="20">
        <f t="shared" si="5"/>
        <v>0</v>
      </c>
    </row>
    <row r="24" spans="1:14" x14ac:dyDescent="0.2">
      <c r="A24" s="16">
        <v>11</v>
      </c>
      <c r="B24" s="16" t="s">
        <v>53</v>
      </c>
      <c r="C24" s="20"/>
      <c r="D24" s="20">
        <v>63702633</v>
      </c>
      <c r="E24" s="20">
        <f t="shared" si="1"/>
        <v>63702633</v>
      </c>
      <c r="F24" s="20"/>
      <c r="G24" s="20">
        <v>63702633</v>
      </c>
      <c r="H24" s="20">
        <f t="shared" si="2"/>
        <v>63702633</v>
      </c>
      <c r="I24" s="20"/>
      <c r="J24" s="20">
        <v>63702633</v>
      </c>
      <c r="K24" s="20">
        <f t="shared" si="3"/>
        <v>63702633</v>
      </c>
      <c r="L24" s="20">
        <f t="shared" si="4"/>
        <v>0</v>
      </c>
      <c r="M24" s="20">
        <f t="shared" si="4"/>
        <v>0</v>
      </c>
      <c r="N24" s="20">
        <f t="shared" si="5"/>
        <v>0</v>
      </c>
    </row>
    <row r="25" spans="1:14" x14ac:dyDescent="0.2">
      <c r="A25" s="16">
        <v>12</v>
      </c>
      <c r="B25" s="16" t="s">
        <v>55</v>
      </c>
      <c r="C25" s="20"/>
      <c r="D25" s="20">
        <v>47703200</v>
      </c>
      <c r="E25" s="20">
        <f t="shared" si="1"/>
        <v>47703200</v>
      </c>
      <c r="F25" s="20"/>
      <c r="G25" s="20">
        <v>47703200</v>
      </c>
      <c r="H25" s="20">
        <f t="shared" si="2"/>
        <v>47703200</v>
      </c>
      <c r="I25" s="20"/>
      <c r="J25" s="20">
        <v>47703200</v>
      </c>
      <c r="K25" s="20">
        <f t="shared" si="3"/>
        <v>47703200</v>
      </c>
      <c r="L25" s="20">
        <f t="shared" si="4"/>
        <v>0</v>
      </c>
      <c r="M25" s="20">
        <f t="shared" si="4"/>
        <v>0</v>
      </c>
      <c r="N25" s="20">
        <f t="shared" si="5"/>
        <v>0</v>
      </c>
    </row>
    <row r="26" spans="1:14" x14ac:dyDescent="0.2">
      <c r="A26" s="16">
        <v>13</v>
      </c>
      <c r="B26" s="16" t="s">
        <v>39</v>
      </c>
      <c r="C26" s="20">
        <v>1478181</v>
      </c>
      <c r="D26" s="20">
        <v>0</v>
      </c>
      <c r="E26" s="20">
        <f t="shared" si="1"/>
        <v>1478181</v>
      </c>
      <c r="F26" s="20">
        <v>1478181</v>
      </c>
      <c r="G26" s="20">
        <v>0</v>
      </c>
      <c r="H26" s="20">
        <f t="shared" si="2"/>
        <v>1478181</v>
      </c>
      <c r="I26" s="20">
        <v>1478181</v>
      </c>
      <c r="J26" s="20">
        <v>0</v>
      </c>
      <c r="K26" s="20">
        <f t="shared" si="3"/>
        <v>1478181</v>
      </c>
      <c r="L26" s="20">
        <f t="shared" si="4"/>
        <v>0</v>
      </c>
      <c r="M26" s="20">
        <f t="shared" si="4"/>
        <v>0</v>
      </c>
      <c r="N26" s="20">
        <f t="shared" si="5"/>
        <v>0</v>
      </c>
    </row>
    <row r="27" spans="1:14" x14ac:dyDescent="0.2">
      <c r="A27" s="3">
        <v>14</v>
      </c>
      <c r="B27" s="3" t="s">
        <v>30</v>
      </c>
      <c r="C27" s="4"/>
      <c r="D27" s="4">
        <v>50000000</v>
      </c>
      <c r="E27" s="4">
        <f t="shared" si="1"/>
        <v>50000000</v>
      </c>
      <c r="F27" s="4"/>
      <c r="G27" s="4">
        <v>50000000</v>
      </c>
      <c r="H27" s="4">
        <f t="shared" si="2"/>
        <v>50000000</v>
      </c>
      <c r="I27" s="4"/>
      <c r="J27" s="4">
        <v>50000000</v>
      </c>
      <c r="K27" s="4">
        <f t="shared" si="3"/>
        <v>50000000</v>
      </c>
      <c r="L27" s="4">
        <f t="shared" si="4"/>
        <v>0</v>
      </c>
      <c r="M27" s="4">
        <f t="shared" si="4"/>
        <v>0</v>
      </c>
      <c r="N27" s="4">
        <f t="shared" si="5"/>
        <v>0</v>
      </c>
    </row>
    <row r="28" spans="1:14" x14ac:dyDescent="0.2">
      <c r="A28" s="16">
        <v>15</v>
      </c>
      <c r="B28" s="16" t="s">
        <v>71</v>
      </c>
      <c r="C28" s="20"/>
      <c r="D28" s="20"/>
      <c r="E28" s="20">
        <f t="shared" si="1"/>
        <v>0</v>
      </c>
      <c r="F28" s="20"/>
      <c r="G28" s="20">
        <v>0</v>
      </c>
      <c r="H28" s="20">
        <f t="shared" si="2"/>
        <v>0</v>
      </c>
      <c r="I28" s="20"/>
      <c r="J28" s="20">
        <v>100000000</v>
      </c>
      <c r="K28" s="20">
        <f t="shared" si="3"/>
        <v>100000000</v>
      </c>
      <c r="L28" s="20">
        <f t="shared" si="4"/>
        <v>0</v>
      </c>
      <c r="M28" s="20">
        <f t="shared" si="4"/>
        <v>100000000</v>
      </c>
      <c r="N28" s="20">
        <f t="shared" si="5"/>
        <v>100000000</v>
      </c>
    </row>
    <row r="29" spans="1:14" x14ac:dyDescent="0.2">
      <c r="A29" s="16">
        <v>16</v>
      </c>
      <c r="B29" s="16" t="s">
        <v>72</v>
      </c>
      <c r="C29" s="20"/>
      <c r="D29" s="20"/>
      <c r="E29" s="20">
        <f t="shared" si="1"/>
        <v>0</v>
      </c>
      <c r="F29" s="20"/>
      <c r="G29" s="20">
        <v>0</v>
      </c>
      <c r="H29" s="20">
        <f t="shared" si="2"/>
        <v>0</v>
      </c>
      <c r="I29" s="20"/>
      <c r="J29" s="20">
        <v>40000000</v>
      </c>
      <c r="K29" s="20">
        <f t="shared" si="3"/>
        <v>40000000</v>
      </c>
      <c r="L29" s="20">
        <f t="shared" si="4"/>
        <v>0</v>
      </c>
      <c r="M29" s="20">
        <f t="shared" si="4"/>
        <v>40000000</v>
      </c>
      <c r="N29" s="20">
        <f t="shared" si="5"/>
        <v>40000000</v>
      </c>
    </row>
    <row r="30" spans="1:14" x14ac:dyDescent="0.2">
      <c r="A30" s="16">
        <v>17</v>
      </c>
      <c r="B30" s="16" t="s">
        <v>73</v>
      </c>
      <c r="C30" s="20"/>
      <c r="D30" s="20"/>
      <c r="E30" s="20">
        <f t="shared" si="1"/>
        <v>0</v>
      </c>
      <c r="F30" s="20"/>
      <c r="G30" s="20">
        <v>0</v>
      </c>
      <c r="H30" s="20">
        <f t="shared" si="2"/>
        <v>0</v>
      </c>
      <c r="I30" s="20"/>
      <c r="J30" s="20">
        <f>6208529-4476145</f>
        <v>1732384</v>
      </c>
      <c r="K30" s="20">
        <f t="shared" si="3"/>
        <v>1732384</v>
      </c>
      <c r="L30" s="20">
        <f t="shared" si="4"/>
        <v>0</v>
      </c>
      <c r="M30" s="20">
        <f t="shared" si="4"/>
        <v>1732384</v>
      </c>
      <c r="N30" s="20">
        <f t="shared" si="5"/>
        <v>1732384</v>
      </c>
    </row>
    <row r="31" spans="1:14" x14ac:dyDescent="0.2">
      <c r="A31" s="16">
        <v>18</v>
      </c>
      <c r="B31" s="16" t="s">
        <v>74</v>
      </c>
      <c r="C31" s="20"/>
      <c r="D31" s="20"/>
      <c r="E31" s="20">
        <f t="shared" si="1"/>
        <v>0</v>
      </c>
      <c r="F31" s="20"/>
      <c r="G31" s="20">
        <v>0</v>
      </c>
      <c r="H31" s="20">
        <f t="shared" si="2"/>
        <v>0</v>
      </c>
      <c r="I31" s="20"/>
      <c r="J31" s="20">
        <v>1113223</v>
      </c>
      <c r="K31" s="20">
        <f t="shared" si="3"/>
        <v>1113223</v>
      </c>
      <c r="L31" s="20">
        <f t="shared" si="4"/>
        <v>0</v>
      </c>
      <c r="M31" s="20">
        <f t="shared" si="4"/>
        <v>1113223</v>
      </c>
      <c r="N31" s="20">
        <f t="shared" si="5"/>
        <v>1113223</v>
      </c>
    </row>
    <row r="32" spans="1:14" x14ac:dyDescent="0.2">
      <c r="A32" s="9"/>
      <c r="B32" s="9" t="s">
        <v>1</v>
      </c>
      <c r="C32" s="11">
        <f>SUM(C14:C31)</f>
        <v>1478181</v>
      </c>
      <c r="D32" s="11">
        <f>SUM(D14:D31)</f>
        <v>581736570</v>
      </c>
      <c r="E32" s="11">
        <f t="shared" si="1"/>
        <v>583214751</v>
      </c>
      <c r="F32" s="11">
        <f>SUM(F14:F31)</f>
        <v>1478181</v>
      </c>
      <c r="G32" s="11">
        <f>SUM(G14:G31)</f>
        <v>611329613</v>
      </c>
      <c r="H32" s="11">
        <f t="shared" si="2"/>
        <v>612807794</v>
      </c>
      <c r="I32" s="11">
        <f>SUM(I14:I31)</f>
        <v>1478181</v>
      </c>
      <c r="J32" s="11">
        <f>SUM(J14:J31)</f>
        <v>746675220</v>
      </c>
      <c r="K32" s="11">
        <f t="shared" si="3"/>
        <v>748153401</v>
      </c>
      <c r="L32" s="11">
        <f t="shared" si="4"/>
        <v>0</v>
      </c>
      <c r="M32" s="11">
        <f t="shared" si="4"/>
        <v>135345607</v>
      </c>
      <c r="N32" s="11">
        <f t="shared" si="5"/>
        <v>135345607</v>
      </c>
    </row>
    <row r="33" spans="1:14" x14ac:dyDescent="0.2">
      <c r="A33" s="13"/>
      <c r="B33" s="24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x14ac:dyDescent="0.2">
      <c r="A34" s="9" t="s">
        <v>5</v>
      </c>
      <c r="B34" s="22" t="s">
        <v>42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2">
      <c r="A35" s="14" t="s">
        <v>2</v>
      </c>
      <c r="B35" s="18" t="s">
        <v>17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2">
      <c r="A36" s="16">
        <v>1</v>
      </c>
      <c r="B36" s="16" t="s">
        <v>13</v>
      </c>
      <c r="C36" s="20"/>
      <c r="D36" s="20">
        <v>9200268</v>
      </c>
      <c r="E36" s="20">
        <f>C36+D36</f>
        <v>9200268</v>
      </c>
      <c r="F36" s="20"/>
      <c r="G36" s="20">
        <v>9200268</v>
      </c>
      <c r="H36" s="20">
        <f>F36+G36</f>
        <v>9200268</v>
      </c>
      <c r="I36" s="20"/>
      <c r="J36" s="20">
        <v>9200268</v>
      </c>
      <c r="K36" s="20">
        <f>I36+J36</f>
        <v>9200268</v>
      </c>
      <c r="L36" s="20">
        <f t="shared" ref="L36:M40" si="6">I36-F36</f>
        <v>0</v>
      </c>
      <c r="M36" s="20">
        <f t="shared" si="6"/>
        <v>0</v>
      </c>
      <c r="N36" s="20">
        <f>L36+M36</f>
        <v>0</v>
      </c>
    </row>
    <row r="37" spans="1:14" x14ac:dyDescent="0.2">
      <c r="A37" s="3">
        <v>2</v>
      </c>
      <c r="B37" s="3" t="s">
        <v>6</v>
      </c>
      <c r="C37" s="4"/>
      <c r="D37" s="4">
        <v>0</v>
      </c>
      <c r="E37" s="4">
        <f>C37+D37</f>
        <v>0</v>
      </c>
      <c r="F37" s="4"/>
      <c r="G37" s="4">
        <v>0</v>
      </c>
      <c r="H37" s="4">
        <f>F37+G37</f>
        <v>0</v>
      </c>
      <c r="I37" s="4"/>
      <c r="J37" s="4">
        <v>0</v>
      </c>
      <c r="K37" s="4">
        <f>I37+J37</f>
        <v>0</v>
      </c>
      <c r="L37" s="4">
        <f t="shared" si="6"/>
        <v>0</v>
      </c>
      <c r="M37" s="4">
        <f t="shared" si="6"/>
        <v>0</v>
      </c>
      <c r="N37" s="4">
        <f>L37+M37</f>
        <v>0</v>
      </c>
    </row>
    <row r="38" spans="1:14" x14ac:dyDescent="0.2">
      <c r="A38" s="3">
        <v>3</v>
      </c>
      <c r="B38" s="3" t="s">
        <v>67</v>
      </c>
      <c r="C38" s="4"/>
      <c r="D38" s="4">
        <v>2516716</v>
      </c>
      <c r="E38" s="4">
        <f>C38+D38</f>
        <v>2516716</v>
      </c>
      <c r="F38" s="4"/>
      <c r="G38" s="4">
        <v>2516716</v>
      </c>
      <c r="H38" s="4">
        <f>F38+G38</f>
        <v>2516716</v>
      </c>
      <c r="I38" s="4"/>
      <c r="J38" s="4">
        <v>2516716</v>
      </c>
      <c r="K38" s="4">
        <f>I38+J38</f>
        <v>2516716</v>
      </c>
      <c r="L38" s="4">
        <f t="shared" si="6"/>
        <v>0</v>
      </c>
      <c r="M38" s="4">
        <f t="shared" si="6"/>
        <v>0</v>
      </c>
      <c r="N38" s="4">
        <f>L38+M38</f>
        <v>0</v>
      </c>
    </row>
    <row r="39" spans="1:14" x14ac:dyDescent="0.2">
      <c r="A39" s="3">
        <v>4</v>
      </c>
      <c r="B39" s="3" t="s">
        <v>7</v>
      </c>
      <c r="C39" s="4"/>
      <c r="D39" s="4">
        <v>1003165</v>
      </c>
      <c r="E39" s="4">
        <f>C39+D39</f>
        <v>1003165</v>
      </c>
      <c r="F39" s="4"/>
      <c r="G39" s="4">
        <v>1003165</v>
      </c>
      <c r="H39" s="4">
        <f>F39+G39</f>
        <v>1003165</v>
      </c>
      <c r="I39" s="4"/>
      <c r="J39" s="4">
        <v>1003165</v>
      </c>
      <c r="K39" s="4">
        <f>I39+J39</f>
        <v>1003165</v>
      </c>
      <c r="L39" s="4">
        <f t="shared" si="6"/>
        <v>0</v>
      </c>
      <c r="M39" s="4">
        <f t="shared" si="6"/>
        <v>0</v>
      </c>
      <c r="N39" s="4">
        <f>L39+M39</f>
        <v>0</v>
      </c>
    </row>
    <row r="40" spans="1:14" x14ac:dyDescent="0.2">
      <c r="A40" s="9"/>
      <c r="B40" s="18" t="s">
        <v>1</v>
      </c>
      <c r="C40" s="15">
        <f>SUM(C36:C39)</f>
        <v>0</v>
      </c>
      <c r="D40" s="15">
        <f>SUM(D36:D39)</f>
        <v>12720149</v>
      </c>
      <c r="E40" s="15">
        <f>C40+D40</f>
        <v>12720149</v>
      </c>
      <c r="F40" s="15">
        <f>SUM(F36:F39)</f>
        <v>0</v>
      </c>
      <c r="G40" s="15">
        <f>SUM(G36:G39)</f>
        <v>12720149</v>
      </c>
      <c r="H40" s="15">
        <f>F40+G40</f>
        <v>12720149</v>
      </c>
      <c r="I40" s="15">
        <f>SUM(I36:I39)</f>
        <v>0</v>
      </c>
      <c r="J40" s="15">
        <f>SUM(J36:J39)</f>
        <v>12720149</v>
      </c>
      <c r="K40" s="15">
        <f>I40+J40</f>
        <v>12720149</v>
      </c>
      <c r="L40" s="15">
        <f t="shared" si="6"/>
        <v>0</v>
      </c>
      <c r="M40" s="15">
        <f t="shared" si="6"/>
        <v>0</v>
      </c>
      <c r="N40" s="15">
        <f>L40+M40</f>
        <v>0</v>
      </c>
    </row>
    <row r="41" spans="1:14" x14ac:dyDescent="0.2">
      <c r="A41" s="14" t="s">
        <v>3</v>
      </c>
      <c r="B41" s="18" t="s">
        <v>16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">
      <c r="A42" s="16">
        <v>1</v>
      </c>
      <c r="B42" s="16" t="s">
        <v>75</v>
      </c>
      <c r="C42" s="20"/>
      <c r="D42" s="20"/>
      <c r="E42" s="20">
        <f>C42+D42</f>
        <v>0</v>
      </c>
      <c r="F42" s="20"/>
      <c r="G42" s="20"/>
      <c r="H42" s="20">
        <f>F42+G42</f>
        <v>0</v>
      </c>
      <c r="I42" s="20"/>
      <c r="J42" s="20">
        <v>14875118</v>
      </c>
      <c r="K42" s="20">
        <f>I42+J42</f>
        <v>14875118</v>
      </c>
      <c r="L42" s="20">
        <f t="shared" ref="L42:M47" si="7">I42-F42</f>
        <v>0</v>
      </c>
      <c r="M42" s="20">
        <f t="shared" si="7"/>
        <v>14875118</v>
      </c>
      <c r="N42" s="20">
        <f>L42+M42</f>
        <v>14875118</v>
      </c>
    </row>
    <row r="43" spans="1:14" x14ac:dyDescent="0.2">
      <c r="A43" s="16">
        <v>2</v>
      </c>
      <c r="B43" s="16"/>
      <c r="C43" s="20"/>
      <c r="D43" s="20"/>
      <c r="E43" s="20">
        <f>C43+D43</f>
        <v>0</v>
      </c>
      <c r="F43" s="20"/>
      <c r="G43" s="20"/>
      <c r="H43" s="20">
        <f>F43+G43</f>
        <v>0</v>
      </c>
      <c r="I43" s="20"/>
      <c r="J43" s="20"/>
      <c r="K43" s="20">
        <f>I43+J43</f>
        <v>0</v>
      </c>
      <c r="L43" s="20">
        <f t="shared" si="7"/>
        <v>0</v>
      </c>
      <c r="M43" s="20">
        <f t="shared" si="7"/>
        <v>0</v>
      </c>
      <c r="N43" s="20">
        <f>L43+M43</f>
        <v>0</v>
      </c>
    </row>
    <row r="44" spans="1:14" x14ac:dyDescent="0.2">
      <c r="A44" s="9"/>
      <c r="B44" s="14" t="s">
        <v>1</v>
      </c>
      <c r="C44" s="15">
        <f>SUM(C42:C43)</f>
        <v>0</v>
      </c>
      <c r="D44" s="15">
        <f>SUM(D42:D43)</f>
        <v>0</v>
      </c>
      <c r="E44" s="15">
        <f>C44+D44</f>
        <v>0</v>
      </c>
      <c r="F44" s="15">
        <f>SUM(F42:F43)</f>
        <v>0</v>
      </c>
      <c r="G44" s="15">
        <f>SUM(G42:G43)</f>
        <v>0</v>
      </c>
      <c r="H44" s="15">
        <f>F44+G44</f>
        <v>0</v>
      </c>
      <c r="I44" s="15">
        <f>SUM(I42:I43)</f>
        <v>0</v>
      </c>
      <c r="J44" s="15">
        <f>SUM(J42:J43)</f>
        <v>14875118</v>
      </c>
      <c r="K44" s="15">
        <f>I44+J44</f>
        <v>14875118</v>
      </c>
      <c r="L44" s="15">
        <f t="shared" si="7"/>
        <v>0</v>
      </c>
      <c r="M44" s="15">
        <f t="shared" si="7"/>
        <v>14875118</v>
      </c>
      <c r="N44" s="15">
        <f>L44+M44</f>
        <v>14875118</v>
      </c>
    </row>
    <row r="45" spans="1:14" x14ac:dyDescent="0.2">
      <c r="A45" s="9"/>
      <c r="B45" s="9" t="s">
        <v>1</v>
      </c>
      <c r="C45" s="11">
        <f>C40+C44</f>
        <v>0</v>
      </c>
      <c r="D45" s="11">
        <f>D40+D44</f>
        <v>12720149</v>
      </c>
      <c r="E45" s="11">
        <f>C45+D45</f>
        <v>12720149</v>
      </c>
      <c r="F45" s="11">
        <f>F40+F44</f>
        <v>0</v>
      </c>
      <c r="G45" s="11">
        <f>G40+G44</f>
        <v>12720149</v>
      </c>
      <c r="H45" s="11">
        <f>F45+G45</f>
        <v>12720149</v>
      </c>
      <c r="I45" s="11">
        <f>I40+I44</f>
        <v>0</v>
      </c>
      <c r="J45" s="11">
        <f>J40+J44</f>
        <v>27595267</v>
      </c>
      <c r="K45" s="11">
        <f>I45+J45</f>
        <v>27595267</v>
      </c>
      <c r="L45" s="11">
        <f t="shared" si="7"/>
        <v>0</v>
      </c>
      <c r="M45" s="11">
        <f t="shared" si="7"/>
        <v>14875118</v>
      </c>
      <c r="N45" s="11">
        <f>L45+M45</f>
        <v>14875118</v>
      </c>
    </row>
    <row r="46" spans="1:14" x14ac:dyDescent="0.2">
      <c r="A46" s="9"/>
      <c r="B46" s="22"/>
      <c r="C46" s="11"/>
      <c r="D46" s="11"/>
      <c r="E46" s="11"/>
      <c r="F46" s="11"/>
      <c r="G46" s="11"/>
      <c r="H46" s="11"/>
      <c r="I46" s="11"/>
      <c r="J46" s="11"/>
      <c r="K46" s="11"/>
      <c r="L46" s="11">
        <f t="shared" si="7"/>
        <v>0</v>
      </c>
      <c r="M46" s="11">
        <f t="shared" si="7"/>
        <v>0</v>
      </c>
      <c r="N46" s="11"/>
    </row>
    <row r="47" spans="1:14" ht="27" customHeight="1" x14ac:dyDescent="0.2">
      <c r="A47" s="9"/>
      <c r="B47" s="10" t="s">
        <v>18</v>
      </c>
      <c r="C47" s="11">
        <f>C11+C32+C45</f>
        <v>1478181</v>
      </c>
      <c r="D47" s="11">
        <f>D11+D32+D45</f>
        <v>685286219</v>
      </c>
      <c r="E47" s="11">
        <f>C47+D47</f>
        <v>686764400</v>
      </c>
      <c r="F47" s="11">
        <f>F11+F32+F45</f>
        <v>1478181</v>
      </c>
      <c r="G47" s="11">
        <f>G11+G32+G45</f>
        <v>716579262</v>
      </c>
      <c r="H47" s="11">
        <f>F47+G47</f>
        <v>718057443</v>
      </c>
      <c r="I47" s="11">
        <f>I11+I32+I45</f>
        <v>1478181</v>
      </c>
      <c r="J47" s="11">
        <f>J11+J32+J45</f>
        <v>866799987</v>
      </c>
      <c r="K47" s="11">
        <f>I47+J47</f>
        <v>868278168</v>
      </c>
      <c r="L47" s="11">
        <f t="shared" si="7"/>
        <v>0</v>
      </c>
      <c r="M47" s="11">
        <f t="shared" si="7"/>
        <v>150220725</v>
      </c>
      <c r="N47" s="11">
        <f>L47+M47</f>
        <v>150220725</v>
      </c>
    </row>
    <row r="48" spans="1:14" x14ac:dyDescent="0.2">
      <c r="A48" s="9"/>
      <c r="B48" s="9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2">
      <c r="A49" s="9" t="s">
        <v>8</v>
      </c>
      <c r="B49" s="22" t="s">
        <v>19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ht="18" customHeight="1" x14ac:dyDescent="0.2">
      <c r="A50" s="16">
        <v>1</v>
      </c>
      <c r="B50" s="19" t="s">
        <v>58</v>
      </c>
      <c r="C50" s="20"/>
      <c r="D50" s="20">
        <v>639200</v>
      </c>
      <c r="E50" s="20">
        <f t="shared" ref="E50:E68" si="8">C50+D50</f>
        <v>639200</v>
      </c>
      <c r="F50" s="20"/>
      <c r="G50" s="20">
        <v>639200</v>
      </c>
      <c r="H50" s="20">
        <f t="shared" ref="H50:H68" si="9">F50+G50</f>
        <v>639200</v>
      </c>
      <c r="I50" s="20"/>
      <c r="J50" s="20">
        <v>639200</v>
      </c>
      <c r="K50" s="20">
        <f t="shared" ref="K50:K68" si="10">I50+J50</f>
        <v>639200</v>
      </c>
      <c r="L50" s="20">
        <f t="shared" ref="L50:M68" si="11">I50-F50</f>
        <v>0</v>
      </c>
      <c r="M50" s="20">
        <f t="shared" si="11"/>
        <v>0</v>
      </c>
      <c r="N50" s="20">
        <f t="shared" ref="N50:N68" si="12">L50+M50</f>
        <v>0</v>
      </c>
    </row>
    <row r="51" spans="1:14" ht="19.5" customHeight="1" x14ac:dyDescent="0.2">
      <c r="A51" s="16">
        <v>2</v>
      </c>
      <c r="B51" s="16" t="s">
        <v>50</v>
      </c>
      <c r="C51" s="20"/>
      <c r="D51" s="20">
        <v>0</v>
      </c>
      <c r="E51" s="20">
        <f t="shared" si="8"/>
        <v>0</v>
      </c>
      <c r="F51" s="20"/>
      <c r="G51" s="20">
        <v>0</v>
      </c>
      <c r="H51" s="20">
        <f t="shared" si="9"/>
        <v>0</v>
      </c>
      <c r="I51" s="20"/>
      <c r="J51" s="20">
        <v>0</v>
      </c>
      <c r="K51" s="20">
        <f t="shared" si="10"/>
        <v>0</v>
      </c>
      <c r="L51" s="20">
        <f t="shared" si="11"/>
        <v>0</v>
      </c>
      <c r="M51" s="20">
        <f t="shared" si="11"/>
        <v>0</v>
      </c>
      <c r="N51" s="20">
        <f t="shared" si="12"/>
        <v>0</v>
      </c>
    </row>
    <row r="52" spans="1:14" ht="17.25" customHeight="1" x14ac:dyDescent="0.2">
      <c r="A52" s="16">
        <v>3</v>
      </c>
      <c r="B52" s="16" t="s">
        <v>23</v>
      </c>
      <c r="C52" s="20"/>
      <c r="D52" s="20">
        <v>15946927</v>
      </c>
      <c r="E52" s="20">
        <f t="shared" si="8"/>
        <v>15946927</v>
      </c>
      <c r="F52" s="20"/>
      <c r="G52" s="20">
        <v>15946927</v>
      </c>
      <c r="H52" s="20">
        <f t="shared" si="9"/>
        <v>15946927</v>
      </c>
      <c r="I52" s="20"/>
      <c r="J52" s="20">
        <v>15946927</v>
      </c>
      <c r="K52" s="20">
        <f t="shared" si="10"/>
        <v>15946927</v>
      </c>
      <c r="L52" s="20">
        <f t="shared" si="11"/>
        <v>0</v>
      </c>
      <c r="M52" s="20">
        <f t="shared" si="11"/>
        <v>0</v>
      </c>
      <c r="N52" s="20">
        <f t="shared" si="12"/>
        <v>0</v>
      </c>
    </row>
    <row r="53" spans="1:14" ht="15.75" customHeight="1" x14ac:dyDescent="0.2">
      <c r="A53" s="16">
        <v>4</v>
      </c>
      <c r="B53" s="19" t="s">
        <v>47</v>
      </c>
      <c r="C53" s="17"/>
      <c r="D53" s="17">
        <v>23508817</v>
      </c>
      <c r="E53" s="20">
        <f t="shared" si="8"/>
        <v>23508817</v>
      </c>
      <c r="F53" s="20"/>
      <c r="G53" s="20">
        <v>23508817</v>
      </c>
      <c r="H53" s="20">
        <f t="shared" si="9"/>
        <v>23508817</v>
      </c>
      <c r="I53" s="20"/>
      <c r="J53" s="20">
        <v>23508817</v>
      </c>
      <c r="K53" s="20">
        <f t="shared" si="10"/>
        <v>23508817</v>
      </c>
      <c r="L53" s="20">
        <f t="shared" si="11"/>
        <v>0</v>
      </c>
      <c r="M53" s="20">
        <f t="shared" si="11"/>
        <v>0</v>
      </c>
      <c r="N53" s="20">
        <f t="shared" si="12"/>
        <v>0</v>
      </c>
    </row>
    <row r="54" spans="1:14" ht="15.75" customHeight="1" x14ac:dyDescent="0.2">
      <c r="A54" s="16">
        <v>5</v>
      </c>
      <c r="B54" s="16" t="s">
        <v>24</v>
      </c>
      <c r="C54" s="20"/>
      <c r="D54" s="20">
        <v>2572248</v>
      </c>
      <c r="E54" s="20">
        <f t="shared" si="8"/>
        <v>2572248</v>
      </c>
      <c r="F54" s="20"/>
      <c r="G54" s="20">
        <v>2572248</v>
      </c>
      <c r="H54" s="20">
        <f t="shared" si="9"/>
        <v>2572248</v>
      </c>
      <c r="I54" s="20"/>
      <c r="J54" s="20">
        <v>2572248</v>
      </c>
      <c r="K54" s="20">
        <f t="shared" si="10"/>
        <v>2572248</v>
      </c>
      <c r="L54" s="20">
        <f t="shared" si="11"/>
        <v>0</v>
      </c>
      <c r="M54" s="20">
        <f t="shared" si="11"/>
        <v>0</v>
      </c>
      <c r="N54" s="20">
        <f t="shared" si="12"/>
        <v>0</v>
      </c>
    </row>
    <row r="55" spans="1:14" ht="17.25" customHeight="1" x14ac:dyDescent="0.2">
      <c r="A55" s="16">
        <v>6</v>
      </c>
      <c r="B55" s="16" t="s">
        <v>25</v>
      </c>
      <c r="C55" s="20"/>
      <c r="D55" s="20">
        <v>24272390</v>
      </c>
      <c r="E55" s="20">
        <f t="shared" si="8"/>
        <v>24272390</v>
      </c>
      <c r="F55" s="20"/>
      <c r="G55" s="20">
        <v>24272390</v>
      </c>
      <c r="H55" s="20">
        <f t="shared" si="9"/>
        <v>24272390</v>
      </c>
      <c r="I55" s="20"/>
      <c r="J55" s="20">
        <v>24272390</v>
      </c>
      <c r="K55" s="20">
        <f t="shared" si="10"/>
        <v>24272390</v>
      </c>
      <c r="L55" s="20">
        <f t="shared" si="11"/>
        <v>0</v>
      </c>
      <c r="M55" s="20">
        <f t="shared" si="11"/>
        <v>0</v>
      </c>
      <c r="N55" s="20">
        <f t="shared" si="12"/>
        <v>0</v>
      </c>
    </row>
    <row r="56" spans="1:14" x14ac:dyDescent="0.2">
      <c r="A56" s="16">
        <v>7</v>
      </c>
      <c r="B56" s="16" t="s">
        <v>26</v>
      </c>
      <c r="C56" s="20"/>
      <c r="D56" s="20">
        <v>107216694</v>
      </c>
      <c r="E56" s="20">
        <f t="shared" si="8"/>
        <v>107216694</v>
      </c>
      <c r="F56" s="20"/>
      <c r="G56" s="20">
        <v>107216694</v>
      </c>
      <c r="H56" s="20">
        <f t="shared" si="9"/>
        <v>107216694</v>
      </c>
      <c r="I56" s="20"/>
      <c r="J56" s="20">
        <v>107216694</v>
      </c>
      <c r="K56" s="20">
        <f t="shared" si="10"/>
        <v>107216694</v>
      </c>
      <c r="L56" s="20">
        <f t="shared" si="11"/>
        <v>0</v>
      </c>
      <c r="M56" s="20">
        <f t="shared" si="11"/>
        <v>0</v>
      </c>
      <c r="N56" s="20">
        <f t="shared" si="12"/>
        <v>0</v>
      </c>
    </row>
    <row r="57" spans="1:14" x14ac:dyDescent="0.2">
      <c r="A57" s="16">
        <v>8</v>
      </c>
      <c r="B57" s="16" t="s">
        <v>27</v>
      </c>
      <c r="C57" s="20"/>
      <c r="D57" s="20">
        <v>182807730</v>
      </c>
      <c r="E57" s="20">
        <f t="shared" si="8"/>
        <v>182807730</v>
      </c>
      <c r="F57" s="20"/>
      <c r="G57" s="20">
        <v>182807730</v>
      </c>
      <c r="H57" s="20">
        <f t="shared" si="9"/>
        <v>182807730</v>
      </c>
      <c r="I57" s="20"/>
      <c r="J57" s="20">
        <v>182807730</v>
      </c>
      <c r="K57" s="20">
        <f t="shared" si="10"/>
        <v>182807730</v>
      </c>
      <c r="L57" s="20">
        <f t="shared" si="11"/>
        <v>0</v>
      </c>
      <c r="M57" s="20">
        <f t="shared" si="11"/>
        <v>0</v>
      </c>
      <c r="N57" s="20">
        <f t="shared" si="12"/>
        <v>0</v>
      </c>
    </row>
    <row r="58" spans="1:14" x14ac:dyDescent="0.2">
      <c r="A58" s="16">
        <v>9</v>
      </c>
      <c r="B58" s="16" t="s">
        <v>54</v>
      </c>
      <c r="C58" s="20"/>
      <c r="D58" s="20">
        <v>76818118</v>
      </c>
      <c r="E58" s="20">
        <f t="shared" si="8"/>
        <v>76818118</v>
      </c>
      <c r="F58" s="20"/>
      <c r="G58" s="20">
        <v>76818118</v>
      </c>
      <c r="H58" s="20">
        <f t="shared" si="9"/>
        <v>76818118</v>
      </c>
      <c r="I58" s="20"/>
      <c r="J58" s="20">
        <v>76818118</v>
      </c>
      <c r="K58" s="20">
        <f t="shared" si="10"/>
        <v>76818118</v>
      </c>
      <c r="L58" s="20">
        <f t="shared" si="11"/>
        <v>0</v>
      </c>
      <c r="M58" s="20">
        <f t="shared" si="11"/>
        <v>0</v>
      </c>
      <c r="N58" s="20">
        <f t="shared" si="12"/>
        <v>0</v>
      </c>
    </row>
    <row r="59" spans="1:14" ht="13.5" customHeight="1" x14ac:dyDescent="0.2">
      <c r="A59" s="16">
        <v>10</v>
      </c>
      <c r="B59" s="19" t="s">
        <v>40</v>
      </c>
      <c r="C59" s="20"/>
      <c r="D59" s="20">
        <v>354047786</v>
      </c>
      <c r="E59" s="17">
        <f t="shared" si="8"/>
        <v>354047786</v>
      </c>
      <c r="F59" s="17"/>
      <c r="G59" s="17">
        <v>354047786</v>
      </c>
      <c r="H59" s="17">
        <f t="shared" si="9"/>
        <v>354047786</v>
      </c>
      <c r="I59" s="17"/>
      <c r="J59" s="17">
        <v>354047786</v>
      </c>
      <c r="K59" s="17">
        <f t="shared" si="10"/>
        <v>354047786</v>
      </c>
      <c r="L59" s="17">
        <f t="shared" si="11"/>
        <v>0</v>
      </c>
      <c r="M59" s="17">
        <f t="shared" si="11"/>
        <v>0</v>
      </c>
      <c r="N59" s="17">
        <f t="shared" si="12"/>
        <v>0</v>
      </c>
    </row>
    <row r="60" spans="1:14" x14ac:dyDescent="0.2">
      <c r="A60" s="16">
        <v>11</v>
      </c>
      <c r="B60" s="16" t="s">
        <v>51</v>
      </c>
      <c r="C60" s="20"/>
      <c r="D60" s="20">
        <v>39689680</v>
      </c>
      <c r="E60" s="20">
        <f t="shared" si="8"/>
        <v>39689680</v>
      </c>
      <c r="F60" s="20"/>
      <c r="G60" s="20">
        <v>39689680</v>
      </c>
      <c r="H60" s="20">
        <f t="shared" si="9"/>
        <v>39689680</v>
      </c>
      <c r="I60" s="20"/>
      <c r="J60" s="20">
        <v>39689680</v>
      </c>
      <c r="K60" s="20">
        <f t="shared" si="10"/>
        <v>39689680</v>
      </c>
      <c r="L60" s="20">
        <f t="shared" si="11"/>
        <v>0</v>
      </c>
      <c r="M60" s="20">
        <f t="shared" si="11"/>
        <v>0</v>
      </c>
      <c r="N60" s="20">
        <f t="shared" si="12"/>
        <v>0</v>
      </c>
    </row>
    <row r="61" spans="1:14" x14ac:dyDescent="0.2">
      <c r="A61" s="16">
        <v>12</v>
      </c>
      <c r="B61" s="25" t="s">
        <v>41</v>
      </c>
      <c r="C61" s="20"/>
      <c r="D61" s="20">
        <f>33847610-1570000</f>
        <v>32277610</v>
      </c>
      <c r="E61" s="20">
        <f t="shared" si="8"/>
        <v>32277610</v>
      </c>
      <c r="F61" s="20"/>
      <c r="G61" s="20">
        <v>32277610</v>
      </c>
      <c r="H61" s="20">
        <f t="shared" si="9"/>
        <v>32277610</v>
      </c>
      <c r="I61" s="20"/>
      <c r="J61" s="20">
        <v>32277610</v>
      </c>
      <c r="K61" s="20">
        <f t="shared" si="10"/>
        <v>32277610</v>
      </c>
      <c r="L61" s="20">
        <f t="shared" si="11"/>
        <v>0</v>
      </c>
      <c r="M61" s="20">
        <f t="shared" si="11"/>
        <v>0</v>
      </c>
      <c r="N61" s="20">
        <f t="shared" si="12"/>
        <v>0</v>
      </c>
    </row>
    <row r="62" spans="1:14" ht="14.25" customHeight="1" x14ac:dyDescent="0.2">
      <c r="A62" s="16">
        <v>13</v>
      </c>
      <c r="B62" s="25" t="s">
        <v>57</v>
      </c>
      <c r="C62" s="20">
        <v>1400000</v>
      </c>
      <c r="D62" s="20">
        <v>0</v>
      </c>
      <c r="E62" s="17">
        <f t="shared" si="8"/>
        <v>1400000</v>
      </c>
      <c r="F62" s="17">
        <v>1400000</v>
      </c>
      <c r="G62" s="17">
        <v>0</v>
      </c>
      <c r="H62" s="17">
        <f t="shared" si="9"/>
        <v>1400000</v>
      </c>
      <c r="I62" s="17">
        <v>1400000</v>
      </c>
      <c r="J62" s="17">
        <v>0</v>
      </c>
      <c r="K62" s="17">
        <f t="shared" si="10"/>
        <v>1400000</v>
      </c>
      <c r="L62" s="17">
        <f t="shared" si="11"/>
        <v>0</v>
      </c>
      <c r="M62" s="17">
        <f t="shared" si="11"/>
        <v>0</v>
      </c>
      <c r="N62" s="17">
        <f t="shared" si="12"/>
        <v>0</v>
      </c>
    </row>
    <row r="63" spans="1:14" ht="12.75" customHeight="1" x14ac:dyDescent="0.2">
      <c r="A63" s="16">
        <v>14</v>
      </c>
      <c r="B63" s="25" t="s">
        <v>56</v>
      </c>
      <c r="C63" s="20">
        <v>2167305</v>
      </c>
      <c r="D63" s="20">
        <v>0</v>
      </c>
      <c r="E63" s="17">
        <f t="shared" si="8"/>
        <v>2167305</v>
      </c>
      <c r="F63" s="17">
        <v>2167305</v>
      </c>
      <c r="G63" s="17">
        <v>0</v>
      </c>
      <c r="H63" s="17">
        <f t="shared" si="9"/>
        <v>2167305</v>
      </c>
      <c r="I63" s="17">
        <v>2167305</v>
      </c>
      <c r="J63" s="17">
        <v>0</v>
      </c>
      <c r="K63" s="17">
        <f t="shared" si="10"/>
        <v>2167305</v>
      </c>
      <c r="L63" s="17">
        <f t="shared" si="11"/>
        <v>0</v>
      </c>
      <c r="M63" s="17">
        <f t="shared" si="11"/>
        <v>0</v>
      </c>
      <c r="N63" s="17">
        <f t="shared" si="12"/>
        <v>0</v>
      </c>
    </row>
    <row r="64" spans="1:14" x14ac:dyDescent="0.2">
      <c r="A64" s="3">
        <v>15</v>
      </c>
      <c r="B64" s="26" t="s">
        <v>34</v>
      </c>
      <c r="C64" s="4"/>
      <c r="D64" s="4">
        <v>12913983</v>
      </c>
      <c r="E64" s="4">
        <f t="shared" si="8"/>
        <v>12913983</v>
      </c>
      <c r="F64" s="4"/>
      <c r="G64" s="4">
        <v>12913983</v>
      </c>
      <c r="H64" s="4">
        <f t="shared" si="9"/>
        <v>12913983</v>
      </c>
      <c r="I64" s="4"/>
      <c r="J64" s="4">
        <v>12913983</v>
      </c>
      <c r="K64" s="4">
        <f t="shared" si="10"/>
        <v>12913983</v>
      </c>
      <c r="L64" s="4">
        <f t="shared" si="11"/>
        <v>0</v>
      </c>
      <c r="M64" s="4">
        <f t="shared" si="11"/>
        <v>0</v>
      </c>
      <c r="N64" s="4">
        <f t="shared" si="12"/>
        <v>0</v>
      </c>
    </row>
    <row r="65" spans="1:14" x14ac:dyDescent="0.2">
      <c r="A65" s="3">
        <v>16</v>
      </c>
      <c r="B65" s="26" t="s">
        <v>59</v>
      </c>
      <c r="C65" s="4"/>
      <c r="D65" s="4">
        <v>3500000</v>
      </c>
      <c r="E65" s="4">
        <f t="shared" si="8"/>
        <v>3500000</v>
      </c>
      <c r="F65" s="4"/>
      <c r="G65" s="4">
        <v>3500000</v>
      </c>
      <c r="H65" s="4">
        <f t="shared" si="9"/>
        <v>3500000</v>
      </c>
      <c r="I65" s="4"/>
      <c r="J65" s="4">
        <v>3500000</v>
      </c>
      <c r="K65" s="4">
        <f t="shared" si="10"/>
        <v>3500000</v>
      </c>
      <c r="L65" s="4">
        <f t="shared" si="11"/>
        <v>0</v>
      </c>
      <c r="M65" s="4">
        <f t="shared" si="11"/>
        <v>0</v>
      </c>
      <c r="N65" s="4">
        <f t="shared" si="12"/>
        <v>0</v>
      </c>
    </row>
    <row r="66" spans="1:14" x14ac:dyDescent="0.2">
      <c r="A66" s="16">
        <v>17</v>
      </c>
      <c r="B66" s="25" t="s">
        <v>68</v>
      </c>
      <c r="C66" s="20"/>
      <c r="D66" s="20">
        <v>0</v>
      </c>
      <c r="E66" s="20">
        <f t="shared" si="8"/>
        <v>0</v>
      </c>
      <c r="F66" s="20">
        <v>4000000</v>
      </c>
      <c r="G66" s="20">
        <v>0</v>
      </c>
      <c r="H66" s="20">
        <f t="shared" si="9"/>
        <v>4000000</v>
      </c>
      <c r="I66" s="20">
        <v>4000000</v>
      </c>
      <c r="J66" s="20">
        <v>0</v>
      </c>
      <c r="K66" s="20">
        <f t="shared" si="10"/>
        <v>4000000</v>
      </c>
      <c r="L66" s="20">
        <f t="shared" si="11"/>
        <v>0</v>
      </c>
      <c r="M66" s="20">
        <f t="shared" si="11"/>
        <v>0</v>
      </c>
      <c r="N66" s="20">
        <f t="shared" si="12"/>
        <v>0</v>
      </c>
    </row>
    <row r="67" spans="1:14" x14ac:dyDescent="0.2">
      <c r="A67" s="16">
        <v>18</v>
      </c>
      <c r="B67" s="25" t="s">
        <v>76</v>
      </c>
      <c r="C67" s="20"/>
      <c r="D67" s="20">
        <v>0</v>
      </c>
      <c r="E67" s="20">
        <f t="shared" si="8"/>
        <v>0</v>
      </c>
      <c r="F67" s="20">
        <v>0</v>
      </c>
      <c r="G67" s="20">
        <v>0</v>
      </c>
      <c r="H67" s="20">
        <f t="shared" si="9"/>
        <v>0</v>
      </c>
      <c r="I67" s="20">
        <v>0</v>
      </c>
      <c r="J67" s="20">
        <v>7500000</v>
      </c>
      <c r="K67" s="20">
        <f t="shared" si="10"/>
        <v>7500000</v>
      </c>
      <c r="L67" s="20">
        <f t="shared" si="11"/>
        <v>0</v>
      </c>
      <c r="M67" s="20">
        <f t="shared" si="11"/>
        <v>7500000</v>
      </c>
      <c r="N67" s="20">
        <f t="shared" si="12"/>
        <v>7500000</v>
      </c>
    </row>
    <row r="68" spans="1:14" x14ac:dyDescent="0.2">
      <c r="A68" s="9"/>
      <c r="B68" s="18" t="s">
        <v>1</v>
      </c>
      <c r="C68" s="15">
        <f>SUM(C50:C67)</f>
        <v>3567305</v>
      </c>
      <c r="D68" s="15">
        <f>SUM(D50:D67)</f>
        <v>876211183</v>
      </c>
      <c r="E68" s="15">
        <f t="shared" si="8"/>
        <v>879778488</v>
      </c>
      <c r="F68" s="15">
        <f>SUM(F50:F67)</f>
        <v>7567305</v>
      </c>
      <c r="G68" s="15">
        <f>SUM(G50:G67)</f>
        <v>876211183</v>
      </c>
      <c r="H68" s="15">
        <f t="shared" si="9"/>
        <v>883778488</v>
      </c>
      <c r="I68" s="15">
        <f>SUM(I50:I67)</f>
        <v>7567305</v>
      </c>
      <c r="J68" s="15">
        <f>SUM(J50:J67)</f>
        <v>883711183</v>
      </c>
      <c r="K68" s="15">
        <f t="shared" si="10"/>
        <v>891278488</v>
      </c>
      <c r="L68" s="15">
        <f t="shared" si="11"/>
        <v>0</v>
      </c>
      <c r="M68" s="15">
        <f t="shared" si="11"/>
        <v>7500000</v>
      </c>
      <c r="N68" s="15">
        <f t="shared" si="12"/>
        <v>7500000</v>
      </c>
    </row>
    <row r="69" spans="1:14" x14ac:dyDescent="0.2">
      <c r="A69" s="9"/>
      <c r="B69" s="18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x14ac:dyDescent="0.2">
      <c r="A70" s="9" t="s">
        <v>43</v>
      </c>
      <c r="B70" s="22" t="s">
        <v>44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x14ac:dyDescent="0.2">
      <c r="A71" s="9"/>
      <c r="B71" s="18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x14ac:dyDescent="0.2">
      <c r="A72" s="27">
        <v>1</v>
      </c>
      <c r="B72" s="28" t="s">
        <v>45</v>
      </c>
      <c r="C72" s="29">
        <v>0</v>
      </c>
      <c r="D72" s="29">
        <v>0</v>
      </c>
      <c r="E72" s="29">
        <f>C72+D72</f>
        <v>0</v>
      </c>
      <c r="F72" s="29">
        <v>0</v>
      </c>
      <c r="G72" s="29">
        <v>0</v>
      </c>
      <c r="H72" s="29">
        <f>F72+G72</f>
        <v>0</v>
      </c>
      <c r="I72" s="29">
        <v>0</v>
      </c>
      <c r="J72" s="29">
        <v>0</v>
      </c>
      <c r="K72" s="29">
        <f>I72+J72</f>
        <v>0</v>
      </c>
      <c r="L72" s="29">
        <f t="shared" ref="L72:M80" si="13">I72-F72</f>
        <v>0</v>
      </c>
      <c r="M72" s="29">
        <f t="shared" si="13"/>
        <v>0</v>
      </c>
      <c r="N72" s="29">
        <f>L72+M72</f>
        <v>0</v>
      </c>
    </row>
    <row r="73" spans="1:14" x14ac:dyDescent="0.2">
      <c r="A73" s="13"/>
      <c r="B73" s="13"/>
      <c r="C73" s="30"/>
      <c r="D73" s="30"/>
      <c r="E73" s="30"/>
      <c r="F73" s="30"/>
      <c r="G73" s="30"/>
      <c r="H73" s="30"/>
      <c r="I73" s="30"/>
      <c r="J73" s="30"/>
      <c r="K73" s="30"/>
      <c r="L73" s="30">
        <f t="shared" si="13"/>
        <v>0</v>
      </c>
      <c r="M73" s="30">
        <f t="shared" si="13"/>
        <v>0</v>
      </c>
      <c r="N73" s="30"/>
    </row>
    <row r="74" spans="1:14" x14ac:dyDescent="0.2">
      <c r="A74" s="9"/>
      <c r="B74" s="22" t="s">
        <v>20</v>
      </c>
      <c r="C74" s="11">
        <f>C68+C72</f>
        <v>3567305</v>
      </c>
      <c r="D74" s="11">
        <f>D68+D72</f>
        <v>876211183</v>
      </c>
      <c r="E74" s="11">
        <f>C74+D74</f>
        <v>879778488</v>
      </c>
      <c r="F74" s="11">
        <f>F68+F72</f>
        <v>7567305</v>
      </c>
      <c r="G74" s="11">
        <f>G68+G72</f>
        <v>876211183</v>
      </c>
      <c r="H74" s="11">
        <f>F74+G74</f>
        <v>883778488</v>
      </c>
      <c r="I74" s="11">
        <f>I68+I72</f>
        <v>7567305</v>
      </c>
      <c r="J74" s="11">
        <f>J68+J72</f>
        <v>883711183</v>
      </c>
      <c r="K74" s="11">
        <f>I74+J74</f>
        <v>891278488</v>
      </c>
      <c r="L74" s="11">
        <f t="shared" si="13"/>
        <v>0</v>
      </c>
      <c r="M74" s="11">
        <f t="shared" si="13"/>
        <v>7500000</v>
      </c>
      <c r="N74" s="11">
        <f>L74+M74</f>
        <v>7500000</v>
      </c>
    </row>
    <row r="75" spans="1:14" x14ac:dyDescent="0.2">
      <c r="A75" s="9"/>
      <c r="B75" s="22"/>
      <c r="C75" s="11"/>
      <c r="D75" s="11"/>
      <c r="E75" s="11"/>
      <c r="F75" s="11"/>
      <c r="G75" s="11"/>
      <c r="H75" s="11"/>
      <c r="I75" s="11"/>
      <c r="J75" s="11"/>
      <c r="K75" s="11"/>
      <c r="L75" s="11">
        <f t="shared" si="13"/>
        <v>0</v>
      </c>
      <c r="M75" s="11">
        <f t="shared" si="13"/>
        <v>0</v>
      </c>
      <c r="N75" s="11"/>
    </row>
    <row r="76" spans="1:14" x14ac:dyDescent="0.2">
      <c r="A76" s="13"/>
      <c r="B76" s="9" t="s">
        <v>9</v>
      </c>
      <c r="C76" s="12">
        <f>C47+C74</f>
        <v>5045486</v>
      </c>
      <c r="D76" s="12">
        <f>D47+D74</f>
        <v>1561497402</v>
      </c>
      <c r="E76" s="12">
        <f>C76+D76</f>
        <v>1566542888</v>
      </c>
      <c r="F76" s="12">
        <f>F47+F74</f>
        <v>9045486</v>
      </c>
      <c r="G76" s="12">
        <f>G47+G74</f>
        <v>1592790445</v>
      </c>
      <c r="H76" s="12">
        <f>F76+G76</f>
        <v>1601835931</v>
      </c>
      <c r="I76" s="12">
        <f>I47+I74</f>
        <v>9045486</v>
      </c>
      <c r="J76" s="12">
        <f>J47+J74</f>
        <v>1750511170</v>
      </c>
      <c r="K76" s="12">
        <f>I76+J76</f>
        <v>1759556656</v>
      </c>
      <c r="L76" s="12">
        <f t="shared" si="13"/>
        <v>0</v>
      </c>
      <c r="M76" s="12">
        <f t="shared" si="13"/>
        <v>157720725</v>
      </c>
      <c r="N76" s="12">
        <f>L76+M76</f>
        <v>157720725</v>
      </c>
    </row>
    <row r="77" spans="1:14" x14ac:dyDescent="0.2">
      <c r="A77" s="13"/>
      <c r="B77" s="9" t="s">
        <v>11</v>
      </c>
      <c r="C77" s="30"/>
      <c r="D77" s="30"/>
      <c r="E77" s="30"/>
      <c r="F77" s="30"/>
      <c r="G77" s="30"/>
      <c r="H77" s="30"/>
      <c r="I77" s="30"/>
      <c r="J77" s="30"/>
      <c r="K77" s="30"/>
      <c r="L77" s="30">
        <f t="shared" si="13"/>
        <v>0</v>
      </c>
      <c r="M77" s="30">
        <f t="shared" si="13"/>
        <v>0</v>
      </c>
      <c r="N77" s="30"/>
    </row>
    <row r="78" spans="1:14" x14ac:dyDescent="0.2">
      <c r="A78" s="13"/>
      <c r="B78" s="21" t="s">
        <v>12</v>
      </c>
      <c r="C78" s="17">
        <f>C76-C79-C80</f>
        <v>5045486</v>
      </c>
      <c r="D78" s="17">
        <f>D76-D79-D80</f>
        <v>1491563538</v>
      </c>
      <c r="E78" s="17">
        <f>C78+D78</f>
        <v>1496609024</v>
      </c>
      <c r="F78" s="17">
        <f>F76-F79-F80</f>
        <v>9045486</v>
      </c>
      <c r="G78" s="17">
        <f>G76-G79-G80</f>
        <v>1522856581</v>
      </c>
      <c r="H78" s="17">
        <f>F78+G78</f>
        <v>1531902067</v>
      </c>
      <c r="I78" s="17">
        <f>I76-I79-I80</f>
        <v>9045486</v>
      </c>
      <c r="J78" s="17">
        <f>J76-J79-J80</f>
        <v>1679464083</v>
      </c>
      <c r="K78" s="17">
        <f>I78+J78</f>
        <v>1688509569</v>
      </c>
      <c r="L78" s="17">
        <f t="shared" si="13"/>
        <v>0</v>
      </c>
      <c r="M78" s="17">
        <f t="shared" si="13"/>
        <v>156607502</v>
      </c>
      <c r="N78" s="17">
        <f>L78+M78</f>
        <v>156607502</v>
      </c>
    </row>
    <row r="79" spans="1:14" x14ac:dyDescent="0.2">
      <c r="A79" s="13"/>
      <c r="B79" s="5" t="s">
        <v>10</v>
      </c>
      <c r="C79" s="6">
        <f t="shared" ref="C79:K79" si="14">C39+C38+C37+C27+C31+C64+C65</f>
        <v>0</v>
      </c>
      <c r="D79" s="6">
        <f t="shared" si="14"/>
        <v>69933864</v>
      </c>
      <c r="E79" s="6">
        <f t="shared" si="14"/>
        <v>69933864</v>
      </c>
      <c r="F79" s="6">
        <f t="shared" si="14"/>
        <v>0</v>
      </c>
      <c r="G79" s="6">
        <f t="shared" si="14"/>
        <v>69933864</v>
      </c>
      <c r="H79" s="6">
        <f t="shared" si="14"/>
        <v>69933864</v>
      </c>
      <c r="I79" s="6">
        <f t="shared" si="14"/>
        <v>0</v>
      </c>
      <c r="J79" s="6">
        <f t="shared" si="14"/>
        <v>71047087</v>
      </c>
      <c r="K79" s="6">
        <f t="shared" si="14"/>
        <v>71047087</v>
      </c>
      <c r="L79" s="6">
        <f t="shared" si="13"/>
        <v>0</v>
      </c>
      <c r="M79" s="6">
        <f t="shared" si="13"/>
        <v>1113223</v>
      </c>
      <c r="N79" s="6">
        <f>N39+N38+N37+N27+N31+N64+N65</f>
        <v>1113223</v>
      </c>
    </row>
    <row r="80" spans="1:14" x14ac:dyDescent="0.2">
      <c r="A80" s="13"/>
      <c r="B80" s="27" t="s">
        <v>46</v>
      </c>
      <c r="C80" s="31">
        <f>C72</f>
        <v>0</v>
      </c>
      <c r="D80" s="31">
        <f>D72</f>
        <v>0</v>
      </c>
      <c r="E80" s="31">
        <f>C80+D80</f>
        <v>0</v>
      </c>
      <c r="F80" s="31">
        <f>F72</f>
        <v>0</v>
      </c>
      <c r="G80" s="31">
        <f>G72</f>
        <v>0</v>
      </c>
      <c r="H80" s="31">
        <f>F80+G80</f>
        <v>0</v>
      </c>
      <c r="I80" s="31">
        <f>I72</f>
        <v>0</v>
      </c>
      <c r="J80" s="31">
        <f>J72</f>
        <v>0</v>
      </c>
      <c r="K80" s="31">
        <f>I80+J80</f>
        <v>0</v>
      </c>
      <c r="L80" s="31">
        <f t="shared" si="13"/>
        <v>0</v>
      </c>
      <c r="M80" s="31">
        <f t="shared" si="13"/>
        <v>0</v>
      </c>
      <c r="N80" s="31">
        <f>L80+M80</f>
        <v>0</v>
      </c>
    </row>
  </sheetData>
  <mergeCells count="7">
    <mergeCell ref="A1:C1"/>
    <mergeCell ref="A3:N3"/>
    <mergeCell ref="A4:E4"/>
    <mergeCell ref="C5:E5"/>
    <mergeCell ref="F5:H5"/>
    <mergeCell ref="I5:K5"/>
    <mergeCell ref="L5:N5"/>
  </mergeCells>
  <pageMargins left="0.70866141732283472" right="0.70866141732283472" top="0.74803149606299213" bottom="0.74803149606299213" header="0.31496062992125984" footer="0.31496062992125984"/>
  <pageSetup paperSize="8" scale="91"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Felhasználói név</dc:creator>
  <cp:lastModifiedBy>user</cp:lastModifiedBy>
  <cp:lastPrinted>2020-01-31T06:35:16Z</cp:lastPrinted>
  <dcterms:created xsi:type="dcterms:W3CDTF">2007-11-15T07:32:30Z</dcterms:created>
  <dcterms:modified xsi:type="dcterms:W3CDTF">2021-04-19T08:33:50Z</dcterms:modified>
</cp:coreProperties>
</file>