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okumentumok\Önkormányzati rendeletek\Hatályos rendeletek\2020\"/>
    </mc:Choice>
  </mc:AlternateContent>
  <xr:revisionPtr revIDLastSave="0" documentId="13_ncr:1_{826A664E-CD70-46E3-9319-9FB3A1AFB2FB}" xr6:coauthVersionLast="46" xr6:coauthVersionMax="46" xr10:uidLastSave="{00000000-0000-0000-0000-000000000000}"/>
  <bookViews>
    <workbookView xWindow="-120" yWindow="-120" windowWidth="19440" windowHeight="15000" tabRatio="903" xr2:uid="{00000000-000D-0000-FFFF-FFFF00000000}"/>
  </bookViews>
  <sheets>
    <sheet name="5.melléklet" sheetId="88" r:id="rId1"/>
  </sheets>
  <calcPr calcId="181029"/>
</workbook>
</file>

<file path=xl/calcChain.xml><?xml version="1.0" encoding="utf-8"?>
<calcChain xmlns="http://schemas.openxmlformats.org/spreadsheetml/2006/main">
  <c r="M108" i="88" l="1"/>
  <c r="L108" i="88"/>
  <c r="I107" i="88"/>
  <c r="G107" i="88"/>
  <c r="F107" i="88"/>
  <c r="C107" i="88"/>
  <c r="M102" i="88"/>
  <c r="L102" i="88"/>
  <c r="J101" i="88"/>
  <c r="I101" i="88"/>
  <c r="G101" i="88"/>
  <c r="M101" i="88" s="1"/>
  <c r="F101" i="88"/>
  <c r="D101" i="88"/>
  <c r="C101" i="88"/>
  <c r="M100" i="88"/>
  <c r="L100" i="88"/>
  <c r="K100" i="88"/>
  <c r="K101" i="88" s="1"/>
  <c r="H100" i="88"/>
  <c r="H101" i="88" s="1"/>
  <c r="E100" i="88"/>
  <c r="E101" i="88" s="1"/>
  <c r="J94" i="88"/>
  <c r="I94" i="88"/>
  <c r="G94" i="88"/>
  <c r="F94" i="88"/>
  <c r="D94" i="88"/>
  <c r="C94" i="88"/>
  <c r="M93" i="88"/>
  <c r="L93" i="88"/>
  <c r="K93" i="88"/>
  <c r="H93" i="88"/>
  <c r="E93" i="88"/>
  <c r="M92" i="88"/>
  <c r="L92" i="88"/>
  <c r="K92" i="88"/>
  <c r="H92" i="88"/>
  <c r="E92" i="88"/>
  <c r="M91" i="88"/>
  <c r="L91" i="88"/>
  <c r="K91" i="88"/>
  <c r="H91" i="88"/>
  <c r="E91" i="88"/>
  <c r="I89" i="88"/>
  <c r="G89" i="88"/>
  <c r="F89" i="88"/>
  <c r="D89" i="88"/>
  <c r="C89" i="88"/>
  <c r="M88" i="88"/>
  <c r="L88" i="88"/>
  <c r="K88" i="88"/>
  <c r="H88" i="88"/>
  <c r="E88" i="88"/>
  <c r="L87" i="88"/>
  <c r="J87" i="88"/>
  <c r="H87" i="88"/>
  <c r="E87" i="88"/>
  <c r="M86" i="88"/>
  <c r="L86" i="88"/>
  <c r="K86" i="88"/>
  <c r="H86" i="88"/>
  <c r="E86" i="88"/>
  <c r="M85" i="88"/>
  <c r="L85" i="88"/>
  <c r="K85" i="88"/>
  <c r="H85" i="88"/>
  <c r="E85" i="88"/>
  <c r="M84" i="88"/>
  <c r="L84" i="88"/>
  <c r="K84" i="88"/>
  <c r="H84" i="88"/>
  <c r="E84" i="88"/>
  <c r="J82" i="88"/>
  <c r="I82" i="88"/>
  <c r="G82" i="88"/>
  <c r="F82" i="88"/>
  <c r="D82" i="88"/>
  <c r="C82" i="88"/>
  <c r="M81" i="88"/>
  <c r="L81" i="88"/>
  <c r="K81" i="88"/>
  <c r="H81" i="88"/>
  <c r="E81" i="88"/>
  <c r="M80" i="88"/>
  <c r="L80" i="88"/>
  <c r="N80" i="88" s="1"/>
  <c r="K80" i="88"/>
  <c r="H80" i="88"/>
  <c r="H82" i="88" s="1"/>
  <c r="E80" i="88"/>
  <c r="I76" i="88"/>
  <c r="G76" i="88"/>
  <c r="F76" i="88"/>
  <c r="L76" i="88" s="1"/>
  <c r="D76" i="88"/>
  <c r="C76" i="88"/>
  <c r="M75" i="88"/>
  <c r="L75" i="88"/>
  <c r="K75" i="88"/>
  <c r="H75" i="88"/>
  <c r="E75" i="88"/>
  <c r="M74" i="88"/>
  <c r="L74" i="88"/>
  <c r="K74" i="88"/>
  <c r="H74" i="88"/>
  <c r="E74" i="88"/>
  <c r="M73" i="88"/>
  <c r="L73" i="88"/>
  <c r="K73" i="88"/>
  <c r="H73" i="88"/>
  <c r="E73" i="88"/>
  <c r="M72" i="88"/>
  <c r="L72" i="88"/>
  <c r="K72" i="88"/>
  <c r="H72" i="88"/>
  <c r="E72" i="88"/>
  <c r="M71" i="88"/>
  <c r="L71" i="88"/>
  <c r="K71" i="88"/>
  <c r="H71" i="88"/>
  <c r="E71" i="88"/>
  <c r="M70" i="88"/>
  <c r="L70" i="88"/>
  <c r="K70" i="88"/>
  <c r="H70" i="88"/>
  <c r="E70" i="88"/>
  <c r="M69" i="88"/>
  <c r="L69" i="88"/>
  <c r="K69" i="88"/>
  <c r="H69" i="88"/>
  <c r="E69" i="88"/>
  <c r="M68" i="88"/>
  <c r="L68" i="88"/>
  <c r="K68" i="88"/>
  <c r="H68" i="88"/>
  <c r="E68" i="88"/>
  <c r="M67" i="88"/>
  <c r="L67" i="88"/>
  <c r="K67" i="88"/>
  <c r="H67" i="88"/>
  <c r="E67" i="88"/>
  <c r="M66" i="88"/>
  <c r="L66" i="88"/>
  <c r="K66" i="88"/>
  <c r="H66" i="88"/>
  <c r="E66" i="88"/>
  <c r="M65" i="88"/>
  <c r="L65" i="88"/>
  <c r="K65" i="88"/>
  <c r="H65" i="88"/>
  <c r="E65" i="88"/>
  <c r="M64" i="88"/>
  <c r="L64" i="88"/>
  <c r="K64" i="88"/>
  <c r="H64" i="88"/>
  <c r="E64" i="88"/>
  <c r="M63" i="88"/>
  <c r="L63" i="88"/>
  <c r="K63" i="88"/>
  <c r="H63" i="88"/>
  <c r="E63" i="88"/>
  <c r="M62" i="88"/>
  <c r="L62" i="88"/>
  <c r="K62" i="88"/>
  <c r="H62" i="88"/>
  <c r="E62" i="88"/>
  <c r="M61" i="88"/>
  <c r="L61" i="88"/>
  <c r="K61" i="88"/>
  <c r="H61" i="88"/>
  <c r="E61" i="88"/>
  <c r="M60" i="88"/>
  <c r="L60" i="88"/>
  <c r="K60" i="88"/>
  <c r="H60" i="88"/>
  <c r="E60" i="88"/>
  <c r="M59" i="88"/>
  <c r="L59" i="88"/>
  <c r="K59" i="88"/>
  <c r="H59" i="88"/>
  <c r="E59" i="88"/>
  <c r="L58" i="88"/>
  <c r="J58" i="88"/>
  <c r="H58" i="88"/>
  <c r="E58" i="88"/>
  <c r="L57" i="88"/>
  <c r="J57" i="88"/>
  <c r="M57" i="88" s="1"/>
  <c r="H57" i="88"/>
  <c r="E57" i="88"/>
  <c r="I50" i="88"/>
  <c r="F50" i="88"/>
  <c r="C50" i="88"/>
  <c r="M49" i="88"/>
  <c r="L49" i="88"/>
  <c r="N49" i="88" s="1"/>
  <c r="K49" i="88"/>
  <c r="H49" i="88"/>
  <c r="E49" i="88"/>
  <c r="M48" i="88"/>
  <c r="L48" i="88"/>
  <c r="K48" i="88"/>
  <c r="H48" i="88"/>
  <c r="E48" i="88"/>
  <c r="M47" i="88"/>
  <c r="L47" i="88"/>
  <c r="N47" i="88" s="1"/>
  <c r="K47" i="88"/>
  <c r="H47" i="88"/>
  <c r="E47" i="88"/>
  <c r="M46" i="88"/>
  <c r="L46" i="88"/>
  <c r="K46" i="88"/>
  <c r="H46" i="88"/>
  <c r="E46" i="88"/>
  <c r="M45" i="88"/>
  <c r="L45" i="88"/>
  <c r="N45" i="88" s="1"/>
  <c r="K45" i="88"/>
  <c r="H45" i="88"/>
  <c r="E45" i="88"/>
  <c r="M44" i="88"/>
  <c r="L44" i="88"/>
  <c r="K44" i="88"/>
  <c r="H44" i="88"/>
  <c r="E44" i="88"/>
  <c r="M43" i="88"/>
  <c r="L43" i="88"/>
  <c r="N43" i="88" s="1"/>
  <c r="K43" i="88"/>
  <c r="H43" i="88"/>
  <c r="D43" i="88"/>
  <c r="D50" i="88" s="1"/>
  <c r="M42" i="88"/>
  <c r="L42" i="88"/>
  <c r="K42" i="88"/>
  <c r="J42" i="88"/>
  <c r="J107" i="88" s="1"/>
  <c r="H42" i="88"/>
  <c r="E42" i="88"/>
  <c r="M41" i="88"/>
  <c r="L41" i="88"/>
  <c r="K41" i="88"/>
  <c r="H41" i="88"/>
  <c r="E41" i="88"/>
  <c r="M40" i="88"/>
  <c r="L40" i="88"/>
  <c r="N40" i="88" s="1"/>
  <c r="K40" i="88"/>
  <c r="H40" i="88"/>
  <c r="E40" i="88"/>
  <c r="M39" i="88"/>
  <c r="L39" i="88"/>
  <c r="K39" i="88"/>
  <c r="H39" i="88"/>
  <c r="E39" i="88"/>
  <c r="M38" i="88"/>
  <c r="L38" i="88"/>
  <c r="N38" i="88" s="1"/>
  <c r="K38" i="88"/>
  <c r="H38" i="88"/>
  <c r="E38" i="88"/>
  <c r="M37" i="88"/>
  <c r="L37" i="88"/>
  <c r="K37" i="88"/>
  <c r="H37" i="88"/>
  <c r="E37" i="88"/>
  <c r="M36" i="88"/>
  <c r="L36" i="88"/>
  <c r="N36" i="88" s="1"/>
  <c r="K36" i="88"/>
  <c r="H36" i="88"/>
  <c r="E36" i="88"/>
  <c r="M35" i="88"/>
  <c r="L35" i="88"/>
  <c r="K35" i="88"/>
  <c r="H35" i="88"/>
  <c r="E35" i="88"/>
  <c r="M34" i="88"/>
  <c r="L34" i="88"/>
  <c r="N34" i="88" s="1"/>
  <c r="K34" i="88"/>
  <c r="H34" i="88"/>
  <c r="E34" i="88"/>
  <c r="M33" i="88"/>
  <c r="L33" i="88"/>
  <c r="K33" i="88"/>
  <c r="H33" i="88"/>
  <c r="E33" i="88"/>
  <c r="M32" i="88"/>
  <c r="L32" i="88"/>
  <c r="N32" i="88" s="1"/>
  <c r="K32" i="88"/>
  <c r="H32" i="88"/>
  <c r="E32" i="88"/>
  <c r="M31" i="88"/>
  <c r="L31" i="88"/>
  <c r="K31" i="88"/>
  <c r="H31" i="88"/>
  <c r="E31" i="88"/>
  <c r="M30" i="88"/>
  <c r="L30" i="88"/>
  <c r="N30" i="88" s="1"/>
  <c r="K30" i="88"/>
  <c r="H30" i="88"/>
  <c r="E30" i="88"/>
  <c r="M29" i="88"/>
  <c r="L29" i="88"/>
  <c r="K29" i="88"/>
  <c r="H29" i="88"/>
  <c r="E29" i="88"/>
  <c r="M28" i="88"/>
  <c r="L28" i="88"/>
  <c r="N28" i="88" s="1"/>
  <c r="K28" i="88"/>
  <c r="H28" i="88"/>
  <c r="E28" i="88"/>
  <c r="M27" i="88"/>
  <c r="L27" i="88"/>
  <c r="K27" i="88"/>
  <c r="H27" i="88"/>
  <c r="E27" i="88"/>
  <c r="M26" i="88"/>
  <c r="L26" i="88"/>
  <c r="N26" i="88" s="1"/>
  <c r="K26" i="88"/>
  <c r="H26" i="88"/>
  <c r="E26" i="88"/>
  <c r="M25" i="88"/>
  <c r="L25" i="88"/>
  <c r="K25" i="88"/>
  <c r="H25" i="88"/>
  <c r="E25" i="88"/>
  <c r="L24" i="88"/>
  <c r="J24" i="88"/>
  <c r="G24" i="88"/>
  <c r="H24" i="88" s="1"/>
  <c r="E24" i="88"/>
  <c r="M23" i="88"/>
  <c r="L23" i="88"/>
  <c r="N23" i="88" s="1"/>
  <c r="K23" i="88"/>
  <c r="H23" i="88"/>
  <c r="E23" i="88"/>
  <c r="M22" i="88"/>
  <c r="L22" i="88"/>
  <c r="K22" i="88"/>
  <c r="H22" i="88"/>
  <c r="E22" i="88"/>
  <c r="M21" i="88"/>
  <c r="L21" i="88"/>
  <c r="N21" i="88" s="1"/>
  <c r="K21" i="88"/>
  <c r="H21" i="88"/>
  <c r="E21" i="88"/>
  <c r="L20" i="88"/>
  <c r="J20" i="88"/>
  <c r="H20" i="88"/>
  <c r="E20" i="88"/>
  <c r="M19" i="88"/>
  <c r="L19" i="88"/>
  <c r="K19" i="88"/>
  <c r="H19" i="88"/>
  <c r="E19" i="88"/>
  <c r="M18" i="88"/>
  <c r="L18" i="88"/>
  <c r="N18" i="88" s="1"/>
  <c r="K18" i="88"/>
  <c r="H18" i="88"/>
  <c r="E18" i="88"/>
  <c r="M17" i="88"/>
  <c r="L17" i="88"/>
  <c r="K17" i="88"/>
  <c r="H17" i="88"/>
  <c r="E17" i="88"/>
  <c r="M16" i="88"/>
  <c r="L16" i="88"/>
  <c r="N16" i="88" s="1"/>
  <c r="K16" i="88"/>
  <c r="H16" i="88"/>
  <c r="E16" i="88"/>
  <c r="M15" i="88"/>
  <c r="L15" i="88"/>
  <c r="K15" i="88"/>
  <c r="J15" i="88"/>
  <c r="H15" i="88"/>
  <c r="G15" i="88"/>
  <c r="G50" i="88" s="1"/>
  <c r="E15" i="88"/>
  <c r="L14" i="88"/>
  <c r="J14" i="88"/>
  <c r="M14" i="88" s="1"/>
  <c r="H14" i="88"/>
  <c r="E14" i="88"/>
  <c r="M13" i="88"/>
  <c r="L13" i="88"/>
  <c r="N13" i="88" s="1"/>
  <c r="K13" i="88"/>
  <c r="H13" i="88"/>
  <c r="E13" i="88"/>
  <c r="M12" i="88"/>
  <c r="L12" i="88"/>
  <c r="K12" i="88"/>
  <c r="H12" i="88"/>
  <c r="E12" i="88"/>
  <c r="M11" i="88"/>
  <c r="L11" i="88"/>
  <c r="N11" i="88" s="1"/>
  <c r="K11" i="88"/>
  <c r="H11" i="88"/>
  <c r="E11" i="88"/>
  <c r="M10" i="88"/>
  <c r="L10" i="88"/>
  <c r="K10" i="88"/>
  <c r="H10" i="88"/>
  <c r="E10" i="88"/>
  <c r="M9" i="88"/>
  <c r="L9" i="88"/>
  <c r="N9" i="88" s="1"/>
  <c r="K9" i="88"/>
  <c r="H9" i="88"/>
  <c r="E9" i="88"/>
  <c r="M8" i="88"/>
  <c r="L8" i="88"/>
  <c r="K8" i="88"/>
  <c r="H8" i="88"/>
  <c r="E8" i="88"/>
  <c r="M7" i="88"/>
  <c r="L7" i="88"/>
  <c r="N7" i="88" s="1"/>
  <c r="K7" i="88"/>
  <c r="H7" i="88"/>
  <c r="E7" i="88"/>
  <c r="J89" i="88" l="1"/>
  <c r="M89" i="88" s="1"/>
  <c r="M87" i="88"/>
  <c r="K87" i="88"/>
  <c r="L50" i="88"/>
  <c r="E76" i="88"/>
  <c r="N60" i="88"/>
  <c r="N62" i="88"/>
  <c r="N64" i="88"/>
  <c r="N66" i="88"/>
  <c r="N68" i="88"/>
  <c r="N70" i="88"/>
  <c r="N72" i="88"/>
  <c r="N74" i="88"/>
  <c r="L82" i="88"/>
  <c r="N85" i="88"/>
  <c r="H94" i="88"/>
  <c r="N91" i="88"/>
  <c r="E94" i="88"/>
  <c r="N93" i="88"/>
  <c r="N14" i="88"/>
  <c r="H50" i="88"/>
  <c r="J76" i="88"/>
  <c r="M76" i="88" s="1"/>
  <c r="M82" i="88"/>
  <c r="K89" i="88"/>
  <c r="L89" i="88"/>
  <c r="C95" i="88"/>
  <c r="C97" i="88" s="1"/>
  <c r="C104" i="88" s="1"/>
  <c r="C106" i="88" s="1"/>
  <c r="L94" i="88"/>
  <c r="L101" i="88"/>
  <c r="N8" i="88"/>
  <c r="N10" i="88"/>
  <c r="N12" i="88"/>
  <c r="K14" i="88"/>
  <c r="N22" i="88"/>
  <c r="N25" i="88"/>
  <c r="N27" i="88"/>
  <c r="N29" i="88"/>
  <c r="N31" i="88"/>
  <c r="N33" i="88"/>
  <c r="N35" i="88"/>
  <c r="N37" i="88"/>
  <c r="N39" i="88"/>
  <c r="N41" i="88"/>
  <c r="N44" i="88"/>
  <c r="N46" i="88"/>
  <c r="N48" i="88"/>
  <c r="H76" i="88"/>
  <c r="K57" i="88"/>
  <c r="N59" i="88"/>
  <c r="N61" i="88"/>
  <c r="N63" i="88"/>
  <c r="N65" i="88"/>
  <c r="N67" i="88"/>
  <c r="N69" i="88"/>
  <c r="N71" i="88"/>
  <c r="N73" i="88"/>
  <c r="N75" i="88"/>
  <c r="E82" i="88"/>
  <c r="K82" i="88"/>
  <c r="H89" i="88"/>
  <c r="N84" i="88"/>
  <c r="N86" i="88"/>
  <c r="N87" i="88"/>
  <c r="E89" i="88"/>
  <c r="K94" i="88"/>
  <c r="K95" i="88" s="1"/>
  <c r="G95" i="88"/>
  <c r="G97" i="88" s="1"/>
  <c r="G104" i="88" s="1"/>
  <c r="G106" i="88" s="1"/>
  <c r="N100" i="88"/>
  <c r="N101" i="88" s="1"/>
  <c r="E95" i="88"/>
  <c r="M24" i="88"/>
  <c r="N24" i="88" s="1"/>
  <c r="K24" i="88"/>
  <c r="J50" i="88"/>
  <c r="M50" i="88" s="1"/>
  <c r="H107" i="88"/>
  <c r="L107" i="88"/>
  <c r="N81" i="88"/>
  <c r="H95" i="88"/>
  <c r="H97" i="88" s="1"/>
  <c r="H104" i="88" s="1"/>
  <c r="J95" i="88"/>
  <c r="M94" i="88"/>
  <c r="I95" i="88"/>
  <c r="N15" i="88"/>
  <c r="N17" i="88"/>
  <c r="N19" i="88"/>
  <c r="M20" i="88"/>
  <c r="N20" i="88" s="1"/>
  <c r="K20" i="88"/>
  <c r="K50" i="88" s="1"/>
  <c r="N42" i="88"/>
  <c r="D107" i="88"/>
  <c r="E43" i="88"/>
  <c r="E50" i="88" s="1"/>
  <c r="N57" i="88"/>
  <c r="M58" i="88"/>
  <c r="N58" i="88" s="1"/>
  <c r="K58" i="88"/>
  <c r="K76" i="88" s="1"/>
  <c r="N88" i="88"/>
  <c r="N92" i="88"/>
  <c r="N94" i="88" s="1"/>
  <c r="E107" i="88"/>
  <c r="K107" i="88"/>
  <c r="M107" i="88"/>
  <c r="D95" i="88"/>
  <c r="D97" i="88" s="1"/>
  <c r="D104" i="88" s="1"/>
  <c r="D106" i="88" s="1"/>
  <c r="F95" i="88"/>
  <c r="F97" i="88" s="1"/>
  <c r="F104" i="88" s="1"/>
  <c r="F106" i="88" s="1"/>
  <c r="N50" i="88" l="1"/>
  <c r="N89" i="88"/>
  <c r="N76" i="88"/>
  <c r="N107" i="88"/>
  <c r="E97" i="88"/>
  <c r="E104" i="88" s="1"/>
  <c r="E106" i="88" s="1"/>
  <c r="L95" i="88"/>
  <c r="I97" i="88"/>
  <c r="J97" i="88"/>
  <c r="M95" i="88"/>
  <c r="H106" i="88"/>
  <c r="K97" i="88"/>
  <c r="K104" i="88" s="1"/>
  <c r="K106" i="88" s="1"/>
  <c r="N82" i="88"/>
  <c r="N95" i="88" s="1"/>
  <c r="N97" i="88" s="1"/>
  <c r="N104" i="88" s="1"/>
  <c r="N106" i="88" s="1"/>
  <c r="L97" i="88" l="1"/>
  <c r="I104" i="88"/>
  <c r="J104" i="88"/>
  <c r="M97" i="88"/>
  <c r="L104" i="88" l="1"/>
  <c r="I106" i="88"/>
  <c r="L106" i="88" s="1"/>
  <c r="J106" i="88"/>
  <c r="M106" i="88" s="1"/>
  <c r="M104" i="88"/>
</calcChain>
</file>

<file path=xl/sharedStrings.xml><?xml version="1.0" encoding="utf-8"?>
<sst xmlns="http://schemas.openxmlformats.org/spreadsheetml/2006/main" count="118" uniqueCount="101">
  <si>
    <t>I.</t>
  </si>
  <si>
    <t>II.</t>
  </si>
  <si>
    <t>Összesen:</t>
  </si>
  <si>
    <t>1.</t>
  </si>
  <si>
    <t>2.</t>
  </si>
  <si>
    <t>3.</t>
  </si>
  <si>
    <t>III.</t>
  </si>
  <si>
    <t>Munkáltatói támogatás</t>
  </si>
  <si>
    <t>IV.</t>
  </si>
  <si>
    <t>MINDÖSSZESEN:</t>
  </si>
  <si>
    <t>Közvilágítás fejlesztési keretösszeg</t>
  </si>
  <si>
    <t>Tervezési keretösszeg</t>
  </si>
  <si>
    <t>Városrehabilitációs kölcsön</t>
  </si>
  <si>
    <t>Önként vállalt feladatok összesen:</t>
  </si>
  <si>
    <t>ebből:</t>
  </si>
  <si>
    <t>Kötelező feladatok összesen:</t>
  </si>
  <si>
    <t>Vasivíz Zrt-től átvett vagyon értékeltetése</t>
  </si>
  <si>
    <t>Beruházások</t>
  </si>
  <si>
    <t>Felújítások</t>
  </si>
  <si>
    <t>Egyéb felhalmozási célú kiadások</t>
  </si>
  <si>
    <t>Felhalmozási célú visszatérítendő támogatások, kölcsönök nyújtása</t>
  </si>
  <si>
    <t>Egyéb felhalmozási célú támogatások államháztartáson belülre</t>
  </si>
  <si>
    <t>Egyéb felhalmozási célú támogatások államháztartáson kívülre</t>
  </si>
  <si>
    <t>FELHALMOZÁSI C. KÖLTSÉGVETÉSI KIADÁSOK ÖSSZESEN:</t>
  </si>
  <si>
    <t>FINANSZÍROZÁSI KIADÁSOK ÖSSZESEN:</t>
  </si>
  <si>
    <t>Hiteltörlesztések</t>
  </si>
  <si>
    <t>Finanszírozási kiadások:</t>
  </si>
  <si>
    <t>Rendezési terv módosításának tervezése</t>
  </si>
  <si>
    <t>Jurisics-vár Művelődési Központ és Várszínház érdekeltségnövelő pályázat saját erő</t>
  </si>
  <si>
    <t>Kőszegi Közös Önkormányzati Hivatal kisértékű tárgyi eszköz beszerzés</t>
  </si>
  <si>
    <t>Alpannónia pályázat keretén belül- Koronaőrző emlékhely fejlesztése</t>
  </si>
  <si>
    <t>Alpannónia pályázat keretén belül- Fejlesztés a Csónakázó-tónál: aqua-alpannonia® bemutatóhely és szabadtéri sportcentrum kialakítása</t>
  </si>
  <si>
    <t>TOP-2.1.2-15 Városmajor</t>
  </si>
  <si>
    <t>TOP-2.1.3-15 Csapadékvíz</t>
  </si>
  <si>
    <t>TOP-3.1.1-15 Déli Városrész</t>
  </si>
  <si>
    <t>TOP-3.2.1-16 Önkormányzati épület energetikai</t>
  </si>
  <si>
    <t>TOP-1.2.1-16 Turisztika</t>
  </si>
  <si>
    <t>Hulladékgazdálkodási társulási beruházásokhoz átadás (2017.évi hátralék)</t>
  </si>
  <si>
    <t>VASIVÍZ Zrt. Kompenzációs számlák</t>
  </si>
  <si>
    <t>Kőszegi Szociális Gondozási Központ kisértékű tárgyi eszköz beszerzés</t>
  </si>
  <si>
    <t>Jurisics Vár TOP projekt keretében beszerzendő eszközök</t>
  </si>
  <si>
    <t>Jurisics-vár Művelődési Központ és Várszínház kisértékű tárgyi eszközök</t>
  </si>
  <si>
    <t>Hulladékgazdálkodási társulási beruházásokhoz átadás (2018.évi hátralék)</t>
  </si>
  <si>
    <t>Jurisics-vár Művelődési Központ és Várszínház (kisebb javítások)</t>
  </si>
  <si>
    <t>Kőszegi Közös Önkormányzati Hivatal (kisebb javítások)</t>
  </si>
  <si>
    <t>Chernel Kálmán Városi Könyvtár kisértékű tárgyi eszközök</t>
  </si>
  <si>
    <t>Chernel Kálmán Városi Könyvtár (kisebb javítások)</t>
  </si>
  <si>
    <t>Kőszegi Városi Múzeum (kisebb javítások)</t>
  </si>
  <si>
    <t>Bírkózó terem kialakítása (pályázatból 50 000 000 + pályázati bíztosíték 3 500 000)</t>
  </si>
  <si>
    <t>Intézmények</t>
  </si>
  <si>
    <t>Önkormányzat</t>
  </si>
  <si>
    <t>Összesen</t>
  </si>
  <si>
    <t>Városkörnyéki közösségi közlekedés fejlesztése (SUMP)</t>
  </si>
  <si>
    <t>VELOREGIO</t>
  </si>
  <si>
    <t>Zártkerti mintaprogram pályázati pénzből</t>
  </si>
  <si>
    <t>Zártkerti mintaprogram többlet kiadásokra</t>
  </si>
  <si>
    <t>Kőszegi Szociális Gondozási Központ Horvátzsidányi IK kisértékű tárgyi eszköz beszerzés</t>
  </si>
  <si>
    <t>Fejlesztési hitelből</t>
  </si>
  <si>
    <t>2020. évi felhalmozási  kiadások ( Ft)</t>
  </si>
  <si>
    <t xml:space="preserve">TOP projektek 2020.évi előkészítési költségei </t>
  </si>
  <si>
    <t xml:space="preserve">Bölcsőde pályázat </t>
  </si>
  <si>
    <t>TOP-2.1.2-15 Városmajor (217/2019.(XII.09.)</t>
  </si>
  <si>
    <t>Hulladékgazdálkodási társulási beruházásokhoz átadás (2019.évi hátralék)</t>
  </si>
  <si>
    <t>Ipari Park fejlesztése</t>
  </si>
  <si>
    <t>Kőszegi Városi Múzeum 2018.évi pénzmaradvány Hősök tornya pályázatra</t>
  </si>
  <si>
    <t>Kőszegi Városi Múzeum  kisértékű tárgyi eszközök</t>
  </si>
  <si>
    <t>Alpannónia pályázat keretén belül- Koronaőrző emlékhely fejlesztése önrész</t>
  </si>
  <si>
    <t>Chernel Kálmán Városi Könyvtár TOP projekt</t>
  </si>
  <si>
    <t>Munkaszolgálatos emlékhelyhez együttműködési megállapodás alapján 231/2019.(XII.19.)</t>
  </si>
  <si>
    <t>Eredeti előirányzat</t>
  </si>
  <si>
    <t>Módosított előirányzat 2020.06.30.</t>
  </si>
  <si>
    <t>Változás összege</t>
  </si>
  <si>
    <t>Chernel Kálmán Városi Könyvtár érdekeltségnövelő támogatásból</t>
  </si>
  <si>
    <t>Gyógyító Klíma Kőszegen KEHOP</t>
  </si>
  <si>
    <t>Árpád tér Pék utcáig tartó szakasz (Bajcsy utca) felújítása</t>
  </si>
  <si>
    <t>Jurisics-vár Művelődési Központ és Várszínház ITM projekt</t>
  </si>
  <si>
    <t>VELOREGIO támogatási  maradvány visszautalása</t>
  </si>
  <si>
    <t>Kőszegfalvi SE raktárépítéshez</t>
  </si>
  <si>
    <t>Módosított előirányzat 2020.09.30.</t>
  </si>
  <si>
    <t>Meseváros Óvoda Székhely Intézmény kisértékű tárgyi eszköz beszerzés</t>
  </si>
  <si>
    <t>Meseváros Óvoda Bölcsőde Intézményegysége kisértékű tárgyi eszköz beszerzés</t>
  </si>
  <si>
    <t>Meseváros Óvoda Felsővárosi tagóvoda kisértékű tárgyi eszköz beszerzés</t>
  </si>
  <si>
    <t>Meseváros Óvoda Peresznyei telephelye kisértékű tárgyi eszköz beszerzés</t>
  </si>
  <si>
    <t>Meseváros Óvoda Horvátzsidányi tagóvoda kisértékű tárgyi eszköz beszerzés</t>
  </si>
  <si>
    <t>Meseváros Óvoda Újvárosi tagóvoda kisértékű tárgyi eszköz beszerzés</t>
  </si>
  <si>
    <t>Meseváros Óvoda Kőszegfalvi tagóvoda kisértékű tárgyi eszköz beszerzés</t>
  </si>
  <si>
    <t>Meseváros Óvoda Velemi tagóvoda kisértéká tárgyi eszköz beszerzés</t>
  </si>
  <si>
    <t xml:space="preserve">Paktum projekt </t>
  </si>
  <si>
    <t>Könyvtár TOP-ERFA-2019-00124 Olvasókert</t>
  </si>
  <si>
    <t>Jurisics-vár Művelődési Központ és Várszínház Autó vásárlás</t>
  </si>
  <si>
    <t>Meseváros Óvoda Bölcsőde Intézményegysége  (kisebb javítások)</t>
  </si>
  <si>
    <t>Meseváros Óvoda Felsővárosi tagóvoda kazánjavítás</t>
  </si>
  <si>
    <t>Mesvráos Óvoda Horvátzsidányi tagóvoda (kisebb javítások)</t>
  </si>
  <si>
    <t>Meseváros Óvoda Újvárosi tagóvoda (kisebb javítások)</t>
  </si>
  <si>
    <t>Meseváros Óvoda Kőszegfalvi tagóvoda  (kisebb javítások)</t>
  </si>
  <si>
    <t xml:space="preserve">Szent Lénárd utca Petőfi tér  felújítása </t>
  </si>
  <si>
    <t xml:space="preserve">Dózsa György utca felújítása </t>
  </si>
  <si>
    <t xml:space="preserve">VIS MAIOR </t>
  </si>
  <si>
    <t>Könyvtár TOP-ERFA-2019-00125 Közösségi terek</t>
  </si>
  <si>
    <t>ALPANNONIA támogatási  előleg visszautalása</t>
  </si>
  <si>
    <t>5. melléklet az  1/2020.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</si>
</sst>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43" x14ac:knownFonts="1"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6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1" fillId="3" borderId="0" applyNumberFormat="0" applyBorder="0" applyAlignment="0" applyProtection="0"/>
    <xf numFmtId="0" fontId="27" fillId="7" borderId="1" applyNumberFormat="0" applyAlignment="0" applyProtection="0"/>
    <xf numFmtId="0" fontId="23" fillId="20" borderId="1" applyNumberFormat="0" applyAlignment="0" applyProtection="0"/>
    <xf numFmtId="0" fontId="14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19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9" fillId="7" borderId="1" applyNumberFormat="0" applyAlignment="0" applyProtection="0"/>
    <xf numFmtId="0" fontId="6" fillId="22" borderId="7" applyNumberFormat="0" applyFont="0" applyAlignment="0" applyProtection="0"/>
    <xf numFmtId="0" fontId="35" fillId="4" borderId="0" applyNumberFormat="0" applyBorder="0" applyAlignment="0" applyProtection="0"/>
    <xf numFmtId="0" fontId="36" fillId="20" borderId="8" applyNumberFormat="0" applyAlignment="0" applyProtection="0"/>
    <xf numFmtId="0" fontId="16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6" fillId="0" borderId="0"/>
    <xf numFmtId="0" fontId="24" fillId="0" borderId="0"/>
    <xf numFmtId="0" fontId="6" fillId="0" borderId="0"/>
    <xf numFmtId="0" fontId="25" fillId="0" borderId="0"/>
    <xf numFmtId="0" fontId="7" fillId="0" borderId="0"/>
    <xf numFmtId="0" fontId="42" fillId="0" borderId="0"/>
    <xf numFmtId="0" fontId="6" fillId="0" borderId="0"/>
    <xf numFmtId="0" fontId="6" fillId="0" borderId="0"/>
    <xf numFmtId="0" fontId="7" fillId="22" borderId="7" applyNumberFormat="0" applyFont="0" applyAlignment="0" applyProtection="0"/>
    <xf numFmtId="0" fontId="18" fillId="20" borderId="8" applyNumberFormat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23" borderId="0" applyNumberFormat="0" applyBorder="0" applyAlignment="0" applyProtection="0"/>
    <xf numFmtId="0" fontId="41" fillId="20" borderId="1" applyNumberFormat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"/>
    </xf>
    <xf numFmtId="0" fontId="2" fillId="24" borderId="0" xfId="0" applyFont="1" applyFill="1" applyAlignment="1">
      <alignment vertical="top"/>
    </xf>
    <xf numFmtId="3" fontId="2" fillId="24" borderId="0" xfId="0" applyNumberFormat="1" applyFont="1" applyFill="1" applyAlignment="1">
      <alignment vertical="top"/>
    </xf>
    <xf numFmtId="0" fontId="2" fillId="24" borderId="0" xfId="0" applyFont="1" applyFill="1" applyAlignment="1">
      <alignment vertical="top" wrapText="1"/>
    </xf>
    <xf numFmtId="3" fontId="2" fillId="24" borderId="0" xfId="0" applyNumberFormat="1" applyFont="1" applyFill="1" applyAlignment="1">
      <alignment horizontal="right" vertical="top"/>
    </xf>
    <xf numFmtId="0" fontId="2" fillId="25" borderId="0" xfId="0" applyFont="1" applyFill="1" applyAlignment="1">
      <alignment vertical="top"/>
    </xf>
    <xf numFmtId="3" fontId="2" fillId="25" borderId="0" xfId="0" applyNumberFormat="1" applyFont="1" applyFill="1" applyAlignment="1">
      <alignment vertical="top"/>
    </xf>
    <xf numFmtId="0" fontId="3" fillId="25" borderId="0" xfId="0" applyFont="1" applyFill="1" applyAlignment="1">
      <alignment vertical="top"/>
    </xf>
    <xf numFmtId="3" fontId="2" fillId="25" borderId="0" xfId="0" applyNumberFormat="1" applyFont="1" applyFill="1" applyAlignment="1">
      <alignment horizontal="right" vertical="top"/>
    </xf>
    <xf numFmtId="0" fontId="2" fillId="25" borderId="0" xfId="0" applyFont="1" applyFill="1" applyAlignment="1">
      <alignment vertical="top" wrapText="1"/>
    </xf>
    <xf numFmtId="3" fontId="3" fillId="25" borderId="0" xfId="0" applyNumberFormat="1" applyFont="1" applyFill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3" fontId="3" fillId="0" borderId="0" xfId="0" applyNumberFormat="1" applyFont="1" applyAlignment="1">
      <alignment vertical="top"/>
    </xf>
    <xf numFmtId="1" fontId="2" fillId="24" borderId="0" xfId="76" applyNumberFormat="1" applyFont="1" applyFill="1" applyAlignment="1">
      <alignment horizontal="right" vertical="top"/>
    </xf>
    <xf numFmtId="0" fontId="2" fillId="24" borderId="0" xfId="76" applyFont="1" applyFill="1" applyAlignment="1">
      <alignment vertical="top" wrapText="1"/>
    </xf>
    <xf numFmtId="3" fontId="2" fillId="24" borderId="0" xfId="76" applyNumberFormat="1" applyFont="1" applyFill="1" applyAlignment="1">
      <alignment horizontal="right" vertical="top"/>
    </xf>
    <xf numFmtId="0" fontId="2" fillId="24" borderId="0" xfId="0" applyFont="1" applyFill="1" applyAlignment="1">
      <alignment horizontal="left" vertical="top" wrapText="1"/>
    </xf>
    <xf numFmtId="1" fontId="2" fillId="25" borderId="0" xfId="76" applyNumberFormat="1" applyFont="1" applyFill="1" applyAlignment="1">
      <alignment horizontal="right" vertical="top"/>
    </xf>
    <xf numFmtId="0" fontId="0" fillId="24" borderId="0" xfId="0" applyFill="1"/>
    <xf numFmtId="3" fontId="2" fillId="24" borderId="0" xfId="0" applyNumberFormat="1" applyFont="1" applyFill="1" applyAlignment="1">
      <alignment horizontal="right" vertical="top" wrapText="1"/>
    </xf>
    <xf numFmtId="0" fontId="2" fillId="0" borderId="0" xfId="76" applyFont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0" fontId="2" fillId="24" borderId="0" xfId="76" applyFont="1" applyFill="1" applyAlignment="1">
      <alignment horizontal="right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0" fontId="2" fillId="25" borderId="0" xfId="0" applyFont="1" applyFill="1" applyAlignment="1">
      <alignment horizontal="left" vertical="top"/>
    </xf>
    <xf numFmtId="0" fontId="2" fillId="26" borderId="0" xfId="0" applyFont="1" applyFill="1" applyAlignment="1">
      <alignment horizontal="left" vertical="top"/>
    </xf>
    <xf numFmtId="0" fontId="2" fillId="26" borderId="0" xfId="0" applyFont="1" applyFill="1" applyAlignment="1">
      <alignment vertical="top"/>
    </xf>
    <xf numFmtId="3" fontId="2" fillId="26" borderId="0" xfId="0" applyNumberFormat="1" applyFont="1" applyFill="1" applyAlignment="1">
      <alignment horizontal="right" vertical="top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0" fontId="2" fillId="26" borderId="0" xfId="0" applyFont="1" applyFill="1" applyAlignment="1">
      <alignment vertical="top" wrapText="1"/>
    </xf>
    <xf numFmtId="3" fontId="2" fillId="26" borderId="0" xfId="0" applyNumberFormat="1" applyFont="1" applyFill="1" applyAlignment="1">
      <alignment vertical="top"/>
    </xf>
    <xf numFmtId="0" fontId="1" fillId="0" borderId="0" xfId="0" applyFont="1" applyAlignment="1">
      <alignment vertical="top"/>
    </xf>
    <xf numFmtId="0" fontId="3" fillId="26" borderId="0" xfId="0" applyFont="1" applyFill="1" applyAlignment="1">
      <alignment vertical="top"/>
    </xf>
    <xf numFmtId="3" fontId="3" fillId="26" borderId="0" xfId="0" applyNumberFormat="1" applyFont="1" applyFill="1" applyAlignment="1">
      <alignment vertical="top"/>
    </xf>
    <xf numFmtId="0" fontId="3" fillId="27" borderId="0" xfId="0" applyFont="1" applyFill="1" applyAlignment="1">
      <alignment vertical="top"/>
    </xf>
    <xf numFmtId="3" fontId="3" fillId="27" borderId="0" xfId="0" applyNumberFormat="1" applyFont="1" applyFill="1" applyAlignment="1">
      <alignment vertical="top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8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 xr:uid="{00000000-0005-0000-0000-000006000000}"/>
    <cellStyle name="20% - Accent2" xfId="8" xr:uid="{00000000-0005-0000-0000-000007000000}"/>
    <cellStyle name="20% - Accent3" xfId="9" xr:uid="{00000000-0005-0000-0000-000008000000}"/>
    <cellStyle name="20% - Accent4" xfId="10" xr:uid="{00000000-0005-0000-0000-000009000000}"/>
    <cellStyle name="20% - Accent5" xfId="11" xr:uid="{00000000-0005-0000-0000-00000A000000}"/>
    <cellStyle name="20% - Accent6" xfId="12" xr:uid="{00000000-0005-0000-0000-00000B000000}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 xr:uid="{00000000-0005-0000-0000-00001E000000}"/>
    <cellStyle name="60% - Accent2" xfId="32" xr:uid="{00000000-0005-0000-0000-00001F000000}"/>
    <cellStyle name="60% - Accent3" xfId="33" xr:uid="{00000000-0005-0000-0000-000020000000}"/>
    <cellStyle name="60% - Accent4" xfId="34" xr:uid="{00000000-0005-0000-0000-000021000000}"/>
    <cellStyle name="60% - Accent5" xfId="35" xr:uid="{00000000-0005-0000-0000-000022000000}"/>
    <cellStyle name="60% - Accent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Bevitel" xfId="44" builtinId="20" customBuiltin="1"/>
    <cellStyle name="Calculation" xfId="45" xr:uid="{00000000-0005-0000-0000-00002C000000}"/>
    <cellStyle name="Check Cell" xfId="46" xr:uid="{00000000-0005-0000-0000-00002D000000}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 xr:uid="{00000000-0005-0000-0000-000034000000}"/>
    <cellStyle name="Ezres 2" xfId="54" xr:uid="{00000000-0005-0000-0000-000035000000}"/>
    <cellStyle name="Figyelmeztetés" xfId="55" builtinId="11" customBuiltin="1"/>
    <cellStyle name="Good" xfId="56" xr:uid="{00000000-0005-0000-0000-000037000000}"/>
    <cellStyle name="Heading 1" xfId="57" xr:uid="{00000000-0005-0000-0000-000038000000}"/>
    <cellStyle name="Heading 2" xfId="58" xr:uid="{00000000-0005-0000-0000-000039000000}"/>
    <cellStyle name="Heading 3" xfId="59" xr:uid="{00000000-0005-0000-0000-00003A000000}"/>
    <cellStyle name="Heading 4" xfId="60" xr:uid="{00000000-0005-0000-0000-00003B000000}"/>
    <cellStyle name="Hivatkozott cella" xfId="61" builtinId="24" customBuiltin="1"/>
    <cellStyle name="Input" xfId="62" xr:uid="{00000000-0005-0000-0000-00003D000000}"/>
    <cellStyle name="Jegyzet" xfId="63" builtinId="10" customBuiltin="1"/>
    <cellStyle name="Jó" xfId="64" builtinId="26" customBuiltin="1"/>
    <cellStyle name="Kimenet" xfId="65" builtinId="21" customBuiltin="1"/>
    <cellStyle name="Linked Cell" xfId="66" xr:uid="{00000000-0005-0000-0000-000041000000}"/>
    <cellStyle name="Magyarázó szöveg" xfId="67" builtinId="53" customBuiltin="1"/>
    <cellStyle name="Neutral" xfId="68" xr:uid="{00000000-0005-0000-0000-000043000000}"/>
    <cellStyle name="Normál" xfId="0" builtinId="0"/>
    <cellStyle name="Normál 2" xfId="69" xr:uid="{00000000-0005-0000-0000-000045000000}"/>
    <cellStyle name="Normál 2 2" xfId="70" xr:uid="{00000000-0005-0000-0000-000046000000}"/>
    <cellStyle name="Normál 2_mellékletek 2013. III. névi rendelethez Kőszeg" xfId="71" xr:uid="{00000000-0005-0000-0000-000047000000}"/>
    <cellStyle name="Normál 3" xfId="72" xr:uid="{00000000-0005-0000-0000-000048000000}"/>
    <cellStyle name="Normál 3 2" xfId="73" xr:uid="{00000000-0005-0000-0000-000049000000}"/>
    <cellStyle name="Normál 3 3" xfId="74" xr:uid="{00000000-0005-0000-0000-00004A000000}"/>
    <cellStyle name="Normal_KTRSZJ" xfId="75" xr:uid="{00000000-0005-0000-0000-00004C000000}"/>
    <cellStyle name="Normál_melléklet összesen_2012. koncepció kiegészítő táblázatok 2" xfId="76" xr:uid="{00000000-0005-0000-0000-00004D000000}"/>
    <cellStyle name="Note" xfId="77" xr:uid="{00000000-0005-0000-0000-00004F000000}"/>
    <cellStyle name="Output" xfId="78" xr:uid="{00000000-0005-0000-0000-000050000000}"/>
    <cellStyle name="Összesen" xfId="79" builtinId="25" customBuiltin="1"/>
    <cellStyle name="Rossz" xfId="80" builtinId="27" customBuiltin="1"/>
    <cellStyle name="Semleges" xfId="81" builtinId="28" customBuiltin="1"/>
    <cellStyle name="Számítás" xfId="82" builtinId="22" customBuiltin="1"/>
    <cellStyle name="Title" xfId="83" xr:uid="{00000000-0005-0000-0000-000055000000}"/>
    <cellStyle name="Total" xfId="84" xr:uid="{00000000-0005-0000-0000-000056000000}"/>
    <cellStyle name="Warning Text" xfId="85" xr:uid="{00000000-0005-0000-0000-00005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N109"/>
  <sheetViews>
    <sheetView tabSelected="1" zoomScaleNormal="100" workbookViewId="0">
      <selection activeCell="A2" sqref="A2:N2"/>
    </sheetView>
  </sheetViews>
  <sheetFormatPr defaultRowHeight="12.75" x14ac:dyDescent="0.2"/>
  <cols>
    <col min="2" max="2" width="70.7109375" customWidth="1"/>
    <col min="3" max="3" width="11" bestFit="1" customWidth="1"/>
    <col min="4" max="4" width="12.7109375" bestFit="1" customWidth="1"/>
    <col min="5" max="5" width="12.28515625" bestFit="1" customWidth="1"/>
    <col min="6" max="6" width="11" bestFit="1" customWidth="1"/>
    <col min="7" max="7" width="12.7109375" bestFit="1" customWidth="1"/>
    <col min="8" max="8" width="12.28515625" bestFit="1" customWidth="1"/>
    <col min="9" max="9" width="11" bestFit="1" customWidth="1"/>
    <col min="10" max="10" width="12.7109375" bestFit="1" customWidth="1"/>
    <col min="11" max="11" width="12.28515625" bestFit="1" customWidth="1"/>
    <col min="12" max="12" width="11" bestFit="1" customWidth="1"/>
    <col min="13" max="13" width="12.7109375" bestFit="1" customWidth="1"/>
    <col min="14" max="14" width="12.28515625" bestFit="1" customWidth="1"/>
  </cols>
  <sheetData>
    <row r="1" spans="1:14" ht="13.5" x14ac:dyDescent="0.25">
      <c r="A1" s="41" t="s">
        <v>100</v>
      </c>
      <c r="B1" s="41"/>
      <c r="C1" s="41"/>
      <c r="D1" s="41"/>
      <c r="E1" s="41"/>
    </row>
    <row r="2" spans="1:14" x14ac:dyDescent="0.2">
      <c r="A2" s="42" t="s">
        <v>58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4" customHeight="1" x14ac:dyDescent="0.2">
      <c r="A4" s="1"/>
      <c r="B4" s="1"/>
      <c r="C4" s="43" t="s">
        <v>69</v>
      </c>
      <c r="D4" s="43"/>
      <c r="E4" s="43"/>
      <c r="F4" s="43" t="s">
        <v>70</v>
      </c>
      <c r="G4" s="43"/>
      <c r="H4" s="43"/>
      <c r="I4" s="43" t="s">
        <v>78</v>
      </c>
      <c r="J4" s="43"/>
      <c r="K4" s="43"/>
      <c r="L4" s="43" t="s">
        <v>71</v>
      </c>
      <c r="M4" s="43"/>
      <c r="N4" s="43"/>
    </row>
    <row r="5" spans="1:14" ht="24" customHeight="1" x14ac:dyDescent="0.2">
      <c r="A5" s="1"/>
      <c r="B5" s="1"/>
      <c r="C5" s="1" t="s">
        <v>49</v>
      </c>
      <c r="D5" s="1" t="s">
        <v>50</v>
      </c>
      <c r="E5" s="1" t="s">
        <v>51</v>
      </c>
      <c r="F5" s="1" t="s">
        <v>49</v>
      </c>
      <c r="G5" s="1" t="s">
        <v>50</v>
      </c>
      <c r="H5" s="1" t="s">
        <v>51</v>
      </c>
      <c r="I5" s="1" t="s">
        <v>49</v>
      </c>
      <c r="J5" s="1" t="s">
        <v>50</v>
      </c>
      <c r="K5" s="1" t="s">
        <v>51</v>
      </c>
      <c r="L5" s="1" t="s">
        <v>49</v>
      </c>
      <c r="M5" s="1" t="s">
        <v>50</v>
      </c>
      <c r="N5" s="1" t="s">
        <v>51</v>
      </c>
    </row>
    <row r="6" spans="1:14" x14ac:dyDescent="0.2">
      <c r="A6" s="12" t="s">
        <v>0</v>
      </c>
      <c r="B6" s="13" t="s">
        <v>17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5" customHeight="1" x14ac:dyDescent="0.2">
      <c r="A7" s="15">
        <v>1</v>
      </c>
      <c r="B7" s="16" t="s">
        <v>11</v>
      </c>
      <c r="C7" s="17"/>
      <c r="D7" s="17">
        <v>6000000</v>
      </c>
      <c r="E7" s="17">
        <f t="shared" ref="E7:E49" si="0">C7+D7</f>
        <v>6000000</v>
      </c>
      <c r="F7" s="17"/>
      <c r="G7" s="17">
        <v>6000000</v>
      </c>
      <c r="H7" s="17">
        <f t="shared" ref="H7:H49" si="1">F7+G7</f>
        <v>6000000</v>
      </c>
      <c r="I7" s="17"/>
      <c r="J7" s="17">
        <v>6000000</v>
      </c>
      <c r="K7" s="17">
        <f t="shared" ref="K7:K49" si="2">I7+J7</f>
        <v>6000000</v>
      </c>
      <c r="L7" s="17">
        <f t="shared" ref="L7:M50" si="3">I7-F7</f>
        <v>0</v>
      </c>
      <c r="M7" s="17">
        <f t="shared" si="3"/>
        <v>0</v>
      </c>
      <c r="N7" s="17">
        <f t="shared" ref="N7:N49" si="4">L7+M7</f>
        <v>0</v>
      </c>
    </row>
    <row r="8" spans="1:14" ht="15" customHeight="1" x14ac:dyDescent="0.2">
      <c r="A8" s="15">
        <v>2</v>
      </c>
      <c r="B8" s="16" t="s">
        <v>10</v>
      </c>
      <c r="C8" s="17"/>
      <c r="D8" s="17">
        <v>5000000</v>
      </c>
      <c r="E8" s="17">
        <f t="shared" si="0"/>
        <v>5000000</v>
      </c>
      <c r="F8" s="17"/>
      <c r="G8" s="17">
        <v>5000000</v>
      </c>
      <c r="H8" s="17">
        <f t="shared" si="1"/>
        <v>5000000</v>
      </c>
      <c r="I8" s="17"/>
      <c r="J8" s="17">
        <v>5000000</v>
      </c>
      <c r="K8" s="17">
        <f t="shared" si="2"/>
        <v>5000000</v>
      </c>
      <c r="L8" s="17">
        <f t="shared" si="3"/>
        <v>0</v>
      </c>
      <c r="M8" s="17">
        <f t="shared" si="3"/>
        <v>0</v>
      </c>
      <c r="N8" s="17">
        <f t="shared" si="4"/>
        <v>0</v>
      </c>
    </row>
    <row r="9" spans="1:14" ht="15" customHeight="1" x14ac:dyDescent="0.2">
      <c r="A9" s="15">
        <v>3</v>
      </c>
      <c r="B9" s="4" t="s">
        <v>27</v>
      </c>
      <c r="C9" s="3"/>
      <c r="D9" s="3">
        <v>4000000</v>
      </c>
      <c r="E9" s="3">
        <f t="shared" si="0"/>
        <v>4000000</v>
      </c>
      <c r="F9" s="3"/>
      <c r="G9" s="3">
        <v>8972569</v>
      </c>
      <c r="H9" s="3">
        <f t="shared" si="1"/>
        <v>8972569</v>
      </c>
      <c r="I9" s="3"/>
      <c r="J9" s="3">
        <v>8972569</v>
      </c>
      <c r="K9" s="3">
        <f t="shared" si="2"/>
        <v>8972569</v>
      </c>
      <c r="L9" s="3">
        <f t="shared" si="3"/>
        <v>0</v>
      </c>
      <c r="M9" s="3">
        <f t="shared" si="3"/>
        <v>0</v>
      </c>
      <c r="N9" s="3">
        <f t="shared" si="4"/>
        <v>0</v>
      </c>
    </row>
    <row r="10" spans="1:14" ht="15" customHeight="1" x14ac:dyDescent="0.2">
      <c r="A10" s="15">
        <v>4</v>
      </c>
      <c r="B10" s="4" t="s">
        <v>16</v>
      </c>
      <c r="C10" s="3"/>
      <c r="D10" s="3">
        <v>5000000</v>
      </c>
      <c r="E10" s="3">
        <f t="shared" si="0"/>
        <v>5000000</v>
      </c>
      <c r="F10" s="3"/>
      <c r="G10" s="3">
        <v>5000000</v>
      </c>
      <c r="H10" s="3">
        <f t="shared" si="1"/>
        <v>5000000</v>
      </c>
      <c r="I10" s="3"/>
      <c r="J10" s="3">
        <v>5000000</v>
      </c>
      <c r="K10" s="3">
        <f t="shared" si="2"/>
        <v>5000000</v>
      </c>
      <c r="L10" s="3">
        <f t="shared" si="3"/>
        <v>0</v>
      </c>
      <c r="M10" s="3">
        <f t="shared" si="3"/>
        <v>0</v>
      </c>
      <c r="N10" s="3">
        <f t="shared" si="4"/>
        <v>0</v>
      </c>
    </row>
    <row r="11" spans="1:14" ht="15" customHeight="1" x14ac:dyDescent="0.2">
      <c r="A11" s="15">
        <v>5</v>
      </c>
      <c r="B11" s="18" t="s">
        <v>60</v>
      </c>
      <c r="C11" s="3"/>
      <c r="D11" s="3">
        <v>96639200</v>
      </c>
      <c r="E11" s="3">
        <f t="shared" si="0"/>
        <v>96639200</v>
      </c>
      <c r="F11" s="3"/>
      <c r="G11" s="3">
        <v>96639200</v>
      </c>
      <c r="H11" s="3">
        <f t="shared" si="1"/>
        <v>96639200</v>
      </c>
      <c r="I11" s="3"/>
      <c r="J11" s="3">
        <v>96639200</v>
      </c>
      <c r="K11" s="3">
        <f t="shared" si="2"/>
        <v>96639200</v>
      </c>
      <c r="L11" s="3">
        <f t="shared" si="3"/>
        <v>0</v>
      </c>
      <c r="M11" s="3">
        <f t="shared" si="3"/>
        <v>0</v>
      </c>
      <c r="N11" s="3">
        <f t="shared" si="4"/>
        <v>0</v>
      </c>
    </row>
    <row r="12" spans="1:14" ht="15" customHeight="1" x14ac:dyDescent="0.2">
      <c r="A12" s="19">
        <v>6</v>
      </c>
      <c r="B12" s="10" t="s">
        <v>48</v>
      </c>
      <c r="C12" s="9"/>
      <c r="D12" s="9">
        <v>53500000</v>
      </c>
      <c r="E12" s="7">
        <f t="shared" si="0"/>
        <v>53500000</v>
      </c>
      <c r="F12" s="7"/>
      <c r="G12" s="7">
        <v>53500000</v>
      </c>
      <c r="H12" s="7">
        <f t="shared" si="1"/>
        <v>53500000</v>
      </c>
      <c r="I12" s="7"/>
      <c r="J12" s="7">
        <v>53500000</v>
      </c>
      <c r="K12" s="7">
        <f t="shared" si="2"/>
        <v>53500000</v>
      </c>
      <c r="L12" s="7">
        <f t="shared" si="3"/>
        <v>0</v>
      </c>
      <c r="M12" s="7">
        <f t="shared" si="3"/>
        <v>0</v>
      </c>
      <c r="N12" s="7">
        <f t="shared" si="4"/>
        <v>0</v>
      </c>
    </row>
    <row r="13" spans="1:14" ht="15" customHeight="1" x14ac:dyDescent="0.2">
      <c r="A13" s="15">
        <v>7</v>
      </c>
      <c r="B13" s="4" t="s">
        <v>54</v>
      </c>
      <c r="C13" s="3"/>
      <c r="D13" s="3">
        <v>10000000</v>
      </c>
      <c r="E13" s="5">
        <f t="shared" si="0"/>
        <v>10000000</v>
      </c>
      <c r="F13" s="5"/>
      <c r="G13" s="5">
        <v>10000000</v>
      </c>
      <c r="H13" s="5">
        <f t="shared" si="1"/>
        <v>10000000</v>
      </c>
      <c r="I13" s="5"/>
      <c r="J13" s="5">
        <v>10000000</v>
      </c>
      <c r="K13" s="5">
        <f t="shared" si="2"/>
        <v>10000000</v>
      </c>
      <c r="L13" s="5">
        <f t="shared" si="3"/>
        <v>0</v>
      </c>
      <c r="M13" s="5">
        <f t="shared" si="3"/>
        <v>0</v>
      </c>
      <c r="N13" s="5">
        <f t="shared" si="4"/>
        <v>0</v>
      </c>
    </row>
    <row r="14" spans="1:14" ht="15" customHeight="1" x14ac:dyDescent="0.2">
      <c r="A14" s="15">
        <v>8</v>
      </c>
      <c r="B14" s="4" t="s">
        <v>55</v>
      </c>
      <c r="C14" s="3"/>
      <c r="D14" s="3">
        <v>1700000</v>
      </c>
      <c r="E14" s="3">
        <f t="shared" si="0"/>
        <v>1700000</v>
      </c>
      <c r="F14" s="3"/>
      <c r="G14" s="3">
        <v>1700000</v>
      </c>
      <c r="H14" s="3">
        <f t="shared" si="1"/>
        <v>1700000</v>
      </c>
      <c r="I14" s="3"/>
      <c r="J14" s="3">
        <f>1700000</f>
        <v>1700000</v>
      </c>
      <c r="K14" s="3">
        <f t="shared" si="2"/>
        <v>1700000</v>
      </c>
      <c r="L14" s="3">
        <f t="shared" si="3"/>
        <v>0</v>
      </c>
      <c r="M14" s="3">
        <f t="shared" si="3"/>
        <v>0</v>
      </c>
      <c r="N14" s="3">
        <f t="shared" si="4"/>
        <v>0</v>
      </c>
    </row>
    <row r="15" spans="1:14" ht="15" customHeight="1" x14ac:dyDescent="0.2">
      <c r="A15" s="15">
        <v>9</v>
      </c>
      <c r="B15" s="4" t="s">
        <v>53</v>
      </c>
      <c r="C15" s="3"/>
      <c r="D15" s="3">
        <v>33847610</v>
      </c>
      <c r="E15" s="3">
        <f t="shared" si="0"/>
        <v>33847610</v>
      </c>
      <c r="F15" s="3"/>
      <c r="G15" s="3">
        <f>33847610-1570000-6144522-1902820-861345+947254</f>
        <v>24316177</v>
      </c>
      <c r="H15" s="3">
        <f t="shared" si="1"/>
        <v>24316177</v>
      </c>
      <c r="I15" s="3"/>
      <c r="J15" s="3">
        <f>33847610-1570000-6144522-1902820-861345+947254</f>
        <v>24316177</v>
      </c>
      <c r="K15" s="3">
        <f t="shared" si="2"/>
        <v>24316177</v>
      </c>
      <c r="L15" s="3">
        <f t="shared" si="3"/>
        <v>0</v>
      </c>
      <c r="M15" s="3">
        <f t="shared" si="3"/>
        <v>0</v>
      </c>
      <c r="N15" s="3">
        <f t="shared" si="4"/>
        <v>0</v>
      </c>
    </row>
    <row r="16" spans="1:14" ht="15" customHeight="1" x14ac:dyDescent="0.2">
      <c r="A16" s="15">
        <v>10</v>
      </c>
      <c r="B16" s="4" t="s">
        <v>32</v>
      </c>
      <c r="C16" s="5"/>
      <c r="D16" s="5">
        <v>265946927</v>
      </c>
      <c r="E16" s="3">
        <f t="shared" si="0"/>
        <v>265946927</v>
      </c>
      <c r="F16" s="3"/>
      <c r="G16" s="3">
        <v>265946927</v>
      </c>
      <c r="H16" s="3">
        <f t="shared" si="1"/>
        <v>265946927</v>
      </c>
      <c r="I16" s="3"/>
      <c r="J16" s="3">
        <v>265946927</v>
      </c>
      <c r="K16" s="3">
        <f t="shared" si="2"/>
        <v>265946927</v>
      </c>
      <c r="L16" s="3">
        <f t="shared" si="3"/>
        <v>0</v>
      </c>
      <c r="M16" s="3">
        <f t="shared" si="3"/>
        <v>0</v>
      </c>
      <c r="N16" s="3">
        <f t="shared" si="4"/>
        <v>0</v>
      </c>
    </row>
    <row r="17" spans="1:14" ht="15" customHeight="1" x14ac:dyDescent="0.2">
      <c r="A17" s="15">
        <v>11</v>
      </c>
      <c r="B17" s="4" t="s">
        <v>61</v>
      </c>
      <c r="C17" s="5"/>
      <c r="D17" s="5">
        <v>23508817</v>
      </c>
      <c r="E17" s="3">
        <f t="shared" si="0"/>
        <v>23508817</v>
      </c>
      <c r="F17" s="3"/>
      <c r="G17" s="3">
        <v>23508817</v>
      </c>
      <c r="H17" s="3">
        <f t="shared" si="1"/>
        <v>23508817</v>
      </c>
      <c r="I17" s="3"/>
      <c r="J17" s="3">
        <v>23508817</v>
      </c>
      <c r="K17" s="3">
        <f t="shared" si="2"/>
        <v>23508817</v>
      </c>
      <c r="L17" s="3">
        <f t="shared" si="3"/>
        <v>0</v>
      </c>
      <c r="M17" s="3">
        <f t="shared" si="3"/>
        <v>0</v>
      </c>
      <c r="N17" s="3">
        <f t="shared" si="4"/>
        <v>0</v>
      </c>
    </row>
    <row r="18" spans="1:14" ht="15" customHeight="1" x14ac:dyDescent="0.2">
      <c r="A18" s="15">
        <v>12</v>
      </c>
      <c r="B18" s="4" t="s">
        <v>33</v>
      </c>
      <c r="C18" s="5"/>
      <c r="D18" s="5">
        <v>65021250</v>
      </c>
      <c r="E18" s="3">
        <f t="shared" si="0"/>
        <v>65021250</v>
      </c>
      <c r="F18" s="3"/>
      <c r="G18" s="3">
        <v>65021250</v>
      </c>
      <c r="H18" s="3">
        <f t="shared" si="1"/>
        <v>65021250</v>
      </c>
      <c r="I18" s="3"/>
      <c r="J18" s="3">
        <v>65021250</v>
      </c>
      <c r="K18" s="3">
        <f t="shared" si="2"/>
        <v>65021250</v>
      </c>
      <c r="L18" s="3">
        <f t="shared" si="3"/>
        <v>0</v>
      </c>
      <c r="M18" s="3">
        <f t="shared" si="3"/>
        <v>0</v>
      </c>
      <c r="N18" s="3">
        <f t="shared" si="4"/>
        <v>0</v>
      </c>
    </row>
    <row r="19" spans="1:14" ht="15" customHeight="1" x14ac:dyDescent="0.2">
      <c r="A19" s="15">
        <v>13</v>
      </c>
      <c r="B19" s="4" t="s">
        <v>34</v>
      </c>
      <c r="C19" s="5"/>
      <c r="D19" s="5">
        <v>87975023</v>
      </c>
      <c r="E19" s="3">
        <f t="shared" si="0"/>
        <v>87975023</v>
      </c>
      <c r="F19" s="3"/>
      <c r="G19" s="3">
        <v>87975023</v>
      </c>
      <c r="H19" s="3">
        <f t="shared" si="1"/>
        <v>87975023</v>
      </c>
      <c r="I19" s="3"/>
      <c r="J19" s="3">
        <v>87975023</v>
      </c>
      <c r="K19" s="3">
        <f t="shared" si="2"/>
        <v>87975023</v>
      </c>
      <c r="L19" s="3">
        <f t="shared" si="3"/>
        <v>0</v>
      </c>
      <c r="M19" s="3">
        <f t="shared" si="3"/>
        <v>0</v>
      </c>
      <c r="N19" s="3">
        <f t="shared" si="4"/>
        <v>0</v>
      </c>
    </row>
    <row r="20" spans="1:14" ht="15" customHeight="1" x14ac:dyDescent="0.2">
      <c r="A20" s="15">
        <v>14</v>
      </c>
      <c r="B20" s="4" t="s">
        <v>35</v>
      </c>
      <c r="C20" s="5"/>
      <c r="D20" s="5">
        <v>154919894</v>
      </c>
      <c r="E20" s="3">
        <f t="shared" si="0"/>
        <v>154919894</v>
      </c>
      <c r="F20" s="3"/>
      <c r="G20" s="3">
        <v>154919894</v>
      </c>
      <c r="H20" s="3">
        <f t="shared" si="1"/>
        <v>154919894</v>
      </c>
      <c r="I20" s="3"/>
      <c r="J20" s="3">
        <f>154919894</f>
        <v>154919894</v>
      </c>
      <c r="K20" s="3">
        <f t="shared" si="2"/>
        <v>154919894</v>
      </c>
      <c r="L20" s="3">
        <f t="shared" si="3"/>
        <v>0</v>
      </c>
      <c r="M20" s="3">
        <f t="shared" si="3"/>
        <v>0</v>
      </c>
      <c r="N20" s="3">
        <f t="shared" si="4"/>
        <v>0</v>
      </c>
    </row>
    <row r="21" spans="1:14" ht="15" customHeight="1" x14ac:dyDescent="0.2">
      <c r="A21" s="15">
        <v>15</v>
      </c>
      <c r="B21" s="4" t="s">
        <v>36</v>
      </c>
      <c r="C21" s="5"/>
      <c r="D21" s="5">
        <v>182807730</v>
      </c>
      <c r="E21" s="3">
        <f t="shared" si="0"/>
        <v>182807730</v>
      </c>
      <c r="F21" s="3"/>
      <c r="G21" s="3">
        <v>182807730</v>
      </c>
      <c r="H21" s="3">
        <f t="shared" si="1"/>
        <v>182807730</v>
      </c>
      <c r="I21" s="3"/>
      <c r="J21" s="3">
        <v>182807730</v>
      </c>
      <c r="K21" s="3">
        <f t="shared" si="2"/>
        <v>182807730</v>
      </c>
      <c r="L21" s="3">
        <f t="shared" si="3"/>
        <v>0</v>
      </c>
      <c r="M21" s="3">
        <f t="shared" si="3"/>
        <v>0</v>
      </c>
      <c r="N21" s="3">
        <f t="shared" si="4"/>
        <v>0</v>
      </c>
    </row>
    <row r="22" spans="1:14" ht="15" customHeight="1" x14ac:dyDescent="0.2">
      <c r="A22" s="15">
        <v>16</v>
      </c>
      <c r="B22" s="4" t="s">
        <v>52</v>
      </c>
      <c r="C22" s="3"/>
      <c r="D22" s="3">
        <v>354047786</v>
      </c>
      <c r="E22" s="3">
        <f t="shared" si="0"/>
        <v>354047786</v>
      </c>
      <c r="F22" s="3"/>
      <c r="G22" s="3">
        <v>354047786</v>
      </c>
      <c r="H22" s="3">
        <f t="shared" si="1"/>
        <v>354047786</v>
      </c>
      <c r="I22" s="3"/>
      <c r="J22" s="3">
        <v>354047786</v>
      </c>
      <c r="K22" s="3">
        <f t="shared" si="2"/>
        <v>354047786</v>
      </c>
      <c r="L22" s="3">
        <f t="shared" si="3"/>
        <v>0</v>
      </c>
      <c r="M22" s="3">
        <f t="shared" si="3"/>
        <v>0</v>
      </c>
      <c r="N22" s="3">
        <f t="shared" si="4"/>
        <v>0</v>
      </c>
    </row>
    <row r="23" spans="1:14" ht="15" customHeight="1" x14ac:dyDescent="0.2">
      <c r="A23" s="15">
        <v>17</v>
      </c>
      <c r="B23" s="4" t="s">
        <v>63</v>
      </c>
      <c r="C23" s="3"/>
      <c r="D23" s="3">
        <v>76818118</v>
      </c>
      <c r="E23" s="5">
        <f t="shared" si="0"/>
        <v>76818118</v>
      </c>
      <c r="F23" s="5"/>
      <c r="G23" s="5">
        <v>76818118</v>
      </c>
      <c r="H23" s="5">
        <f t="shared" si="1"/>
        <v>76818118</v>
      </c>
      <c r="I23" s="5"/>
      <c r="J23" s="5">
        <v>76818118</v>
      </c>
      <c r="K23" s="5">
        <f t="shared" si="2"/>
        <v>76818118</v>
      </c>
      <c r="L23" s="5">
        <f t="shared" si="3"/>
        <v>0</v>
      </c>
      <c r="M23" s="5">
        <f t="shared" si="3"/>
        <v>0</v>
      </c>
      <c r="N23" s="5">
        <f t="shared" si="4"/>
        <v>0</v>
      </c>
    </row>
    <row r="24" spans="1:14" ht="15" customHeight="1" x14ac:dyDescent="0.2">
      <c r="A24" s="15">
        <v>18</v>
      </c>
      <c r="B24" s="2" t="s">
        <v>59</v>
      </c>
      <c r="C24" s="3"/>
      <c r="D24" s="3">
        <v>30047761</v>
      </c>
      <c r="E24" s="5">
        <f t="shared" si="0"/>
        <v>30047761</v>
      </c>
      <c r="F24" s="5"/>
      <c r="G24" s="5">
        <f>30047761-9705003-947254-154710</f>
        <v>19240794</v>
      </c>
      <c r="H24" s="5">
        <f t="shared" si="1"/>
        <v>19240794</v>
      </c>
      <c r="I24" s="5"/>
      <c r="J24" s="5">
        <f>30047761-9705003-947254-154710+11000000</f>
        <v>30240794</v>
      </c>
      <c r="K24" s="5">
        <f t="shared" si="2"/>
        <v>30240794</v>
      </c>
      <c r="L24" s="5">
        <f t="shared" si="3"/>
        <v>0</v>
      </c>
      <c r="M24" s="5">
        <f t="shared" si="3"/>
        <v>11000000</v>
      </c>
      <c r="N24" s="5">
        <f t="shared" si="4"/>
        <v>11000000</v>
      </c>
    </row>
    <row r="25" spans="1:14" ht="15" customHeight="1" x14ac:dyDescent="0.2">
      <c r="A25" s="15">
        <v>19</v>
      </c>
      <c r="B25" s="2" t="s">
        <v>40</v>
      </c>
      <c r="C25" s="3">
        <v>1478181</v>
      </c>
      <c r="D25" s="3"/>
      <c r="E25" s="5">
        <f t="shared" si="0"/>
        <v>1478181</v>
      </c>
      <c r="F25" s="5">
        <v>4884255</v>
      </c>
      <c r="G25" s="5"/>
      <c r="H25" s="5">
        <f t="shared" si="1"/>
        <v>4884255</v>
      </c>
      <c r="I25" s="5">
        <v>4884255</v>
      </c>
      <c r="J25" s="5"/>
      <c r="K25" s="5">
        <f t="shared" si="2"/>
        <v>4884255</v>
      </c>
      <c r="L25" s="5">
        <f t="shared" si="3"/>
        <v>0</v>
      </c>
      <c r="M25" s="5">
        <f t="shared" si="3"/>
        <v>0</v>
      </c>
      <c r="N25" s="5">
        <f t="shared" si="4"/>
        <v>0</v>
      </c>
    </row>
    <row r="26" spans="1:14" ht="15" customHeight="1" x14ac:dyDescent="0.2">
      <c r="A26" s="15">
        <v>20</v>
      </c>
      <c r="B26" s="2" t="s">
        <v>28</v>
      </c>
      <c r="C26" s="3">
        <v>1000000</v>
      </c>
      <c r="D26" s="3"/>
      <c r="E26" s="5">
        <f t="shared" si="0"/>
        <v>1000000</v>
      </c>
      <c r="F26" s="5">
        <v>1000000</v>
      </c>
      <c r="G26" s="5"/>
      <c r="H26" s="5">
        <f t="shared" si="1"/>
        <v>1000000</v>
      </c>
      <c r="I26" s="5">
        <v>1000000</v>
      </c>
      <c r="J26" s="5"/>
      <c r="K26" s="5">
        <f t="shared" si="2"/>
        <v>1000000</v>
      </c>
      <c r="L26" s="5">
        <f t="shared" si="3"/>
        <v>0</v>
      </c>
      <c r="M26" s="5">
        <f t="shared" si="3"/>
        <v>0</v>
      </c>
      <c r="N26" s="5">
        <f t="shared" si="4"/>
        <v>0</v>
      </c>
    </row>
    <row r="27" spans="1:14" ht="15" customHeight="1" x14ac:dyDescent="0.2">
      <c r="A27" s="15">
        <v>21</v>
      </c>
      <c r="B27" s="4" t="s">
        <v>41</v>
      </c>
      <c r="C27" s="3">
        <v>271900</v>
      </c>
      <c r="D27" s="3"/>
      <c r="E27" s="5">
        <f t="shared" si="0"/>
        <v>271900</v>
      </c>
      <c r="F27" s="5">
        <v>4271900</v>
      </c>
      <c r="G27" s="5"/>
      <c r="H27" s="5">
        <f t="shared" si="1"/>
        <v>4271900</v>
      </c>
      <c r="I27" s="5">
        <v>4271900</v>
      </c>
      <c r="J27" s="5"/>
      <c r="K27" s="5">
        <f t="shared" si="2"/>
        <v>4271900</v>
      </c>
      <c r="L27" s="5">
        <f t="shared" si="3"/>
        <v>0</v>
      </c>
      <c r="M27" s="5">
        <f t="shared" si="3"/>
        <v>0</v>
      </c>
      <c r="N27" s="5">
        <f t="shared" si="4"/>
        <v>0</v>
      </c>
    </row>
    <row r="28" spans="1:14" ht="15" customHeight="1" x14ac:dyDescent="0.2">
      <c r="A28" s="15">
        <v>22</v>
      </c>
      <c r="B28" s="4" t="s">
        <v>45</v>
      </c>
      <c r="C28" s="3">
        <v>757530</v>
      </c>
      <c r="D28" s="3"/>
      <c r="E28" s="5">
        <f t="shared" si="0"/>
        <v>757530</v>
      </c>
      <c r="F28" s="5">
        <v>362560</v>
      </c>
      <c r="G28" s="5"/>
      <c r="H28" s="5">
        <f t="shared" si="1"/>
        <v>362560</v>
      </c>
      <c r="I28" s="5">
        <v>362560</v>
      </c>
      <c r="J28" s="5"/>
      <c r="K28" s="5">
        <f t="shared" si="2"/>
        <v>362560</v>
      </c>
      <c r="L28" s="5">
        <f t="shared" si="3"/>
        <v>0</v>
      </c>
      <c r="M28" s="5">
        <f t="shared" si="3"/>
        <v>0</v>
      </c>
      <c r="N28" s="5">
        <f t="shared" si="4"/>
        <v>0</v>
      </c>
    </row>
    <row r="29" spans="1:14" ht="15" customHeight="1" x14ac:dyDescent="0.2">
      <c r="A29" s="15">
        <v>23</v>
      </c>
      <c r="B29" s="4" t="s">
        <v>67</v>
      </c>
      <c r="C29" s="3">
        <v>2167305</v>
      </c>
      <c r="D29" s="3"/>
      <c r="E29" s="5">
        <f t="shared" si="0"/>
        <v>2167305</v>
      </c>
      <c r="F29" s="5">
        <v>92309</v>
      </c>
      <c r="G29" s="5"/>
      <c r="H29" s="5">
        <f t="shared" si="1"/>
        <v>92309</v>
      </c>
      <c r="I29" s="5">
        <v>92309</v>
      </c>
      <c r="J29" s="5"/>
      <c r="K29" s="5">
        <f t="shared" si="2"/>
        <v>92309</v>
      </c>
      <c r="L29" s="5">
        <f t="shared" si="3"/>
        <v>0</v>
      </c>
      <c r="M29" s="5">
        <f t="shared" si="3"/>
        <v>0</v>
      </c>
      <c r="N29" s="5">
        <f t="shared" si="4"/>
        <v>0</v>
      </c>
    </row>
    <row r="30" spans="1:14" ht="15" customHeight="1" x14ac:dyDescent="0.2">
      <c r="A30" s="15">
        <v>24</v>
      </c>
      <c r="B30" s="4" t="s">
        <v>65</v>
      </c>
      <c r="C30" s="3">
        <v>500000</v>
      </c>
      <c r="D30" s="3"/>
      <c r="E30" s="5">
        <f t="shared" si="0"/>
        <v>500000</v>
      </c>
      <c r="F30" s="5">
        <v>500000</v>
      </c>
      <c r="G30" s="5"/>
      <c r="H30" s="5">
        <f t="shared" si="1"/>
        <v>500000</v>
      </c>
      <c r="I30" s="5">
        <v>500000</v>
      </c>
      <c r="J30" s="5"/>
      <c r="K30" s="5">
        <f t="shared" si="2"/>
        <v>500000</v>
      </c>
      <c r="L30" s="5">
        <f t="shared" si="3"/>
        <v>0</v>
      </c>
      <c r="M30" s="5">
        <f t="shared" si="3"/>
        <v>0</v>
      </c>
      <c r="N30" s="5">
        <f t="shared" si="4"/>
        <v>0</v>
      </c>
    </row>
    <row r="31" spans="1:14" ht="15" customHeight="1" x14ac:dyDescent="0.2">
      <c r="A31" s="15">
        <v>25</v>
      </c>
      <c r="B31" s="2" t="s">
        <v>29</v>
      </c>
      <c r="C31" s="3">
        <v>5000000</v>
      </c>
      <c r="D31" s="3"/>
      <c r="E31" s="5">
        <f t="shared" si="0"/>
        <v>5000000</v>
      </c>
      <c r="F31" s="5">
        <v>4000000</v>
      </c>
      <c r="G31" s="5"/>
      <c r="H31" s="5">
        <f t="shared" si="1"/>
        <v>4000000</v>
      </c>
      <c r="I31" s="5">
        <v>5000000</v>
      </c>
      <c r="J31" s="5"/>
      <c r="K31" s="5">
        <f t="shared" si="2"/>
        <v>5000000</v>
      </c>
      <c r="L31" s="5">
        <f t="shared" si="3"/>
        <v>1000000</v>
      </c>
      <c r="M31" s="5">
        <f t="shared" si="3"/>
        <v>0</v>
      </c>
      <c r="N31" s="5">
        <f t="shared" si="4"/>
        <v>1000000</v>
      </c>
    </row>
    <row r="32" spans="1:14" ht="15" customHeight="1" x14ac:dyDescent="0.2">
      <c r="A32" s="15">
        <v>26</v>
      </c>
      <c r="B32" s="2" t="s">
        <v>56</v>
      </c>
      <c r="C32" s="3">
        <v>180000</v>
      </c>
      <c r="D32" s="3"/>
      <c r="E32" s="5">
        <f t="shared" si="0"/>
        <v>180000</v>
      </c>
      <c r="F32" s="5">
        <v>180000</v>
      </c>
      <c r="G32" s="5"/>
      <c r="H32" s="5">
        <f t="shared" si="1"/>
        <v>180000</v>
      </c>
      <c r="I32" s="5">
        <v>180000</v>
      </c>
      <c r="J32" s="5"/>
      <c r="K32" s="5">
        <f t="shared" si="2"/>
        <v>180000</v>
      </c>
      <c r="L32" s="5">
        <f t="shared" si="3"/>
        <v>0</v>
      </c>
      <c r="M32" s="5">
        <f t="shared" si="3"/>
        <v>0</v>
      </c>
      <c r="N32" s="5">
        <f t="shared" si="4"/>
        <v>0</v>
      </c>
    </row>
    <row r="33" spans="1:14" ht="15" customHeight="1" x14ac:dyDescent="0.2">
      <c r="A33" s="15">
        <v>27</v>
      </c>
      <c r="B33" s="2" t="s">
        <v>39</v>
      </c>
      <c r="C33" s="3">
        <v>1821000</v>
      </c>
      <c r="D33" s="3"/>
      <c r="E33" s="5">
        <f t="shared" si="0"/>
        <v>1821000</v>
      </c>
      <c r="F33" s="5">
        <v>1821000</v>
      </c>
      <c r="G33" s="5"/>
      <c r="H33" s="5">
        <f t="shared" si="1"/>
        <v>1821000</v>
      </c>
      <c r="I33" s="5">
        <v>1821000</v>
      </c>
      <c r="J33" s="5"/>
      <c r="K33" s="5">
        <f t="shared" si="2"/>
        <v>1821000</v>
      </c>
      <c r="L33" s="5">
        <f t="shared" si="3"/>
        <v>0</v>
      </c>
      <c r="M33" s="5">
        <f t="shared" si="3"/>
        <v>0</v>
      </c>
      <c r="N33" s="5">
        <f t="shared" si="4"/>
        <v>0</v>
      </c>
    </row>
    <row r="34" spans="1:14" ht="15" customHeight="1" x14ac:dyDescent="0.2">
      <c r="A34" s="15">
        <v>28</v>
      </c>
      <c r="B34" s="2" t="s">
        <v>79</v>
      </c>
      <c r="C34" s="3">
        <v>1050000</v>
      </c>
      <c r="D34" s="3"/>
      <c r="E34" s="5">
        <f t="shared" si="0"/>
        <v>1050000</v>
      </c>
      <c r="F34" s="5">
        <v>0</v>
      </c>
      <c r="G34" s="5"/>
      <c r="H34" s="5">
        <f t="shared" si="1"/>
        <v>0</v>
      </c>
      <c r="I34" s="5">
        <v>0</v>
      </c>
      <c r="J34" s="5"/>
      <c r="K34" s="5">
        <f t="shared" si="2"/>
        <v>0</v>
      </c>
      <c r="L34" s="5">
        <f t="shared" si="3"/>
        <v>0</v>
      </c>
      <c r="M34" s="5">
        <f t="shared" si="3"/>
        <v>0</v>
      </c>
      <c r="N34" s="5">
        <f t="shared" si="4"/>
        <v>0</v>
      </c>
    </row>
    <row r="35" spans="1:14" ht="15" customHeight="1" x14ac:dyDescent="0.2">
      <c r="A35" s="15">
        <v>29</v>
      </c>
      <c r="B35" s="2" t="s">
        <v>80</v>
      </c>
      <c r="C35" s="3">
        <v>934784</v>
      </c>
      <c r="D35" s="3"/>
      <c r="E35" s="3">
        <f t="shared" si="0"/>
        <v>934784</v>
      </c>
      <c r="F35" s="3">
        <v>934784</v>
      </c>
      <c r="G35" s="3"/>
      <c r="H35" s="3">
        <f t="shared" si="1"/>
        <v>934784</v>
      </c>
      <c r="I35" s="3">
        <v>934784</v>
      </c>
      <c r="J35" s="3"/>
      <c r="K35" s="3">
        <f t="shared" si="2"/>
        <v>934784</v>
      </c>
      <c r="L35" s="3">
        <f t="shared" si="3"/>
        <v>0</v>
      </c>
      <c r="M35" s="3">
        <f t="shared" si="3"/>
        <v>0</v>
      </c>
      <c r="N35" s="3">
        <f t="shared" si="4"/>
        <v>0</v>
      </c>
    </row>
    <row r="36" spans="1:14" ht="15" customHeight="1" x14ac:dyDescent="0.2">
      <c r="A36" s="15">
        <v>30</v>
      </c>
      <c r="B36" s="2" t="s">
        <v>81</v>
      </c>
      <c r="C36" s="3">
        <v>580000</v>
      </c>
      <c r="D36" s="3"/>
      <c r="E36" s="3">
        <f t="shared" si="0"/>
        <v>580000</v>
      </c>
      <c r="F36" s="3">
        <v>580000</v>
      </c>
      <c r="G36" s="3"/>
      <c r="H36" s="3">
        <f t="shared" si="1"/>
        <v>580000</v>
      </c>
      <c r="I36" s="3">
        <v>580000</v>
      </c>
      <c r="J36" s="3"/>
      <c r="K36" s="3">
        <f t="shared" si="2"/>
        <v>580000</v>
      </c>
      <c r="L36" s="3">
        <f t="shared" si="3"/>
        <v>0</v>
      </c>
      <c r="M36" s="3">
        <f t="shared" si="3"/>
        <v>0</v>
      </c>
      <c r="N36" s="3">
        <f t="shared" si="4"/>
        <v>0</v>
      </c>
    </row>
    <row r="37" spans="1:14" ht="15" customHeight="1" x14ac:dyDescent="0.2">
      <c r="A37" s="15">
        <v>31</v>
      </c>
      <c r="B37" s="2" t="s">
        <v>82</v>
      </c>
      <c r="C37" s="3">
        <v>304800</v>
      </c>
      <c r="D37" s="3"/>
      <c r="E37" s="3">
        <f t="shared" si="0"/>
        <v>304800</v>
      </c>
      <c r="F37" s="3">
        <v>304800</v>
      </c>
      <c r="G37" s="3"/>
      <c r="H37" s="3">
        <f t="shared" si="1"/>
        <v>304800</v>
      </c>
      <c r="I37" s="3">
        <v>304800</v>
      </c>
      <c r="J37" s="3"/>
      <c r="K37" s="3">
        <f t="shared" si="2"/>
        <v>304800</v>
      </c>
      <c r="L37" s="3">
        <f t="shared" si="3"/>
        <v>0</v>
      </c>
      <c r="M37" s="3">
        <f t="shared" si="3"/>
        <v>0</v>
      </c>
      <c r="N37" s="3">
        <f t="shared" si="4"/>
        <v>0</v>
      </c>
    </row>
    <row r="38" spans="1:14" ht="15" customHeight="1" x14ac:dyDescent="0.2">
      <c r="A38" s="15">
        <v>32</v>
      </c>
      <c r="B38" s="2" t="s">
        <v>83</v>
      </c>
      <c r="C38" s="3">
        <v>317500</v>
      </c>
      <c r="D38" s="3"/>
      <c r="E38" s="3">
        <f t="shared" si="0"/>
        <v>317500</v>
      </c>
      <c r="F38" s="3">
        <v>317500</v>
      </c>
      <c r="G38" s="3"/>
      <c r="H38" s="3">
        <f t="shared" si="1"/>
        <v>317500</v>
      </c>
      <c r="I38" s="3">
        <v>317500</v>
      </c>
      <c r="J38" s="3"/>
      <c r="K38" s="3">
        <f t="shared" si="2"/>
        <v>317500</v>
      </c>
      <c r="L38" s="3">
        <f t="shared" si="3"/>
        <v>0</v>
      </c>
      <c r="M38" s="3">
        <f t="shared" si="3"/>
        <v>0</v>
      </c>
      <c r="N38" s="3">
        <f t="shared" si="4"/>
        <v>0</v>
      </c>
    </row>
    <row r="39" spans="1:14" ht="15" customHeight="1" x14ac:dyDescent="0.2">
      <c r="A39" s="15">
        <v>33</v>
      </c>
      <c r="B39" s="2" t="s">
        <v>84</v>
      </c>
      <c r="C39" s="3">
        <v>1320000</v>
      </c>
      <c r="D39" s="3"/>
      <c r="E39" s="3">
        <f t="shared" si="0"/>
        <v>1320000</v>
      </c>
      <c r="F39" s="3">
        <v>616966</v>
      </c>
      <c r="G39" s="3"/>
      <c r="H39" s="3">
        <f t="shared" si="1"/>
        <v>616966</v>
      </c>
      <c r="I39" s="3">
        <v>616966</v>
      </c>
      <c r="J39" s="3"/>
      <c r="K39" s="3">
        <f t="shared" si="2"/>
        <v>616966</v>
      </c>
      <c r="L39" s="3">
        <f t="shared" si="3"/>
        <v>0</v>
      </c>
      <c r="M39" s="3">
        <f t="shared" si="3"/>
        <v>0</v>
      </c>
      <c r="N39" s="3">
        <f t="shared" si="4"/>
        <v>0</v>
      </c>
    </row>
    <row r="40" spans="1:14" ht="15" customHeight="1" x14ac:dyDescent="0.2">
      <c r="A40" s="15">
        <v>34</v>
      </c>
      <c r="B40" s="2" t="s">
        <v>85</v>
      </c>
      <c r="C40" s="3">
        <v>330000</v>
      </c>
      <c r="D40" s="3"/>
      <c r="E40" s="3">
        <f t="shared" si="0"/>
        <v>330000</v>
      </c>
      <c r="F40" s="3">
        <v>330000</v>
      </c>
      <c r="G40" s="3"/>
      <c r="H40" s="3">
        <f t="shared" si="1"/>
        <v>330000</v>
      </c>
      <c r="I40" s="3">
        <v>330000</v>
      </c>
      <c r="J40" s="3"/>
      <c r="K40" s="3">
        <f t="shared" si="2"/>
        <v>330000</v>
      </c>
      <c r="L40" s="3">
        <f t="shared" si="3"/>
        <v>0</v>
      </c>
      <c r="M40" s="3">
        <f t="shared" si="3"/>
        <v>0</v>
      </c>
      <c r="N40" s="3">
        <f t="shared" si="4"/>
        <v>0</v>
      </c>
    </row>
    <row r="41" spans="1:14" ht="15" customHeight="1" x14ac:dyDescent="0.2">
      <c r="A41" s="19">
        <v>35</v>
      </c>
      <c r="B41" s="10" t="s">
        <v>30</v>
      </c>
      <c r="C41" s="7"/>
      <c r="D41" s="7">
        <v>9500000</v>
      </c>
      <c r="E41" s="7">
        <f t="shared" si="0"/>
        <v>9500000</v>
      </c>
      <c r="F41" s="7"/>
      <c r="G41" s="7">
        <v>9500000</v>
      </c>
      <c r="H41" s="7">
        <f t="shared" si="1"/>
        <v>9500000</v>
      </c>
      <c r="I41" s="7"/>
      <c r="J41" s="7">
        <v>9500000</v>
      </c>
      <c r="K41" s="7">
        <f t="shared" si="2"/>
        <v>9500000</v>
      </c>
      <c r="L41" s="7">
        <f t="shared" si="3"/>
        <v>0</v>
      </c>
      <c r="M41" s="7">
        <f t="shared" si="3"/>
        <v>0</v>
      </c>
      <c r="N41" s="7">
        <f t="shared" si="4"/>
        <v>0</v>
      </c>
    </row>
    <row r="42" spans="1:14" ht="15" customHeight="1" x14ac:dyDescent="0.2">
      <c r="A42" s="19">
        <v>36</v>
      </c>
      <c r="B42" s="10" t="s">
        <v>66</v>
      </c>
      <c r="C42" s="7"/>
      <c r="D42" s="7">
        <v>3000000</v>
      </c>
      <c r="E42" s="7">
        <f t="shared" si="0"/>
        <v>3000000</v>
      </c>
      <c r="F42" s="7"/>
      <c r="G42" s="7">
        <v>3000000</v>
      </c>
      <c r="H42" s="7">
        <f t="shared" si="1"/>
        <v>3000000</v>
      </c>
      <c r="I42" s="7"/>
      <c r="J42" s="7">
        <f>3000000</f>
        <v>3000000</v>
      </c>
      <c r="K42" s="7">
        <f t="shared" si="2"/>
        <v>3000000</v>
      </c>
      <c r="L42" s="7">
        <f t="shared" si="3"/>
        <v>0</v>
      </c>
      <c r="M42" s="7">
        <f t="shared" si="3"/>
        <v>0</v>
      </c>
      <c r="N42" s="7">
        <f t="shared" si="4"/>
        <v>0</v>
      </c>
    </row>
    <row r="43" spans="1:14" ht="15" customHeight="1" x14ac:dyDescent="0.2">
      <c r="A43" s="19">
        <v>37</v>
      </c>
      <c r="B43" s="10" t="s">
        <v>31</v>
      </c>
      <c r="C43" s="7"/>
      <c r="D43" s="7">
        <f>1498983+1915000</f>
        <v>3413983</v>
      </c>
      <c r="E43" s="7">
        <f t="shared" si="0"/>
        <v>3413983</v>
      </c>
      <c r="F43" s="7"/>
      <c r="G43" s="7">
        <v>3413983</v>
      </c>
      <c r="H43" s="7">
        <f t="shared" si="1"/>
        <v>3413983</v>
      </c>
      <c r="I43" s="7"/>
      <c r="J43" s="7">
        <v>3413983</v>
      </c>
      <c r="K43" s="7">
        <f t="shared" si="2"/>
        <v>3413983</v>
      </c>
      <c r="L43" s="7">
        <f t="shared" si="3"/>
        <v>0</v>
      </c>
      <c r="M43" s="7">
        <f t="shared" si="3"/>
        <v>0</v>
      </c>
      <c r="N43" s="7">
        <f t="shared" si="4"/>
        <v>0</v>
      </c>
    </row>
    <row r="44" spans="1:14" ht="15" customHeight="1" x14ac:dyDescent="0.2">
      <c r="A44" s="15">
        <v>38</v>
      </c>
      <c r="B44" s="4" t="s">
        <v>72</v>
      </c>
      <c r="C44" s="20"/>
      <c r="D44" s="21"/>
      <c r="E44" s="3">
        <f t="shared" si="0"/>
        <v>0</v>
      </c>
      <c r="F44" s="3">
        <v>495300</v>
      </c>
      <c r="G44" s="3"/>
      <c r="H44" s="3">
        <f t="shared" si="1"/>
        <v>495300</v>
      </c>
      <c r="I44" s="3">
        <v>495300</v>
      </c>
      <c r="J44" s="3"/>
      <c r="K44" s="3">
        <f t="shared" si="2"/>
        <v>495300</v>
      </c>
      <c r="L44" s="3">
        <f t="shared" si="3"/>
        <v>0</v>
      </c>
      <c r="M44" s="3">
        <f t="shared" si="3"/>
        <v>0</v>
      </c>
      <c r="N44" s="3">
        <f t="shared" si="4"/>
        <v>0</v>
      </c>
    </row>
    <row r="45" spans="1:14" ht="15" customHeight="1" x14ac:dyDescent="0.2">
      <c r="A45" s="15">
        <v>39</v>
      </c>
      <c r="B45" s="4" t="s">
        <v>73</v>
      </c>
      <c r="C45" s="20"/>
      <c r="D45" s="21"/>
      <c r="E45" s="3">
        <f t="shared" si="0"/>
        <v>0</v>
      </c>
      <c r="F45" s="3"/>
      <c r="G45" s="3">
        <v>500000</v>
      </c>
      <c r="H45" s="3">
        <f t="shared" si="1"/>
        <v>500000</v>
      </c>
      <c r="I45" s="3"/>
      <c r="J45" s="3">
        <v>500000</v>
      </c>
      <c r="K45" s="3">
        <f t="shared" si="2"/>
        <v>500000</v>
      </c>
      <c r="L45" s="3">
        <f t="shared" si="3"/>
        <v>0</v>
      </c>
      <c r="M45" s="3">
        <f t="shared" si="3"/>
        <v>0</v>
      </c>
      <c r="N45" s="3">
        <f t="shared" si="4"/>
        <v>0</v>
      </c>
    </row>
    <row r="46" spans="1:14" ht="15" customHeight="1" x14ac:dyDescent="0.2">
      <c r="A46" s="15">
        <v>40</v>
      </c>
      <c r="B46" s="4" t="s">
        <v>86</v>
      </c>
      <c r="C46" s="20"/>
      <c r="D46" s="21"/>
      <c r="E46" s="3">
        <f t="shared" si="0"/>
        <v>0</v>
      </c>
      <c r="F46" s="3">
        <v>20000</v>
      </c>
      <c r="G46" s="3"/>
      <c r="H46" s="3">
        <f t="shared" si="1"/>
        <v>20000</v>
      </c>
      <c r="I46" s="3">
        <v>20000</v>
      </c>
      <c r="J46" s="3"/>
      <c r="K46" s="3">
        <f t="shared" si="2"/>
        <v>20000</v>
      </c>
      <c r="L46" s="3">
        <f t="shared" si="3"/>
        <v>0</v>
      </c>
      <c r="M46" s="3">
        <f t="shared" si="3"/>
        <v>0</v>
      </c>
      <c r="N46" s="3">
        <f t="shared" si="4"/>
        <v>0</v>
      </c>
    </row>
    <row r="47" spans="1:14" ht="15" customHeight="1" x14ac:dyDescent="0.2">
      <c r="A47" s="15">
        <v>41</v>
      </c>
      <c r="B47" s="4" t="s">
        <v>87</v>
      </c>
      <c r="C47" s="20"/>
      <c r="D47" s="21"/>
      <c r="E47" s="3">
        <f t="shared" si="0"/>
        <v>0</v>
      </c>
      <c r="F47" s="3">
        <v>0</v>
      </c>
      <c r="G47" s="3"/>
      <c r="H47" s="3">
        <f t="shared" si="1"/>
        <v>0</v>
      </c>
      <c r="I47" s="3">
        <v>0</v>
      </c>
      <c r="J47" s="3">
        <v>260791</v>
      </c>
      <c r="K47" s="3">
        <f t="shared" si="2"/>
        <v>260791</v>
      </c>
      <c r="L47" s="3">
        <f t="shared" si="3"/>
        <v>0</v>
      </c>
      <c r="M47" s="3">
        <f t="shared" si="3"/>
        <v>260791</v>
      </c>
      <c r="N47" s="3">
        <f t="shared" si="4"/>
        <v>260791</v>
      </c>
    </row>
    <row r="48" spans="1:14" ht="15" customHeight="1" x14ac:dyDescent="0.2">
      <c r="A48" s="15">
        <v>42</v>
      </c>
      <c r="B48" s="4" t="s">
        <v>88</v>
      </c>
      <c r="C48" s="20"/>
      <c r="D48" s="21"/>
      <c r="E48" s="3">
        <f t="shared" si="0"/>
        <v>0</v>
      </c>
      <c r="F48" s="3">
        <v>0</v>
      </c>
      <c r="G48" s="3"/>
      <c r="H48" s="3">
        <f t="shared" si="1"/>
        <v>0</v>
      </c>
      <c r="I48" s="3">
        <v>904088</v>
      </c>
      <c r="J48" s="3">
        <v>0</v>
      </c>
      <c r="K48" s="3">
        <f t="shared" si="2"/>
        <v>904088</v>
      </c>
      <c r="L48" s="3">
        <f t="shared" si="3"/>
        <v>904088</v>
      </c>
      <c r="M48" s="3">
        <f t="shared" si="3"/>
        <v>0</v>
      </c>
      <c r="N48" s="3">
        <f t="shared" si="4"/>
        <v>904088</v>
      </c>
    </row>
    <row r="49" spans="1:14" ht="15" customHeight="1" x14ac:dyDescent="0.2">
      <c r="A49" s="15">
        <v>43</v>
      </c>
      <c r="B49" s="4" t="s">
        <v>89</v>
      </c>
      <c r="C49" s="20"/>
      <c r="D49" s="21"/>
      <c r="E49" s="3">
        <f t="shared" si="0"/>
        <v>0</v>
      </c>
      <c r="F49" s="3">
        <v>0</v>
      </c>
      <c r="G49" s="3"/>
      <c r="H49" s="3">
        <f t="shared" si="1"/>
        <v>0</v>
      </c>
      <c r="I49" s="3">
        <v>6750000</v>
      </c>
      <c r="J49" s="3">
        <v>0</v>
      </c>
      <c r="K49" s="3">
        <f t="shared" si="2"/>
        <v>6750000</v>
      </c>
      <c r="L49" s="3">
        <f t="shared" si="3"/>
        <v>6750000</v>
      </c>
      <c r="M49" s="3">
        <f t="shared" si="3"/>
        <v>0</v>
      </c>
      <c r="N49" s="3">
        <f t="shared" si="4"/>
        <v>6750000</v>
      </c>
    </row>
    <row r="50" spans="1:14" ht="15" customHeight="1" x14ac:dyDescent="0.2">
      <c r="A50" s="22"/>
      <c r="B50" s="12" t="s">
        <v>2</v>
      </c>
      <c r="C50" s="23">
        <f t="shared" ref="C50:K50" si="5">SUM(C7:C49)</f>
        <v>18013000</v>
      </c>
      <c r="D50" s="23">
        <f t="shared" si="5"/>
        <v>1472694099</v>
      </c>
      <c r="E50" s="23">
        <f t="shared" si="5"/>
        <v>1490707099</v>
      </c>
      <c r="F50" s="23">
        <f t="shared" si="5"/>
        <v>20711374</v>
      </c>
      <c r="G50" s="23">
        <f t="shared" si="5"/>
        <v>1457828268</v>
      </c>
      <c r="H50" s="23">
        <f t="shared" si="5"/>
        <v>1478539642</v>
      </c>
      <c r="I50" s="23">
        <f t="shared" si="5"/>
        <v>29365462</v>
      </c>
      <c r="J50" s="23">
        <f t="shared" si="5"/>
        <v>1469089059</v>
      </c>
      <c r="K50" s="23">
        <f t="shared" si="5"/>
        <v>1498454521</v>
      </c>
      <c r="L50" s="23">
        <f t="shared" si="3"/>
        <v>8654088</v>
      </c>
      <c r="M50" s="23">
        <f t="shared" si="3"/>
        <v>11260791</v>
      </c>
      <c r="N50" s="23">
        <f>SUM(N7:N49)</f>
        <v>19914879</v>
      </c>
    </row>
    <row r="51" spans="1:14" ht="15" customHeight="1" x14ac:dyDescent="0.2">
      <c r="A51" s="22"/>
      <c r="B51" s="1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ht="15" customHeight="1" x14ac:dyDescent="0.2">
      <c r="A52" s="22"/>
      <c r="B52" s="1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1:14" ht="15" customHeight="1" x14ac:dyDescent="0.2">
      <c r="A53" s="22"/>
      <c r="B53" s="1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14" ht="15" customHeight="1" x14ac:dyDescent="0.2">
      <c r="A54" s="22"/>
      <c r="B54" s="1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1:14" ht="15" customHeight="1" x14ac:dyDescent="0.2">
      <c r="A55" s="22"/>
      <c r="B55" s="1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1:14" ht="15" customHeight="1" x14ac:dyDescent="0.2">
      <c r="A56" s="12" t="s">
        <v>1</v>
      </c>
      <c r="B56" s="12" t="s">
        <v>18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 x14ac:dyDescent="0.2">
      <c r="A57" s="24">
        <v>1</v>
      </c>
      <c r="B57" s="2" t="s">
        <v>74</v>
      </c>
      <c r="C57" s="17"/>
      <c r="D57" s="17">
        <v>39689680</v>
      </c>
      <c r="E57" s="17">
        <f t="shared" ref="E57:E75" si="6">C57+D57</f>
        <v>39689680</v>
      </c>
      <c r="F57" s="17"/>
      <c r="G57" s="17">
        <v>48744063</v>
      </c>
      <c r="H57" s="17">
        <f t="shared" ref="H57:H75" si="7">F57+G57</f>
        <v>48744063</v>
      </c>
      <c r="I57" s="17"/>
      <c r="J57" s="17">
        <f>48744063</f>
        <v>48744063</v>
      </c>
      <c r="K57" s="17">
        <f t="shared" ref="K57:K75" si="8">I57+J57</f>
        <v>48744063</v>
      </c>
      <c r="L57" s="17">
        <f t="shared" ref="L57:M76" si="9">I57-F57</f>
        <v>0</v>
      </c>
      <c r="M57" s="17">
        <f t="shared" si="9"/>
        <v>0</v>
      </c>
      <c r="N57" s="17">
        <f t="shared" ref="N57:N75" si="10">L57+M57</f>
        <v>0</v>
      </c>
    </row>
    <row r="58" spans="1:14" ht="15" customHeight="1" x14ac:dyDescent="0.2">
      <c r="A58" s="24">
        <v>2</v>
      </c>
      <c r="B58" s="4" t="s">
        <v>38</v>
      </c>
      <c r="C58" s="3"/>
      <c r="D58" s="3">
        <v>7500000</v>
      </c>
      <c r="E58" s="3">
        <f t="shared" si="6"/>
        <v>7500000</v>
      </c>
      <c r="F58" s="3"/>
      <c r="G58" s="3">
        <v>7500000</v>
      </c>
      <c r="H58" s="3">
        <f t="shared" si="7"/>
        <v>7500000</v>
      </c>
      <c r="I58" s="3"/>
      <c r="J58" s="3">
        <f>7500000+21250168+5737545</f>
        <v>34487713</v>
      </c>
      <c r="K58" s="3">
        <f t="shared" si="8"/>
        <v>34487713</v>
      </c>
      <c r="L58" s="3">
        <f t="shared" si="9"/>
        <v>0</v>
      </c>
      <c r="M58" s="3">
        <f t="shared" si="9"/>
        <v>26987713</v>
      </c>
      <c r="N58" s="3">
        <f t="shared" si="10"/>
        <v>26987713</v>
      </c>
    </row>
    <row r="59" spans="1:14" ht="15" customHeight="1" x14ac:dyDescent="0.2">
      <c r="A59" s="24">
        <v>3</v>
      </c>
      <c r="B59" s="2" t="s">
        <v>44</v>
      </c>
      <c r="C59" s="3">
        <v>250000</v>
      </c>
      <c r="D59" s="3"/>
      <c r="E59" s="3">
        <f t="shared" si="6"/>
        <v>250000</v>
      </c>
      <c r="F59" s="3">
        <v>0</v>
      </c>
      <c r="G59" s="3"/>
      <c r="H59" s="3">
        <f t="shared" si="7"/>
        <v>0</v>
      </c>
      <c r="I59" s="3">
        <v>0</v>
      </c>
      <c r="J59" s="3"/>
      <c r="K59" s="3">
        <f t="shared" si="8"/>
        <v>0</v>
      </c>
      <c r="L59" s="3">
        <f t="shared" si="9"/>
        <v>0</v>
      </c>
      <c r="M59" s="3">
        <f t="shared" si="9"/>
        <v>0</v>
      </c>
      <c r="N59" s="3">
        <f t="shared" si="10"/>
        <v>0</v>
      </c>
    </row>
    <row r="60" spans="1:14" ht="15" customHeight="1" x14ac:dyDescent="0.2">
      <c r="A60" s="24">
        <v>4</v>
      </c>
      <c r="B60" s="2" t="s">
        <v>43</v>
      </c>
      <c r="C60" s="3">
        <v>100000</v>
      </c>
      <c r="D60" s="3"/>
      <c r="E60" s="3">
        <f t="shared" si="6"/>
        <v>100000</v>
      </c>
      <c r="F60" s="3">
        <v>100000</v>
      </c>
      <c r="G60" s="3"/>
      <c r="H60" s="3">
        <f t="shared" si="7"/>
        <v>100000</v>
      </c>
      <c r="I60" s="3">
        <v>100000</v>
      </c>
      <c r="J60" s="3"/>
      <c r="K60" s="3">
        <f t="shared" si="8"/>
        <v>100000</v>
      </c>
      <c r="L60" s="3">
        <f t="shared" si="9"/>
        <v>0</v>
      </c>
      <c r="M60" s="3">
        <f t="shared" si="9"/>
        <v>0</v>
      </c>
      <c r="N60" s="3">
        <f t="shared" si="10"/>
        <v>0</v>
      </c>
    </row>
    <row r="61" spans="1:14" ht="15" customHeight="1" x14ac:dyDescent="0.2">
      <c r="A61" s="24">
        <v>5</v>
      </c>
      <c r="B61" s="2" t="s">
        <v>46</v>
      </c>
      <c r="C61" s="3">
        <v>100000</v>
      </c>
      <c r="D61" s="3"/>
      <c r="E61" s="3">
        <f t="shared" si="6"/>
        <v>100000</v>
      </c>
      <c r="F61" s="3">
        <v>100000</v>
      </c>
      <c r="G61" s="3"/>
      <c r="H61" s="3">
        <f t="shared" si="7"/>
        <v>100000</v>
      </c>
      <c r="I61" s="3">
        <v>100000</v>
      </c>
      <c r="J61" s="3"/>
      <c r="K61" s="3">
        <f t="shared" si="8"/>
        <v>100000</v>
      </c>
      <c r="L61" s="3">
        <f t="shared" si="9"/>
        <v>0</v>
      </c>
      <c r="M61" s="3">
        <f t="shared" si="9"/>
        <v>0</v>
      </c>
      <c r="N61" s="3">
        <f t="shared" si="10"/>
        <v>0</v>
      </c>
    </row>
    <row r="62" spans="1:14" ht="15" customHeight="1" x14ac:dyDescent="0.2">
      <c r="A62" s="24">
        <v>6</v>
      </c>
      <c r="B62" s="2" t="s">
        <v>47</v>
      </c>
      <c r="C62" s="3">
        <v>640000</v>
      </c>
      <c r="D62" s="3"/>
      <c r="E62" s="3">
        <f t="shared" si="6"/>
        <v>640000</v>
      </c>
      <c r="F62" s="3">
        <v>640000</v>
      </c>
      <c r="G62" s="3"/>
      <c r="H62" s="3">
        <f t="shared" si="7"/>
        <v>640000</v>
      </c>
      <c r="I62" s="3">
        <v>640000</v>
      </c>
      <c r="J62" s="3"/>
      <c r="K62" s="3">
        <f t="shared" si="8"/>
        <v>640000</v>
      </c>
      <c r="L62" s="3">
        <f t="shared" si="9"/>
        <v>0</v>
      </c>
      <c r="M62" s="3">
        <f t="shared" si="9"/>
        <v>0</v>
      </c>
      <c r="N62" s="3">
        <f t="shared" si="10"/>
        <v>0</v>
      </c>
    </row>
    <row r="63" spans="1:14" ht="15" customHeight="1" x14ac:dyDescent="0.2">
      <c r="A63" s="24">
        <v>7</v>
      </c>
      <c r="B63" s="2" t="s">
        <v>64</v>
      </c>
      <c r="C63" s="3">
        <v>1400000</v>
      </c>
      <c r="D63" s="3"/>
      <c r="E63" s="3">
        <f t="shared" si="6"/>
        <v>1400000</v>
      </c>
      <c r="F63" s="3">
        <v>260000</v>
      </c>
      <c r="G63" s="3"/>
      <c r="H63" s="3">
        <f t="shared" si="7"/>
        <v>260000</v>
      </c>
      <c r="I63" s="3">
        <v>260000</v>
      </c>
      <c r="J63" s="3"/>
      <c r="K63" s="3">
        <f t="shared" si="8"/>
        <v>260000</v>
      </c>
      <c r="L63" s="3">
        <f t="shared" si="9"/>
        <v>0</v>
      </c>
      <c r="M63" s="3">
        <f t="shared" si="9"/>
        <v>0</v>
      </c>
      <c r="N63" s="3">
        <f t="shared" si="10"/>
        <v>0</v>
      </c>
    </row>
    <row r="64" spans="1:14" ht="15" customHeight="1" x14ac:dyDescent="0.2">
      <c r="A64" s="24">
        <v>8</v>
      </c>
      <c r="B64" s="2" t="s">
        <v>90</v>
      </c>
      <c r="C64" s="3">
        <v>50800</v>
      </c>
      <c r="D64" s="3"/>
      <c r="E64" s="3">
        <f t="shared" si="6"/>
        <v>50800</v>
      </c>
      <c r="F64" s="3">
        <v>0</v>
      </c>
      <c r="G64" s="3"/>
      <c r="H64" s="3">
        <f t="shared" si="7"/>
        <v>0</v>
      </c>
      <c r="I64" s="3">
        <v>0</v>
      </c>
      <c r="J64" s="3"/>
      <c r="K64" s="3">
        <f t="shared" si="8"/>
        <v>0</v>
      </c>
      <c r="L64" s="3">
        <f t="shared" si="9"/>
        <v>0</v>
      </c>
      <c r="M64" s="3">
        <f t="shared" si="9"/>
        <v>0</v>
      </c>
      <c r="N64" s="3">
        <f t="shared" si="10"/>
        <v>0</v>
      </c>
    </row>
    <row r="65" spans="1:14" ht="15" customHeight="1" x14ac:dyDescent="0.2">
      <c r="A65" s="24">
        <v>9</v>
      </c>
      <c r="B65" s="2" t="s">
        <v>91</v>
      </c>
      <c r="C65" s="3">
        <v>3550000</v>
      </c>
      <c r="D65" s="3"/>
      <c r="E65" s="3">
        <f t="shared" si="6"/>
        <v>3550000</v>
      </c>
      <c r="F65" s="3">
        <v>3550000</v>
      </c>
      <c r="G65" s="3"/>
      <c r="H65" s="3">
        <f t="shared" si="7"/>
        <v>3550000</v>
      </c>
      <c r="I65" s="3">
        <v>3550000</v>
      </c>
      <c r="J65" s="3"/>
      <c r="K65" s="3">
        <f t="shared" si="8"/>
        <v>3550000</v>
      </c>
      <c r="L65" s="3">
        <f t="shared" si="9"/>
        <v>0</v>
      </c>
      <c r="M65" s="3">
        <f t="shared" si="9"/>
        <v>0</v>
      </c>
      <c r="N65" s="3">
        <f t="shared" si="10"/>
        <v>0</v>
      </c>
    </row>
    <row r="66" spans="1:14" ht="15" customHeight="1" x14ac:dyDescent="0.2">
      <c r="A66" s="24">
        <v>10</v>
      </c>
      <c r="B66" s="2" t="s">
        <v>92</v>
      </c>
      <c r="C66" s="3">
        <v>748500</v>
      </c>
      <c r="D66" s="3"/>
      <c r="E66" s="3">
        <f t="shared" si="6"/>
        <v>748500</v>
      </c>
      <c r="F66" s="3">
        <v>748500</v>
      </c>
      <c r="G66" s="3"/>
      <c r="H66" s="3">
        <f t="shared" si="7"/>
        <v>748500</v>
      </c>
      <c r="I66" s="3">
        <v>748500</v>
      </c>
      <c r="J66" s="3"/>
      <c r="K66" s="3">
        <f t="shared" si="8"/>
        <v>748500</v>
      </c>
      <c r="L66" s="3">
        <f t="shared" si="9"/>
        <v>0</v>
      </c>
      <c r="M66" s="3">
        <f t="shared" si="9"/>
        <v>0</v>
      </c>
      <c r="N66" s="3">
        <f t="shared" si="10"/>
        <v>0</v>
      </c>
    </row>
    <row r="67" spans="1:14" ht="15" customHeight="1" x14ac:dyDescent="0.2">
      <c r="A67" s="24">
        <v>11</v>
      </c>
      <c r="B67" s="2" t="s">
        <v>93</v>
      </c>
      <c r="C67" s="3">
        <v>150000</v>
      </c>
      <c r="D67" s="3"/>
      <c r="E67" s="3">
        <f t="shared" si="6"/>
        <v>150000</v>
      </c>
      <c r="F67" s="3">
        <v>150000</v>
      </c>
      <c r="G67" s="3"/>
      <c r="H67" s="3">
        <f t="shared" si="7"/>
        <v>150000</v>
      </c>
      <c r="I67" s="3">
        <v>150000</v>
      </c>
      <c r="J67" s="3"/>
      <c r="K67" s="3">
        <f t="shared" si="8"/>
        <v>150000</v>
      </c>
      <c r="L67" s="3">
        <f t="shared" si="9"/>
        <v>0</v>
      </c>
      <c r="M67" s="3">
        <f t="shared" si="9"/>
        <v>0</v>
      </c>
      <c r="N67" s="3">
        <f t="shared" si="10"/>
        <v>0</v>
      </c>
    </row>
    <row r="68" spans="1:14" ht="15" customHeight="1" x14ac:dyDescent="0.2">
      <c r="A68" s="24">
        <v>12</v>
      </c>
      <c r="B68" s="2" t="s">
        <v>94</v>
      </c>
      <c r="C68" s="3">
        <v>150000</v>
      </c>
      <c r="D68" s="3"/>
      <c r="E68" s="3">
        <f t="shared" si="6"/>
        <v>150000</v>
      </c>
      <c r="F68" s="3">
        <v>150000</v>
      </c>
      <c r="G68" s="3"/>
      <c r="H68" s="3">
        <f t="shared" si="7"/>
        <v>150000</v>
      </c>
      <c r="I68" s="3">
        <v>150000</v>
      </c>
      <c r="J68" s="3"/>
      <c r="K68" s="3">
        <f t="shared" si="8"/>
        <v>150000</v>
      </c>
      <c r="L68" s="3">
        <f t="shared" si="9"/>
        <v>0</v>
      </c>
      <c r="M68" s="3">
        <f t="shared" si="9"/>
        <v>0</v>
      </c>
      <c r="N68" s="3">
        <f t="shared" si="10"/>
        <v>0</v>
      </c>
    </row>
    <row r="69" spans="1:14" ht="15" customHeight="1" x14ac:dyDescent="0.2">
      <c r="A69" s="24">
        <v>13</v>
      </c>
      <c r="B69" s="2" t="s">
        <v>67</v>
      </c>
      <c r="C69" s="3"/>
      <c r="D69" s="3"/>
      <c r="E69" s="3">
        <f t="shared" si="6"/>
        <v>0</v>
      </c>
      <c r="F69" s="3">
        <v>700000</v>
      </c>
      <c r="G69" s="3"/>
      <c r="H69" s="3">
        <f t="shared" si="7"/>
        <v>700000</v>
      </c>
      <c r="I69" s="3">
        <v>700000</v>
      </c>
      <c r="J69" s="3"/>
      <c r="K69" s="3">
        <f t="shared" si="8"/>
        <v>700000</v>
      </c>
      <c r="L69" s="3">
        <f t="shared" si="9"/>
        <v>0</v>
      </c>
      <c r="M69" s="3">
        <f t="shared" si="9"/>
        <v>0</v>
      </c>
      <c r="N69" s="3">
        <f t="shared" si="10"/>
        <v>0</v>
      </c>
    </row>
    <row r="70" spans="1:14" ht="15" customHeight="1" x14ac:dyDescent="0.2">
      <c r="A70" s="24">
        <v>14</v>
      </c>
      <c r="B70" s="2" t="s">
        <v>75</v>
      </c>
      <c r="C70" s="3"/>
      <c r="D70" s="3"/>
      <c r="E70" s="3">
        <f t="shared" si="6"/>
        <v>0</v>
      </c>
      <c r="F70" s="3">
        <v>1593139</v>
      </c>
      <c r="G70" s="3"/>
      <c r="H70" s="3">
        <f t="shared" si="7"/>
        <v>1593139</v>
      </c>
      <c r="I70" s="3">
        <v>1593139</v>
      </c>
      <c r="J70" s="3"/>
      <c r="K70" s="3">
        <f t="shared" si="8"/>
        <v>1593139</v>
      </c>
      <c r="L70" s="3">
        <f t="shared" si="9"/>
        <v>0</v>
      </c>
      <c r="M70" s="3">
        <f t="shared" si="9"/>
        <v>0</v>
      </c>
      <c r="N70" s="3">
        <f t="shared" si="10"/>
        <v>0</v>
      </c>
    </row>
    <row r="71" spans="1:14" ht="15" customHeight="1" x14ac:dyDescent="0.2">
      <c r="A71" s="24">
        <v>15</v>
      </c>
      <c r="B71" s="4" t="s">
        <v>95</v>
      </c>
      <c r="C71" s="3"/>
      <c r="D71" s="3"/>
      <c r="E71" s="3">
        <f t="shared" si="6"/>
        <v>0</v>
      </c>
      <c r="F71" s="3">
        <v>0</v>
      </c>
      <c r="G71" s="3"/>
      <c r="H71" s="3">
        <f t="shared" si="7"/>
        <v>0</v>
      </c>
      <c r="I71" s="3">
        <v>0</v>
      </c>
      <c r="J71" s="3">
        <v>40000000</v>
      </c>
      <c r="K71" s="3">
        <f t="shared" si="8"/>
        <v>40000000</v>
      </c>
      <c r="L71" s="3">
        <f t="shared" si="9"/>
        <v>0</v>
      </c>
      <c r="M71" s="3">
        <f t="shared" si="9"/>
        <v>40000000</v>
      </c>
      <c r="N71" s="3">
        <f t="shared" si="10"/>
        <v>40000000</v>
      </c>
    </row>
    <row r="72" spans="1:14" ht="15" customHeight="1" x14ac:dyDescent="0.2">
      <c r="A72" s="24">
        <v>16</v>
      </c>
      <c r="B72" s="4" t="s">
        <v>96</v>
      </c>
      <c r="C72" s="3"/>
      <c r="D72" s="3"/>
      <c r="E72" s="3">
        <f t="shared" si="6"/>
        <v>0</v>
      </c>
      <c r="F72" s="3">
        <v>0</v>
      </c>
      <c r="G72" s="3"/>
      <c r="H72" s="3">
        <f t="shared" si="7"/>
        <v>0</v>
      </c>
      <c r="I72" s="3">
        <v>0</v>
      </c>
      <c r="J72" s="3">
        <v>98833200</v>
      </c>
      <c r="K72" s="3">
        <f t="shared" si="8"/>
        <v>98833200</v>
      </c>
      <c r="L72" s="3">
        <f t="shared" si="9"/>
        <v>0</v>
      </c>
      <c r="M72" s="3">
        <f t="shared" si="9"/>
        <v>98833200</v>
      </c>
      <c r="N72" s="3">
        <f t="shared" si="10"/>
        <v>98833200</v>
      </c>
    </row>
    <row r="73" spans="1:14" ht="15" customHeight="1" x14ac:dyDescent="0.2">
      <c r="A73" s="24">
        <v>17</v>
      </c>
      <c r="B73" s="4" t="s">
        <v>97</v>
      </c>
      <c r="C73" s="3"/>
      <c r="D73" s="3"/>
      <c r="E73" s="3">
        <f t="shared" si="6"/>
        <v>0</v>
      </c>
      <c r="F73" s="3">
        <v>0</v>
      </c>
      <c r="G73" s="3"/>
      <c r="H73" s="3">
        <f t="shared" si="7"/>
        <v>0</v>
      </c>
      <c r="I73" s="3">
        <v>0</v>
      </c>
      <c r="J73" s="3">
        <v>508000</v>
      </c>
      <c r="K73" s="3">
        <f t="shared" si="8"/>
        <v>508000</v>
      </c>
      <c r="L73" s="3">
        <f t="shared" si="9"/>
        <v>0</v>
      </c>
      <c r="M73" s="3">
        <f t="shared" si="9"/>
        <v>508000</v>
      </c>
      <c r="N73" s="3">
        <f t="shared" si="10"/>
        <v>508000</v>
      </c>
    </row>
    <row r="74" spans="1:14" ht="15" customHeight="1" x14ac:dyDescent="0.2">
      <c r="A74" s="24">
        <v>18</v>
      </c>
      <c r="B74" s="4" t="s">
        <v>88</v>
      </c>
      <c r="C74" s="3"/>
      <c r="D74" s="3"/>
      <c r="E74" s="3">
        <f t="shared" si="6"/>
        <v>0</v>
      </c>
      <c r="F74" s="3">
        <v>0</v>
      </c>
      <c r="G74" s="3"/>
      <c r="H74" s="3">
        <f t="shared" si="7"/>
        <v>0</v>
      </c>
      <c r="I74" s="3">
        <v>3631882</v>
      </c>
      <c r="J74" s="3">
        <v>0</v>
      </c>
      <c r="K74" s="3">
        <f t="shared" si="8"/>
        <v>3631882</v>
      </c>
      <c r="L74" s="3">
        <f t="shared" si="9"/>
        <v>3631882</v>
      </c>
      <c r="M74" s="3">
        <f t="shared" si="9"/>
        <v>0</v>
      </c>
      <c r="N74" s="3">
        <f t="shared" si="10"/>
        <v>3631882</v>
      </c>
    </row>
    <row r="75" spans="1:14" ht="15" customHeight="1" x14ac:dyDescent="0.2">
      <c r="A75" s="24">
        <v>19</v>
      </c>
      <c r="B75" s="4" t="s">
        <v>98</v>
      </c>
      <c r="C75" s="3"/>
      <c r="D75" s="3"/>
      <c r="E75" s="3">
        <f t="shared" si="6"/>
        <v>0</v>
      </c>
      <c r="F75" s="3">
        <v>0</v>
      </c>
      <c r="G75" s="3"/>
      <c r="H75" s="3">
        <f t="shared" si="7"/>
        <v>0</v>
      </c>
      <c r="I75" s="3">
        <v>19789840</v>
      </c>
      <c r="J75" s="3">
        <v>0</v>
      </c>
      <c r="K75" s="3">
        <f t="shared" si="8"/>
        <v>19789840</v>
      </c>
      <c r="L75" s="3">
        <f t="shared" si="9"/>
        <v>19789840</v>
      </c>
      <c r="M75" s="3">
        <f t="shared" si="9"/>
        <v>0</v>
      </c>
      <c r="N75" s="3">
        <f t="shared" si="10"/>
        <v>19789840</v>
      </c>
    </row>
    <row r="76" spans="1:14" ht="15" customHeight="1" x14ac:dyDescent="0.2">
      <c r="A76" s="25"/>
      <c r="B76" s="13" t="s">
        <v>2</v>
      </c>
      <c r="C76" s="23">
        <f t="shared" ref="C76:K76" si="11">SUM(C57:C75)</f>
        <v>7139300</v>
      </c>
      <c r="D76" s="23">
        <f t="shared" si="11"/>
        <v>47189680</v>
      </c>
      <c r="E76" s="23">
        <f t="shared" si="11"/>
        <v>54328980</v>
      </c>
      <c r="F76" s="23">
        <f t="shared" si="11"/>
        <v>7991639</v>
      </c>
      <c r="G76" s="23">
        <f t="shared" si="11"/>
        <v>56244063</v>
      </c>
      <c r="H76" s="23">
        <f t="shared" si="11"/>
        <v>64235702</v>
      </c>
      <c r="I76" s="23">
        <f t="shared" si="11"/>
        <v>31413361</v>
      </c>
      <c r="J76" s="23">
        <f t="shared" si="11"/>
        <v>222572976</v>
      </c>
      <c r="K76" s="23">
        <f t="shared" si="11"/>
        <v>253986337</v>
      </c>
      <c r="L76" s="23">
        <f t="shared" si="9"/>
        <v>23421722</v>
      </c>
      <c r="M76" s="23">
        <f t="shared" si="9"/>
        <v>166328913</v>
      </c>
      <c r="N76" s="23">
        <f>SUM(N57:N75)</f>
        <v>189750635</v>
      </c>
    </row>
    <row r="77" spans="1:14" ht="15" customHeight="1" x14ac:dyDescent="0.2">
      <c r="A77" s="25"/>
      <c r="B77" s="1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ht="15" customHeight="1" x14ac:dyDescent="0.2">
      <c r="A78" s="12" t="s">
        <v>6</v>
      </c>
      <c r="B78" s="12" t="s">
        <v>19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ht="15" customHeight="1" x14ac:dyDescent="0.2">
      <c r="A79" s="26" t="s">
        <v>3</v>
      </c>
      <c r="B79" s="26" t="s">
        <v>20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</row>
    <row r="80" spans="1:14" ht="15" customHeight="1" x14ac:dyDescent="0.2">
      <c r="A80" s="28">
        <v>1</v>
      </c>
      <c r="B80" s="6" t="s">
        <v>7</v>
      </c>
      <c r="C80" s="9"/>
      <c r="D80" s="9">
        <v>1003165</v>
      </c>
      <c r="E80" s="9">
        <f>C80+D80</f>
        <v>1003165</v>
      </c>
      <c r="F80" s="9"/>
      <c r="G80" s="9">
        <v>1003165</v>
      </c>
      <c r="H80" s="9">
        <f>F80+G80</f>
        <v>1003165</v>
      </c>
      <c r="I80" s="9"/>
      <c r="J80" s="9">
        <v>1003165</v>
      </c>
      <c r="K80" s="9">
        <f>I80+J80</f>
        <v>1003165</v>
      </c>
      <c r="L80" s="9">
        <f t="shared" ref="L80:M82" si="12">I80-F80</f>
        <v>0</v>
      </c>
      <c r="M80" s="9">
        <f t="shared" si="12"/>
        <v>0</v>
      </c>
      <c r="N80" s="9">
        <f>L80+M80</f>
        <v>0</v>
      </c>
    </row>
    <row r="81" spans="1:14" ht="15" customHeight="1" x14ac:dyDescent="0.2">
      <c r="A81" s="28">
        <v>2</v>
      </c>
      <c r="B81" s="6" t="s">
        <v>12</v>
      </c>
      <c r="C81" s="9"/>
      <c r="D81" s="9">
        <v>0</v>
      </c>
      <c r="E81" s="9">
        <f>C81+D81</f>
        <v>0</v>
      </c>
      <c r="F81" s="9"/>
      <c r="G81" s="9">
        <v>0</v>
      </c>
      <c r="H81" s="9">
        <f>F81+G81</f>
        <v>0</v>
      </c>
      <c r="I81" s="9"/>
      <c r="J81" s="9">
        <v>0</v>
      </c>
      <c r="K81" s="9">
        <f>I81+J81</f>
        <v>0</v>
      </c>
      <c r="L81" s="9">
        <f t="shared" si="12"/>
        <v>0</v>
      </c>
      <c r="M81" s="9">
        <f t="shared" si="12"/>
        <v>0</v>
      </c>
      <c r="N81" s="9">
        <f>L81+M81</f>
        <v>0</v>
      </c>
    </row>
    <row r="82" spans="1:14" ht="15" customHeight="1" x14ac:dyDescent="0.2">
      <c r="A82" s="12"/>
      <c r="B82" s="26" t="s">
        <v>2</v>
      </c>
      <c r="C82" s="27">
        <f t="shared" ref="C82:K82" si="13">SUM(C80:C81)</f>
        <v>0</v>
      </c>
      <c r="D82" s="27">
        <f t="shared" si="13"/>
        <v>1003165</v>
      </c>
      <c r="E82" s="27">
        <f t="shared" si="13"/>
        <v>1003165</v>
      </c>
      <c r="F82" s="27">
        <f t="shared" si="13"/>
        <v>0</v>
      </c>
      <c r="G82" s="27">
        <f t="shared" si="13"/>
        <v>1003165</v>
      </c>
      <c r="H82" s="27">
        <f t="shared" si="13"/>
        <v>1003165</v>
      </c>
      <c r="I82" s="27">
        <f t="shared" si="13"/>
        <v>0</v>
      </c>
      <c r="J82" s="27">
        <f t="shared" si="13"/>
        <v>1003165</v>
      </c>
      <c r="K82" s="27">
        <f t="shared" si="13"/>
        <v>1003165</v>
      </c>
      <c r="L82" s="27">
        <f t="shared" si="12"/>
        <v>0</v>
      </c>
      <c r="M82" s="27">
        <f t="shared" si="12"/>
        <v>0</v>
      </c>
      <c r="N82" s="27">
        <f>SUM(N80:N81)</f>
        <v>0</v>
      </c>
    </row>
    <row r="83" spans="1:14" ht="15" customHeight="1" x14ac:dyDescent="0.2">
      <c r="A83" s="26" t="s">
        <v>4</v>
      </c>
      <c r="B83" s="26" t="s">
        <v>21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5" customHeight="1" x14ac:dyDescent="0.2">
      <c r="A84" s="29">
        <v>1</v>
      </c>
      <c r="B84" s="30" t="s">
        <v>37</v>
      </c>
      <c r="C84" s="31"/>
      <c r="D84" s="31">
        <v>5802000</v>
      </c>
      <c r="E84" s="31">
        <f>C84+D84</f>
        <v>5802000</v>
      </c>
      <c r="F84" s="31"/>
      <c r="G84" s="31">
        <v>5802000</v>
      </c>
      <c r="H84" s="31">
        <f>F84+G84</f>
        <v>5802000</v>
      </c>
      <c r="I84" s="31"/>
      <c r="J84" s="31">
        <v>5802000</v>
      </c>
      <c r="K84" s="31">
        <f>I84+J84</f>
        <v>5802000</v>
      </c>
      <c r="L84" s="31">
        <f t="shared" ref="L84:M89" si="14">I84-F84</f>
        <v>0</v>
      </c>
      <c r="M84" s="31">
        <f t="shared" si="14"/>
        <v>0</v>
      </c>
      <c r="N84" s="31">
        <f>L84+M84</f>
        <v>0</v>
      </c>
    </row>
    <row r="85" spans="1:14" ht="15" customHeight="1" x14ac:dyDescent="0.2">
      <c r="A85" s="29">
        <v>2</v>
      </c>
      <c r="B85" s="30" t="s">
        <v>42</v>
      </c>
      <c r="C85" s="31"/>
      <c r="D85" s="31">
        <v>5802000</v>
      </c>
      <c r="E85" s="31">
        <f>C85+D85</f>
        <v>5802000</v>
      </c>
      <c r="F85" s="31"/>
      <c r="G85" s="31">
        <v>5802000</v>
      </c>
      <c r="H85" s="31">
        <f>F85+G85</f>
        <v>5802000</v>
      </c>
      <c r="I85" s="31"/>
      <c r="J85" s="31">
        <v>5802000</v>
      </c>
      <c r="K85" s="31">
        <f>I85+J85</f>
        <v>5802000</v>
      </c>
      <c r="L85" s="31">
        <f t="shared" si="14"/>
        <v>0</v>
      </c>
      <c r="M85" s="31">
        <f t="shared" si="14"/>
        <v>0</v>
      </c>
      <c r="N85" s="31">
        <f>L85+M85</f>
        <v>0</v>
      </c>
    </row>
    <row r="86" spans="1:14" ht="15" customHeight="1" x14ac:dyDescent="0.2">
      <c r="A86" s="29">
        <v>3</v>
      </c>
      <c r="B86" s="30" t="s">
        <v>62</v>
      </c>
      <c r="C86" s="31"/>
      <c r="D86" s="31">
        <v>5802000</v>
      </c>
      <c r="E86" s="31">
        <f>C86+D86</f>
        <v>5802000</v>
      </c>
      <c r="F86" s="31"/>
      <c r="G86" s="31">
        <v>5802000</v>
      </c>
      <c r="H86" s="31">
        <f>F86+G86</f>
        <v>5802000</v>
      </c>
      <c r="I86" s="31"/>
      <c r="J86" s="31">
        <v>5802000</v>
      </c>
      <c r="K86" s="31">
        <f>I86+J86</f>
        <v>5802000</v>
      </c>
      <c r="L86" s="31">
        <f t="shared" si="14"/>
        <v>0</v>
      </c>
      <c r="M86" s="31">
        <f t="shared" si="14"/>
        <v>0</v>
      </c>
      <c r="N86" s="31">
        <f>L86+M86</f>
        <v>0</v>
      </c>
    </row>
    <row r="87" spans="1:14" ht="15" customHeight="1" x14ac:dyDescent="0.2">
      <c r="A87" s="29">
        <v>4</v>
      </c>
      <c r="B87" s="30" t="s">
        <v>76</v>
      </c>
      <c r="C87" s="31"/>
      <c r="D87" s="31">
        <v>0</v>
      </c>
      <c r="E87" s="31">
        <f>C87+D87</f>
        <v>0</v>
      </c>
      <c r="F87" s="31"/>
      <c r="G87" s="31">
        <v>861345</v>
      </c>
      <c r="H87" s="31">
        <f>F87+G87</f>
        <v>861345</v>
      </c>
      <c r="I87" s="31"/>
      <c r="J87" s="31">
        <f>861345+936399+5272130-4476145</f>
        <v>2593729</v>
      </c>
      <c r="K87" s="31">
        <f>I87+J87</f>
        <v>2593729</v>
      </c>
      <c r="L87" s="31">
        <f t="shared" si="14"/>
        <v>0</v>
      </c>
      <c r="M87" s="31">
        <f t="shared" si="14"/>
        <v>1732384</v>
      </c>
      <c r="N87" s="31">
        <f>L87+M87</f>
        <v>1732384</v>
      </c>
    </row>
    <row r="88" spans="1:14" ht="15" customHeight="1" x14ac:dyDescent="0.2">
      <c r="A88" s="28">
        <v>5</v>
      </c>
      <c r="B88" s="6" t="s">
        <v>99</v>
      </c>
      <c r="C88" s="9"/>
      <c r="D88" s="9">
        <v>0</v>
      </c>
      <c r="E88" s="9">
        <f>C88+D88</f>
        <v>0</v>
      </c>
      <c r="F88" s="9"/>
      <c r="G88" s="9">
        <v>0</v>
      </c>
      <c r="H88" s="9">
        <f>F88+G88</f>
        <v>0</v>
      </c>
      <c r="I88" s="9"/>
      <c r="J88" s="9">
        <v>1113223</v>
      </c>
      <c r="K88" s="9">
        <f>I88+J88</f>
        <v>1113223</v>
      </c>
      <c r="L88" s="9">
        <f t="shared" si="14"/>
        <v>0</v>
      </c>
      <c r="M88" s="9">
        <f t="shared" si="14"/>
        <v>1113223</v>
      </c>
      <c r="N88" s="9">
        <f>L88+M88</f>
        <v>1113223</v>
      </c>
    </row>
    <row r="89" spans="1:14" ht="15" customHeight="1" x14ac:dyDescent="0.2">
      <c r="A89" s="12"/>
      <c r="B89" s="26" t="s">
        <v>2</v>
      </c>
      <c r="C89" s="27">
        <f t="shared" ref="C89:K89" si="15">SUM(C84:C88)</f>
        <v>0</v>
      </c>
      <c r="D89" s="27">
        <f t="shared" si="15"/>
        <v>17406000</v>
      </c>
      <c r="E89" s="27">
        <f t="shared" si="15"/>
        <v>17406000</v>
      </c>
      <c r="F89" s="27">
        <f t="shared" si="15"/>
        <v>0</v>
      </c>
      <c r="G89" s="27">
        <f t="shared" si="15"/>
        <v>18267345</v>
      </c>
      <c r="H89" s="27">
        <f t="shared" si="15"/>
        <v>18267345</v>
      </c>
      <c r="I89" s="27">
        <f t="shared" si="15"/>
        <v>0</v>
      </c>
      <c r="J89" s="27">
        <f t="shared" si="15"/>
        <v>21112952</v>
      </c>
      <c r="K89" s="27">
        <f t="shared" si="15"/>
        <v>21112952</v>
      </c>
      <c r="L89" s="27">
        <f t="shared" si="14"/>
        <v>0</v>
      </c>
      <c r="M89" s="27">
        <f t="shared" si="14"/>
        <v>2845607</v>
      </c>
      <c r="N89" s="27">
        <f>SUM(N84:N88)</f>
        <v>2845607</v>
      </c>
    </row>
    <row r="90" spans="1:14" ht="15" customHeight="1" x14ac:dyDescent="0.2">
      <c r="A90" s="32" t="s">
        <v>5</v>
      </c>
      <c r="B90" s="26" t="s">
        <v>22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15" customHeight="1" x14ac:dyDescent="0.2">
      <c r="A91" s="28">
        <v>1</v>
      </c>
      <c r="B91" s="6" t="s">
        <v>68</v>
      </c>
      <c r="C91" s="9"/>
      <c r="D91" s="9">
        <v>1200000</v>
      </c>
      <c r="E91" s="9">
        <f>C91+D91</f>
        <v>1200000</v>
      </c>
      <c r="F91" s="9"/>
      <c r="G91" s="9">
        <v>1200000</v>
      </c>
      <c r="H91" s="9">
        <f>F91+G91</f>
        <v>1200000</v>
      </c>
      <c r="I91" s="9"/>
      <c r="J91" s="9">
        <v>1200000</v>
      </c>
      <c r="K91" s="9">
        <f>I91+J91</f>
        <v>1200000</v>
      </c>
      <c r="L91" s="9">
        <f t="shared" ref="L91:M95" si="16">I91-F91</f>
        <v>0</v>
      </c>
      <c r="M91" s="9">
        <f t="shared" si="16"/>
        <v>0</v>
      </c>
      <c r="N91" s="9">
        <f>L91+M91</f>
        <v>0</v>
      </c>
    </row>
    <row r="92" spans="1:14" ht="15" customHeight="1" x14ac:dyDescent="0.2">
      <c r="A92" s="28">
        <v>2</v>
      </c>
      <c r="B92" s="6" t="s">
        <v>77</v>
      </c>
      <c r="C92" s="9"/>
      <c r="D92" s="9">
        <v>0</v>
      </c>
      <c r="E92" s="9">
        <f>C92+D92</f>
        <v>0</v>
      </c>
      <c r="F92" s="9"/>
      <c r="G92" s="9">
        <v>927644</v>
      </c>
      <c r="H92" s="9">
        <f>F92+G92</f>
        <v>927644</v>
      </c>
      <c r="I92" s="9"/>
      <c r="J92" s="9">
        <v>927644</v>
      </c>
      <c r="K92" s="9">
        <f>I92+J92</f>
        <v>927644</v>
      </c>
      <c r="L92" s="9">
        <f t="shared" si="16"/>
        <v>0</v>
      </c>
      <c r="M92" s="9">
        <f t="shared" si="16"/>
        <v>0</v>
      </c>
      <c r="N92" s="9">
        <f>L92+M92</f>
        <v>0</v>
      </c>
    </row>
    <row r="93" spans="1:14" ht="15" customHeight="1" x14ac:dyDescent="0.2">
      <c r="A93" s="28">
        <v>3</v>
      </c>
      <c r="B93" s="6"/>
      <c r="C93" s="9"/>
      <c r="D93" s="9">
        <v>0</v>
      </c>
      <c r="E93" s="9">
        <f>C93+D93</f>
        <v>0</v>
      </c>
      <c r="F93" s="9"/>
      <c r="G93" s="9">
        <v>0</v>
      </c>
      <c r="H93" s="9">
        <f>F93+G93</f>
        <v>0</v>
      </c>
      <c r="I93" s="9"/>
      <c r="J93" s="9">
        <v>0</v>
      </c>
      <c r="K93" s="9">
        <f>I93+J93</f>
        <v>0</v>
      </c>
      <c r="L93" s="9">
        <f t="shared" si="16"/>
        <v>0</v>
      </c>
      <c r="M93" s="9">
        <f t="shared" si="16"/>
        <v>0</v>
      </c>
      <c r="N93" s="9">
        <f>L93+M93</f>
        <v>0</v>
      </c>
    </row>
    <row r="94" spans="1:14" ht="15" customHeight="1" x14ac:dyDescent="0.2">
      <c r="A94" s="12"/>
      <c r="B94" s="26" t="s">
        <v>2</v>
      </c>
      <c r="C94" s="27">
        <f t="shared" ref="C94:K94" si="17">SUM(C91:C93)</f>
        <v>0</v>
      </c>
      <c r="D94" s="27">
        <f t="shared" si="17"/>
        <v>1200000</v>
      </c>
      <c r="E94" s="27">
        <f t="shared" si="17"/>
        <v>1200000</v>
      </c>
      <c r="F94" s="27">
        <f t="shared" si="17"/>
        <v>0</v>
      </c>
      <c r="G94" s="27">
        <f t="shared" si="17"/>
        <v>2127644</v>
      </c>
      <c r="H94" s="27">
        <f t="shared" si="17"/>
        <v>2127644</v>
      </c>
      <c r="I94" s="27">
        <f t="shared" si="17"/>
        <v>0</v>
      </c>
      <c r="J94" s="27">
        <f t="shared" si="17"/>
        <v>2127644</v>
      </c>
      <c r="K94" s="27">
        <f t="shared" si="17"/>
        <v>2127644</v>
      </c>
      <c r="L94" s="27">
        <f t="shared" si="16"/>
        <v>0</v>
      </c>
      <c r="M94" s="27">
        <f t="shared" si="16"/>
        <v>0</v>
      </c>
      <c r="N94" s="27">
        <f>SUM(N91:N93)</f>
        <v>0</v>
      </c>
    </row>
    <row r="95" spans="1:14" ht="15" customHeight="1" x14ac:dyDescent="0.2">
      <c r="A95" s="25"/>
      <c r="B95" s="13" t="s">
        <v>2</v>
      </c>
      <c r="C95" s="23">
        <f t="shared" ref="C95:K95" si="18">C94+C89+C82</f>
        <v>0</v>
      </c>
      <c r="D95" s="23">
        <f t="shared" si="18"/>
        <v>19609165</v>
      </c>
      <c r="E95" s="23">
        <f t="shared" si="18"/>
        <v>19609165</v>
      </c>
      <c r="F95" s="23">
        <f t="shared" si="18"/>
        <v>0</v>
      </c>
      <c r="G95" s="23">
        <f t="shared" si="18"/>
        <v>21398154</v>
      </c>
      <c r="H95" s="23">
        <f t="shared" si="18"/>
        <v>21398154</v>
      </c>
      <c r="I95" s="23">
        <f t="shared" si="18"/>
        <v>0</v>
      </c>
      <c r="J95" s="23">
        <f t="shared" si="18"/>
        <v>24243761</v>
      </c>
      <c r="K95" s="23">
        <f t="shared" si="18"/>
        <v>24243761</v>
      </c>
      <c r="L95" s="23">
        <f t="shared" si="16"/>
        <v>0</v>
      </c>
      <c r="M95" s="23">
        <f t="shared" si="16"/>
        <v>2845607</v>
      </c>
      <c r="N95" s="23">
        <f>N94+N89+N82</f>
        <v>2845607</v>
      </c>
    </row>
    <row r="96" spans="1:14" ht="15" customHeight="1" x14ac:dyDescent="0.2">
      <c r="A96" s="12"/>
      <c r="B96" s="12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ht="15" customHeight="1" x14ac:dyDescent="0.2">
      <c r="A97" s="12"/>
      <c r="B97" s="13" t="s">
        <v>23</v>
      </c>
      <c r="C97" s="14">
        <f t="shared" ref="C97:K97" si="19">C95+C76+C50</f>
        <v>25152300</v>
      </c>
      <c r="D97" s="14">
        <f t="shared" si="19"/>
        <v>1539492944</v>
      </c>
      <c r="E97" s="14">
        <f t="shared" si="19"/>
        <v>1564645244</v>
      </c>
      <c r="F97" s="14">
        <f t="shared" si="19"/>
        <v>28703013</v>
      </c>
      <c r="G97" s="14">
        <f t="shared" si="19"/>
        <v>1535470485</v>
      </c>
      <c r="H97" s="14">
        <f t="shared" si="19"/>
        <v>1564173498</v>
      </c>
      <c r="I97" s="14">
        <f t="shared" si="19"/>
        <v>60778823</v>
      </c>
      <c r="J97" s="14">
        <f t="shared" si="19"/>
        <v>1715905796</v>
      </c>
      <c r="K97" s="14">
        <f t="shared" si="19"/>
        <v>1776684619</v>
      </c>
      <c r="L97" s="14">
        <f>I97-F97</f>
        <v>32075810</v>
      </c>
      <c r="M97" s="14">
        <f>J97-G97</f>
        <v>180435311</v>
      </c>
      <c r="N97" s="14">
        <f>N95+N76+N50</f>
        <v>212511121</v>
      </c>
    </row>
    <row r="98" spans="1:14" ht="15" customHeight="1" x14ac:dyDescent="0.2">
      <c r="A98" s="12"/>
      <c r="B98" s="13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15" customHeight="1" x14ac:dyDescent="0.2">
      <c r="A99" s="12" t="s">
        <v>8</v>
      </c>
      <c r="B99" s="33" t="s">
        <v>26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 ht="15" customHeight="1" x14ac:dyDescent="0.2">
      <c r="A100" s="29">
        <v>1</v>
      </c>
      <c r="B100" s="34" t="s">
        <v>25</v>
      </c>
      <c r="C100" s="35">
        <v>0</v>
      </c>
      <c r="D100" s="35">
        <v>0</v>
      </c>
      <c r="E100" s="35">
        <f>C100+D100</f>
        <v>0</v>
      </c>
      <c r="F100" s="35">
        <v>0</v>
      </c>
      <c r="G100" s="35">
        <v>0</v>
      </c>
      <c r="H100" s="35">
        <f>F100+G100</f>
        <v>0</v>
      </c>
      <c r="I100" s="35">
        <v>0</v>
      </c>
      <c r="J100" s="35">
        <v>0</v>
      </c>
      <c r="K100" s="35">
        <f>I100+J100</f>
        <v>0</v>
      </c>
      <c r="L100" s="35">
        <f t="shared" ref="L100:M102" si="20">I100-F100</f>
        <v>0</v>
      </c>
      <c r="M100" s="35">
        <f t="shared" si="20"/>
        <v>0</v>
      </c>
      <c r="N100" s="35">
        <f>L100+M100</f>
        <v>0</v>
      </c>
    </row>
    <row r="101" spans="1:14" ht="15" customHeight="1" x14ac:dyDescent="0.2">
      <c r="A101" s="12"/>
      <c r="B101" s="33" t="s">
        <v>2</v>
      </c>
      <c r="C101" s="14">
        <f t="shared" ref="C101:K101" si="21">SUM(C100:C100)</f>
        <v>0</v>
      </c>
      <c r="D101" s="14">
        <f t="shared" si="21"/>
        <v>0</v>
      </c>
      <c r="E101" s="14">
        <f t="shared" si="21"/>
        <v>0</v>
      </c>
      <c r="F101" s="14">
        <f t="shared" si="21"/>
        <v>0</v>
      </c>
      <c r="G101" s="14">
        <f t="shared" si="21"/>
        <v>0</v>
      </c>
      <c r="H101" s="14">
        <f t="shared" si="21"/>
        <v>0</v>
      </c>
      <c r="I101" s="14">
        <f t="shared" si="21"/>
        <v>0</v>
      </c>
      <c r="J101" s="14">
        <f t="shared" si="21"/>
        <v>0</v>
      </c>
      <c r="K101" s="14">
        <f t="shared" si="21"/>
        <v>0</v>
      </c>
      <c r="L101" s="14">
        <f t="shared" si="20"/>
        <v>0</v>
      </c>
      <c r="M101" s="14">
        <f t="shared" si="20"/>
        <v>0</v>
      </c>
      <c r="N101" s="14">
        <f>SUM(N100:N100)</f>
        <v>0</v>
      </c>
    </row>
    <row r="102" spans="1:14" ht="15" customHeight="1" x14ac:dyDescent="0.2">
      <c r="A102" s="36"/>
      <c r="B102" s="33" t="s">
        <v>24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f t="shared" si="20"/>
        <v>0</v>
      </c>
      <c r="M102" s="14">
        <f t="shared" si="20"/>
        <v>0</v>
      </c>
      <c r="N102" s="14">
        <v>0</v>
      </c>
    </row>
    <row r="103" spans="1:14" ht="15" customHeight="1" x14ac:dyDescent="0.2">
      <c r="A103" s="25"/>
      <c r="B103" s="12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ht="15" customHeight="1" x14ac:dyDescent="0.2">
      <c r="A104" s="25"/>
      <c r="B104" s="12" t="s">
        <v>9</v>
      </c>
      <c r="C104" s="14">
        <f t="shared" ref="C104:K104" si="22">C97+C102</f>
        <v>25152300</v>
      </c>
      <c r="D104" s="14">
        <f t="shared" si="22"/>
        <v>1539492944</v>
      </c>
      <c r="E104" s="14">
        <f t="shared" si="22"/>
        <v>1564645244</v>
      </c>
      <c r="F104" s="14">
        <f t="shared" si="22"/>
        <v>28703013</v>
      </c>
      <c r="G104" s="14">
        <f t="shared" si="22"/>
        <v>1535470485</v>
      </c>
      <c r="H104" s="14">
        <f t="shared" si="22"/>
        <v>1564173498</v>
      </c>
      <c r="I104" s="14">
        <f t="shared" si="22"/>
        <v>60778823</v>
      </c>
      <c r="J104" s="14">
        <f t="shared" si="22"/>
        <v>1715905796</v>
      </c>
      <c r="K104" s="14">
        <f t="shared" si="22"/>
        <v>1776684619</v>
      </c>
      <c r="L104" s="14">
        <f>I104-F104</f>
        <v>32075810</v>
      </c>
      <c r="M104" s="14">
        <f>J104-G104</f>
        <v>180435311</v>
      </c>
      <c r="N104" s="14">
        <f>N97+N102</f>
        <v>212511121</v>
      </c>
    </row>
    <row r="105" spans="1:14" ht="15" customHeight="1" x14ac:dyDescent="0.2">
      <c r="A105" s="25"/>
      <c r="B105" s="12" t="s">
        <v>14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ht="15" customHeight="1" x14ac:dyDescent="0.2">
      <c r="A106" s="25"/>
      <c r="B106" s="37" t="s">
        <v>15</v>
      </c>
      <c r="C106" s="38">
        <f t="shared" ref="C106:K106" si="23">C104-C107-C108</f>
        <v>25152300</v>
      </c>
      <c r="D106" s="38">
        <f t="shared" si="23"/>
        <v>1467875796</v>
      </c>
      <c r="E106" s="38">
        <f t="shared" si="23"/>
        <v>1493028096</v>
      </c>
      <c r="F106" s="38">
        <f t="shared" si="23"/>
        <v>28703013</v>
      </c>
      <c r="G106" s="38">
        <f t="shared" si="23"/>
        <v>1462925693</v>
      </c>
      <c r="H106" s="38">
        <f t="shared" si="23"/>
        <v>1491628706</v>
      </c>
      <c r="I106" s="38">
        <f t="shared" si="23"/>
        <v>60778823</v>
      </c>
      <c r="J106" s="38">
        <f t="shared" si="23"/>
        <v>1642247781</v>
      </c>
      <c r="K106" s="38">
        <f t="shared" si="23"/>
        <v>1703026604</v>
      </c>
      <c r="L106" s="38">
        <f>I106-F106</f>
        <v>32075810</v>
      </c>
      <c r="M106" s="38">
        <f>J106-G106</f>
        <v>179322088</v>
      </c>
      <c r="N106" s="38">
        <f>N104-N107-N108</f>
        <v>211397898</v>
      </c>
    </row>
    <row r="107" spans="1:14" ht="15" customHeight="1" x14ac:dyDescent="0.2">
      <c r="A107" s="25"/>
      <c r="B107" s="8" t="s">
        <v>13</v>
      </c>
      <c r="C107" s="11">
        <f t="shared" ref="C107:N107" si="24">C81+C80+C93+C91+C92+C12+C41+C42+C43+C88</f>
        <v>0</v>
      </c>
      <c r="D107" s="11">
        <f t="shared" si="24"/>
        <v>71617148</v>
      </c>
      <c r="E107" s="11">
        <f t="shared" si="24"/>
        <v>71617148</v>
      </c>
      <c r="F107" s="11">
        <f t="shared" si="24"/>
        <v>0</v>
      </c>
      <c r="G107" s="11">
        <f t="shared" si="24"/>
        <v>72544792</v>
      </c>
      <c r="H107" s="11">
        <f t="shared" si="24"/>
        <v>72544792</v>
      </c>
      <c r="I107" s="11">
        <f t="shared" si="24"/>
        <v>0</v>
      </c>
      <c r="J107" s="11">
        <f t="shared" si="24"/>
        <v>73658015</v>
      </c>
      <c r="K107" s="11">
        <f t="shared" si="24"/>
        <v>73658015</v>
      </c>
      <c r="L107" s="11">
        <f t="shared" si="24"/>
        <v>0</v>
      </c>
      <c r="M107" s="11">
        <f t="shared" si="24"/>
        <v>1113223</v>
      </c>
      <c r="N107" s="11">
        <f t="shared" si="24"/>
        <v>1113223</v>
      </c>
    </row>
    <row r="108" spans="1:14" ht="15" customHeight="1" x14ac:dyDescent="0.2">
      <c r="A108" s="25"/>
      <c r="B108" s="39" t="s">
        <v>57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0">
        <f>I108-F108</f>
        <v>0</v>
      </c>
      <c r="M108" s="40">
        <f>J108-G108</f>
        <v>0</v>
      </c>
      <c r="N108" s="40"/>
    </row>
    <row r="109" spans="1:14" ht="15" customHeight="1" x14ac:dyDescent="0.2">
      <c r="A109" s="25"/>
      <c r="B109" s="12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</sheetData>
  <mergeCells count="6">
    <mergeCell ref="A1:E1"/>
    <mergeCell ref="A2:N2"/>
    <mergeCell ref="C4:E4"/>
    <mergeCell ref="F4:H4"/>
    <mergeCell ref="I4:K4"/>
    <mergeCell ref="L4:N4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Felhasználói név</dc:creator>
  <cp:lastModifiedBy>user</cp:lastModifiedBy>
  <cp:lastPrinted>2020-01-31T06:35:16Z</cp:lastPrinted>
  <dcterms:created xsi:type="dcterms:W3CDTF">2007-11-15T07:32:30Z</dcterms:created>
  <dcterms:modified xsi:type="dcterms:W3CDTF">2021-04-19T08:33:38Z</dcterms:modified>
</cp:coreProperties>
</file>