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11. Előirányzat felh.ü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26" i="1" s="1"/>
  <c r="O16" i="1"/>
  <c r="O17" i="1"/>
  <c r="O18" i="1"/>
  <c r="O19" i="1"/>
  <c r="O20" i="1"/>
  <c r="O21" i="1"/>
  <c r="O22" i="1"/>
  <c r="O23" i="1"/>
  <c r="O24" i="1"/>
  <c r="C26" i="1"/>
  <c r="O28" i="1"/>
  <c r="O29" i="1"/>
  <c r="I30" i="1"/>
  <c r="I45" i="1" s="1"/>
  <c r="J30" i="1"/>
  <c r="K30" i="1"/>
  <c r="J31" i="1"/>
  <c r="O31" i="1" s="1"/>
  <c r="M31" i="1"/>
  <c r="O33" i="1"/>
  <c r="C34" i="1"/>
  <c r="C45" i="1" s="1"/>
  <c r="C46" i="1" s="1"/>
  <c r="D25" i="1" s="1"/>
  <c r="D26" i="1" s="1"/>
  <c r="D46" i="1" s="1"/>
  <c r="E25" i="1" s="1"/>
  <c r="E26" i="1" s="1"/>
  <c r="E46" i="1" s="1"/>
  <c r="F25" i="1" s="1"/>
  <c r="F26" i="1" s="1"/>
  <c r="F46" i="1" s="1"/>
  <c r="G25" i="1" s="1"/>
  <c r="G26" i="1" s="1"/>
  <c r="G46" i="1" s="1"/>
  <c r="H25" i="1" s="1"/>
  <c r="H26" i="1" s="1"/>
  <c r="H46" i="1" s="1"/>
  <c r="I25" i="1" s="1"/>
  <c r="I26" i="1" s="1"/>
  <c r="I46" i="1" s="1"/>
  <c r="J25" i="1" s="1"/>
  <c r="J26" i="1" s="1"/>
  <c r="E34" i="1"/>
  <c r="J34" i="1"/>
  <c r="O35" i="1"/>
  <c r="O36" i="1"/>
  <c r="O37" i="1"/>
  <c r="O40" i="1"/>
  <c r="O41" i="1"/>
  <c r="O42" i="1"/>
  <c r="O43" i="1"/>
  <c r="O44" i="1"/>
  <c r="D45" i="1"/>
  <c r="E45" i="1"/>
  <c r="F45" i="1"/>
  <c r="G45" i="1"/>
  <c r="H45" i="1"/>
  <c r="K45" i="1"/>
  <c r="L45" i="1"/>
  <c r="M45" i="1"/>
  <c r="N45" i="1"/>
  <c r="O34" i="1" l="1"/>
  <c r="J45" i="1"/>
  <c r="J46" i="1" s="1"/>
  <c r="K25" i="1" s="1"/>
  <c r="K26" i="1" s="1"/>
  <c r="K46" i="1" s="1"/>
  <c r="L25" i="1" s="1"/>
  <c r="L26" i="1" s="1"/>
  <c r="L46" i="1" s="1"/>
  <c r="M25" i="1" s="1"/>
  <c r="M26" i="1" s="1"/>
  <c r="M46" i="1" s="1"/>
  <c r="N25" i="1" s="1"/>
  <c r="N26" i="1" s="1"/>
  <c r="N46" i="1" s="1"/>
  <c r="O30" i="1"/>
  <c r="O45" i="1" s="1"/>
</calcChain>
</file>

<file path=xl/sharedStrings.xml><?xml version="1.0" encoding="utf-8"?>
<sst xmlns="http://schemas.openxmlformats.org/spreadsheetml/2006/main" count="76" uniqueCount="74">
  <si>
    <t>bevételek és kiadások egyenlege</t>
  </si>
  <si>
    <t>Kiadások összesen</t>
  </si>
  <si>
    <t>céltartalék</t>
  </si>
  <si>
    <t>20.</t>
  </si>
  <si>
    <t>általános tartalék</t>
  </si>
  <si>
    <t>19.</t>
  </si>
  <si>
    <t xml:space="preserve"> - részesedések vásárlása</t>
  </si>
  <si>
    <t xml:space="preserve"> - Áht.n belüli megelőlegezések visszafizetése</t>
  </si>
  <si>
    <t>finanszírozási kiadások</t>
  </si>
  <si>
    <t>18.</t>
  </si>
  <si>
    <t xml:space="preserve"> - államháztartáson kívülre</t>
  </si>
  <si>
    <t xml:space="preserve"> - államháztartáson belülre</t>
  </si>
  <si>
    <t>Egyéb felhalmozási kiadások</t>
  </si>
  <si>
    <t>17.</t>
  </si>
  <si>
    <t>felújítások</t>
  </si>
  <si>
    <t>16.</t>
  </si>
  <si>
    <t>beruházások</t>
  </si>
  <si>
    <t>15.</t>
  </si>
  <si>
    <t>Egyéb működési kiadások</t>
  </si>
  <si>
    <t>14.</t>
  </si>
  <si>
    <t>ellátottak juttatásai</t>
  </si>
  <si>
    <t>13.</t>
  </si>
  <si>
    <t>dologi kiadások</t>
  </si>
  <si>
    <t>12.</t>
  </si>
  <si>
    <t>munkaadókat terhelő járulékok és szociális hozzájárulási adó</t>
  </si>
  <si>
    <t>11.</t>
  </si>
  <si>
    <t>személyi juttatások</t>
  </si>
  <si>
    <t>10.</t>
  </si>
  <si>
    <t xml:space="preserve"> Kiadások</t>
  </si>
  <si>
    <t>Bevételek összesen:</t>
  </si>
  <si>
    <t>Előző havi maradvány</t>
  </si>
  <si>
    <t>9.</t>
  </si>
  <si>
    <t>előző évi pénzmaradvány igénybevétele</t>
  </si>
  <si>
    <t>8.</t>
  </si>
  <si>
    <t xml:space="preserve">   - egyéb felhalmozási célú átvett pénzeszközök</t>
  </si>
  <si>
    <t xml:space="preserve">   - felhalmozási célú visszatérítendő támogatások, kölcsönök visszatérülése államházt.kívülről</t>
  </si>
  <si>
    <t>felhalmozási célú átvett pénzeszközök</t>
  </si>
  <si>
    <t>7.</t>
  </si>
  <si>
    <t xml:space="preserve">   - egyéb működési célú átvett pénzeszközök</t>
  </si>
  <si>
    <t xml:space="preserve">   - működési célú visszatérítendő támogatások, kölcsönök visszatérülése államházt.kívülről</t>
  </si>
  <si>
    <t>Működési célú átvett pénzeszközök</t>
  </si>
  <si>
    <t>6.</t>
  </si>
  <si>
    <t>felhalmozási bevételek</t>
  </si>
  <si>
    <t>5.</t>
  </si>
  <si>
    <t>működési bevételek</t>
  </si>
  <si>
    <t>4.</t>
  </si>
  <si>
    <t>közhatalmi bevételek</t>
  </si>
  <si>
    <t>3.</t>
  </si>
  <si>
    <t>felhalmozási célú támogatás államháztartáson belülről</t>
  </si>
  <si>
    <t>2.</t>
  </si>
  <si>
    <t xml:space="preserve">    - egyéb működési célú támogatások bevételei államháztartáson belülről</t>
  </si>
  <si>
    <t xml:space="preserve">   -  helyi önkormányzatok  működésének  általános támogatása</t>
  </si>
  <si>
    <t>működési célú támogatások államháztartáson belülről</t>
  </si>
  <si>
    <t>1.</t>
  </si>
  <si>
    <t xml:space="preserve"> Bevételek</t>
  </si>
  <si>
    <t>szám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</si>
  <si>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</si>
  <si>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</si>
  <si>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</si>
  <si>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</si>
  <si>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</si>
  <si>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</si>
  <si>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</si>
  <si>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</si>
  <si>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</si>
  <si>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</si>
  <si>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</si>
  <si>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 xml:space="preserve">Február </t>
  </si>
  <si>
    <t xml:space="preserve">Január </t>
  </si>
  <si>
    <t>Megnevezés</t>
  </si>
  <si>
    <t>sor-</t>
  </si>
  <si>
    <t>(Ft-ban)</t>
  </si>
  <si>
    <t xml:space="preserve"> 2020. évi előirányzat-felhasználási ütemterve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</si>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</sst>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12"/>
      <name val="Times Bold Italic"/>
      <family val="1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1" fillId="0" borderId="0" xfId="0" applyFont="1"/>
    <xf numFmtId="164" fontId="2" fillId="0" borderId="0" xfId="1" applyNumberFormat="1" applyFont="1"/>
    <xf numFmtId="0" fontId="2" fillId="0" borderId="0" xfId="0" applyFont="1"/>
    <xf numFmtId="164" fontId="2" fillId="0" borderId="1" xfId="1" applyNumberFormat="1" applyFont="1" applyBorder="1"/>
    <xf numFmtId="164" fontId="2" fillId="0" borderId="2" xfId="1" applyNumberFormat="1" applyFont="1" applyBorder="1"/>
    <xf numFmtId="0" fontId="3" fillId="0" borderId="3" xfId="0" applyFont="1" applyBorder="1"/>
    <xf numFmtId="0" fontId="2" fillId="0" borderId="4" xfId="0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0" fontId="4" fillId="0" borderId="4" xfId="0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164" fontId="2" fillId="0" borderId="11" xfId="1" applyNumberFormat="1" applyFont="1" applyBorder="1"/>
    <xf numFmtId="0" fontId="2" fillId="0" borderId="7" xfId="0" applyFont="1" applyBorder="1" applyAlignment="1">
      <alignment wrapText="1"/>
    </xf>
    <xf numFmtId="164" fontId="2" fillId="0" borderId="12" xfId="1" applyNumberFormat="1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164" fontId="5" fillId="0" borderId="7" xfId="1" applyNumberFormat="1" applyFont="1" applyFill="1" applyBorder="1"/>
    <xf numFmtId="164" fontId="5" fillId="0" borderId="11" xfId="1" applyNumberFormat="1" applyFont="1" applyFill="1" applyBorder="1"/>
    <xf numFmtId="164" fontId="1" fillId="0" borderId="11" xfId="1" applyNumberFormat="1" applyFont="1" applyFill="1" applyBorder="1"/>
    <xf numFmtId="164" fontId="1" fillId="0" borderId="7" xfId="1" applyNumberFormat="1" applyFont="1" applyFill="1" applyBorder="1"/>
    <xf numFmtId="164" fontId="5" fillId="0" borderId="7" xfId="1" applyNumberFormat="1" applyFont="1" applyBorder="1"/>
    <xf numFmtId="0" fontId="5" fillId="0" borderId="7" xfId="0" applyFont="1" applyBorder="1" applyAlignment="1">
      <alignment wrapText="1"/>
    </xf>
    <xf numFmtId="164" fontId="2" fillId="0" borderId="15" xfId="1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0" fontId="3" fillId="0" borderId="0" xfId="0" applyFont="1" applyBorder="1"/>
    <xf numFmtId="0" fontId="2" fillId="0" borderId="14" xfId="0" applyFont="1" applyBorder="1"/>
    <xf numFmtId="164" fontId="2" fillId="0" borderId="19" xfId="1" applyNumberFormat="1" applyFont="1" applyBorder="1"/>
    <xf numFmtId="164" fontId="2" fillId="0" borderId="20" xfId="1" applyNumberFormat="1" applyFont="1" applyBorder="1"/>
    <xf numFmtId="164" fontId="2" fillId="0" borderId="21" xfId="1" applyNumberFormat="1" applyFont="1" applyBorder="1"/>
    <xf numFmtId="164" fontId="2" fillId="0" borderId="22" xfId="1" applyNumberFormat="1" applyFont="1" applyBorder="1"/>
    <xf numFmtId="0" fontId="2" fillId="0" borderId="23" xfId="0" applyFont="1" applyBorder="1"/>
    <xf numFmtId="0" fontId="2" fillId="0" borderId="19" xfId="0" applyFont="1" applyBorder="1"/>
    <xf numFmtId="164" fontId="3" fillId="0" borderId="24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164" fontId="2" fillId="0" borderId="24" xfId="1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/>
    <xf numFmtId="164" fontId="2" fillId="0" borderId="26" xfId="1" applyNumberFormat="1" applyFont="1" applyBorder="1"/>
    <xf numFmtId="164" fontId="2" fillId="0" borderId="27" xfId="1" applyNumberFormat="1" applyFont="1" applyBorder="1"/>
    <xf numFmtId="164" fontId="2" fillId="0" borderId="28" xfId="1" applyNumberFormat="1" applyFont="1" applyBorder="1"/>
    <xf numFmtId="164" fontId="3" fillId="0" borderId="28" xfId="1" applyNumberFormat="1" applyFont="1" applyBorder="1"/>
    <xf numFmtId="164" fontId="3" fillId="0" borderId="27" xfId="1" applyNumberFormat="1" applyFont="1" applyBorder="1"/>
    <xf numFmtId="164" fontId="3" fillId="0" borderId="29" xfId="1" applyNumberFormat="1" applyFont="1" applyBorder="1"/>
    <xf numFmtId="164" fontId="3" fillId="0" borderId="26" xfId="1" applyNumberFormat="1" applyFont="1" applyBorder="1"/>
    <xf numFmtId="0" fontId="2" fillId="0" borderId="30" xfId="0" applyFont="1" applyBorder="1"/>
    <xf numFmtId="0" fontId="2" fillId="0" borderId="26" xfId="0" applyFont="1" applyBorder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0" fontId="7" fillId="0" borderId="0" xfId="2" applyFont="1" applyAlignment="1"/>
    <xf numFmtId="0" fontId="8" fillId="0" borderId="0" xfId="0" applyFont="1" applyAlignment="1"/>
    <xf numFmtId="0" fontId="3" fillId="0" borderId="0" xfId="0" applyFont="1" applyAlignment="1"/>
  </cellXfs>
  <cellStyles count="3">
    <cellStyle name="Ezres 2" xfId="1"/>
    <cellStyle name="Normál" xfId="0" builtinId="0"/>
    <cellStyle name="Normál_KTG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6"/>
  <sheetViews>
    <sheetView tabSelected="1" zoomScaleNormal="100" workbookViewId="0">
      <selection activeCell="B5" sqref="B5:O5"/>
    </sheetView>
  </sheetViews>
  <sheetFormatPr defaultRowHeight="12.75"/>
  <cols>
    <col min="1" max="1" width="3" customWidth="1"/>
    <col min="2" max="2" width="42.28515625" customWidth="1"/>
    <col min="3" max="3" width="13.140625" customWidth="1"/>
    <col min="4" max="4" width="13.7109375" customWidth="1"/>
    <col min="5" max="5" width="13.85546875" customWidth="1"/>
    <col min="6" max="6" width="13.28515625" customWidth="1"/>
    <col min="7" max="8" width="14" customWidth="1"/>
    <col min="9" max="9" width="13.85546875" customWidth="1"/>
    <col min="10" max="12" width="13.42578125" bestFit="1" customWidth="1"/>
    <col min="13" max="13" width="13.140625" customWidth="1"/>
    <col min="14" max="14" width="14.28515625" customWidth="1"/>
    <col min="15" max="15" width="14.42578125" bestFit="1" customWidth="1"/>
  </cols>
  <sheetData>
    <row r="1" spans="1:15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>
      <c r="A3" s="3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>
      <c r="A4" s="3"/>
      <c r="B4" s="59" t="s">
        <v>73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3"/>
      <c r="B5" s="59" t="s">
        <v>72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3.5" thickBot="1">
      <c r="A6" s="3"/>
      <c r="B6" s="3"/>
      <c r="C6" s="57"/>
      <c r="D6" s="57"/>
      <c r="E6" s="57"/>
      <c r="F6" s="58"/>
      <c r="G6" s="57"/>
      <c r="H6" s="57"/>
      <c r="I6" s="57"/>
      <c r="J6" s="57"/>
      <c r="K6" s="2"/>
      <c r="L6" s="2"/>
      <c r="M6" s="2"/>
      <c r="N6" s="2"/>
      <c r="O6" s="56" t="s">
        <v>71</v>
      </c>
    </row>
    <row r="7" spans="1:15">
      <c r="A7" s="55" t="s">
        <v>70</v>
      </c>
      <c r="B7" s="54"/>
      <c r="C7" s="53"/>
      <c r="D7" s="52"/>
      <c r="E7" s="51"/>
      <c r="F7" s="50"/>
      <c r="G7" s="50"/>
      <c r="H7" s="50"/>
      <c r="I7" s="50"/>
      <c r="J7" s="50"/>
      <c r="K7" s="49"/>
      <c r="L7" s="49"/>
      <c r="M7" s="49"/>
      <c r="N7" s="48"/>
      <c r="O7" s="47"/>
    </row>
    <row r="8" spans="1:15">
      <c r="A8" s="46"/>
      <c r="B8" s="45" t="s">
        <v>69</v>
      </c>
      <c r="C8" s="44" t="s">
        <v>68</v>
      </c>
      <c r="D8" s="43" t="s">
        <v>67</v>
      </c>
      <c r="E8" s="41" t="s">
        <v>66</v>
      </c>
      <c r="F8" s="42" t="s">
        <v>65</v>
      </c>
      <c r="G8" s="42" t="s">
        <v>64</v>
      </c>
      <c r="H8" s="42" t="s">
        <v>63</v>
      </c>
      <c r="I8" s="42" t="s">
        <v>62</v>
      </c>
      <c r="J8" s="42" t="s">
        <v>61</v>
      </c>
      <c r="K8" s="42" t="s">
        <v>60</v>
      </c>
      <c r="L8" s="42" t="s">
        <v>59</v>
      </c>
      <c r="M8" s="42" t="s">
        <v>58</v>
      </c>
      <c r="N8" s="41" t="s">
        <v>57</v>
      </c>
      <c r="O8" s="40" t="s">
        <v>56</v>
      </c>
    </row>
    <row r="9" spans="1:15" ht="13.5" thickBot="1">
      <c r="A9" s="39" t="s">
        <v>55</v>
      </c>
      <c r="B9" s="38"/>
      <c r="C9" s="34"/>
      <c r="D9" s="37"/>
      <c r="E9" s="35"/>
      <c r="F9" s="36"/>
      <c r="G9" s="36"/>
      <c r="H9" s="36"/>
      <c r="I9" s="36"/>
      <c r="J9" s="36"/>
      <c r="K9" s="36"/>
      <c r="L9" s="36"/>
      <c r="M9" s="36"/>
      <c r="N9" s="35"/>
      <c r="O9" s="34"/>
    </row>
    <row r="10" spans="1:15">
      <c r="A10" s="33"/>
      <c r="B10" s="32" t="s">
        <v>54</v>
      </c>
      <c r="C10" s="30"/>
      <c r="D10" s="31"/>
      <c r="E10" s="29"/>
      <c r="F10" s="30"/>
      <c r="G10" s="30"/>
      <c r="H10" s="30"/>
      <c r="I10" s="30"/>
      <c r="J10" s="30"/>
      <c r="K10" s="30"/>
      <c r="L10" s="30"/>
      <c r="M10" s="30"/>
      <c r="N10" s="29"/>
      <c r="O10" s="28"/>
    </row>
    <row r="11" spans="1:15" ht="25.5">
      <c r="A11" s="16" t="s">
        <v>53</v>
      </c>
      <c r="B11" s="27" t="s">
        <v>52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</row>
    <row r="12" spans="1:15" ht="25.5">
      <c r="A12" s="16"/>
      <c r="B12" s="27" t="s">
        <v>51</v>
      </c>
      <c r="C12" s="12">
        <v>1434102</v>
      </c>
      <c r="D12" s="12">
        <v>1434102</v>
      </c>
      <c r="E12" s="12">
        <v>1434102</v>
      </c>
      <c r="F12" s="12">
        <v>1534861</v>
      </c>
      <c r="G12" s="12">
        <v>1434102</v>
      </c>
      <c r="H12" s="12">
        <v>1434102</v>
      </c>
      <c r="I12" s="12">
        <v>1835745</v>
      </c>
      <c r="J12" s="12">
        <v>1437976</v>
      </c>
      <c r="K12" s="12">
        <v>1437976</v>
      </c>
      <c r="L12" s="12">
        <v>1437978</v>
      </c>
      <c r="M12" s="12">
        <v>1465837</v>
      </c>
      <c r="N12" s="12">
        <v>1428608</v>
      </c>
      <c r="O12" s="11">
        <f t="shared" ref="O12:O24" si="0">SUM(C12:N12)</f>
        <v>17749491</v>
      </c>
    </row>
    <row r="13" spans="1:15" ht="25.5">
      <c r="A13" s="16"/>
      <c r="B13" s="18" t="s">
        <v>50</v>
      </c>
      <c r="C13" s="12">
        <v>88664</v>
      </c>
      <c r="D13" s="12">
        <v>88664</v>
      </c>
      <c r="E13" s="12">
        <v>88664</v>
      </c>
      <c r="F13" s="12">
        <v>34977</v>
      </c>
      <c r="G13" s="12">
        <v>88664</v>
      </c>
      <c r="H13" s="12">
        <v>88664</v>
      </c>
      <c r="I13" s="12">
        <v>88664</v>
      </c>
      <c r="J13" s="12">
        <v>87849</v>
      </c>
      <c r="K13" s="12">
        <v>87849</v>
      </c>
      <c r="L13" s="12">
        <v>87849</v>
      </c>
      <c r="M13" s="12">
        <v>87849</v>
      </c>
      <c r="N13" s="12">
        <v>87849</v>
      </c>
      <c r="O13" s="11">
        <f t="shared" si="0"/>
        <v>1006206</v>
      </c>
    </row>
    <row r="14" spans="1:15" ht="25.5">
      <c r="A14" s="16" t="s">
        <v>49</v>
      </c>
      <c r="B14" s="18" t="s">
        <v>48</v>
      </c>
      <c r="C14" s="12"/>
      <c r="D14" s="12"/>
      <c r="E14" s="12"/>
      <c r="F14" s="12"/>
      <c r="G14" s="12"/>
      <c r="H14" s="12">
        <v>33529388</v>
      </c>
      <c r="I14" s="12"/>
      <c r="J14" s="12">
        <v>1954910</v>
      </c>
      <c r="K14" s="12"/>
      <c r="L14" s="12">
        <v>73107260</v>
      </c>
      <c r="M14" s="12"/>
      <c r="N14" s="12"/>
      <c r="O14" s="11">
        <f t="shared" si="0"/>
        <v>108591558</v>
      </c>
    </row>
    <row r="15" spans="1:15">
      <c r="A15" s="16" t="s">
        <v>47</v>
      </c>
      <c r="B15" s="18" t="s">
        <v>46</v>
      </c>
      <c r="C15" s="26"/>
      <c r="D15" s="26">
        <v>30000</v>
      </c>
      <c r="E15" s="26">
        <v>250000</v>
      </c>
      <c r="F15" s="26"/>
      <c r="G15" s="26">
        <v>40000</v>
      </c>
      <c r="H15" s="26">
        <v>30000</v>
      </c>
      <c r="I15" s="26">
        <v>40000</v>
      </c>
      <c r="J15" s="26">
        <v>80000</v>
      </c>
      <c r="K15" s="26">
        <v>470000</v>
      </c>
      <c r="L15" s="26">
        <v>269565</v>
      </c>
      <c r="M15" s="26">
        <v>319565</v>
      </c>
      <c r="N15" s="26">
        <v>229565</v>
      </c>
      <c r="O15" s="11">
        <f t="shared" si="0"/>
        <v>1758695</v>
      </c>
    </row>
    <row r="16" spans="1:15">
      <c r="A16" s="16" t="s">
        <v>45</v>
      </c>
      <c r="B16" s="15" t="s">
        <v>44</v>
      </c>
      <c r="C16" s="26">
        <v>231464</v>
      </c>
      <c r="D16" s="26">
        <v>231464</v>
      </c>
      <c r="E16" s="26">
        <v>231464</v>
      </c>
      <c r="F16" s="26">
        <v>231464</v>
      </c>
      <c r="G16" s="26">
        <v>231464</v>
      </c>
      <c r="H16" s="26">
        <v>280840</v>
      </c>
      <c r="I16" s="26">
        <v>231464</v>
      </c>
      <c r="J16" s="26">
        <v>231464</v>
      </c>
      <c r="K16" s="26">
        <v>231464</v>
      </c>
      <c r="L16" s="26">
        <v>271156</v>
      </c>
      <c r="M16" s="26">
        <v>271156</v>
      </c>
      <c r="N16" s="26">
        <v>271165</v>
      </c>
      <c r="O16" s="11">
        <f t="shared" si="0"/>
        <v>2946029</v>
      </c>
    </row>
    <row r="17" spans="1:15">
      <c r="A17" s="16" t="s">
        <v>43</v>
      </c>
      <c r="B17" s="15" t="s">
        <v>42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1">
        <f t="shared" si="0"/>
        <v>0</v>
      </c>
    </row>
    <row r="18" spans="1:15">
      <c r="A18" s="16" t="s">
        <v>41</v>
      </c>
      <c r="B18" s="15" t="s">
        <v>40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11">
        <f t="shared" si="0"/>
        <v>0</v>
      </c>
    </row>
    <row r="19" spans="1:15" ht="25.5">
      <c r="A19" s="16"/>
      <c r="B19" s="18" t="s">
        <v>39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1">
        <f t="shared" si="0"/>
        <v>0</v>
      </c>
    </row>
    <row r="20" spans="1:15">
      <c r="A20" s="16"/>
      <c r="B20" s="18" t="s">
        <v>38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1">
        <f t="shared" si="0"/>
        <v>0</v>
      </c>
    </row>
    <row r="21" spans="1:15">
      <c r="A21" s="16" t="s">
        <v>37</v>
      </c>
      <c r="B21" s="15" t="s">
        <v>36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1">
        <f t="shared" si="0"/>
        <v>0</v>
      </c>
    </row>
    <row r="22" spans="1:15" ht="25.5">
      <c r="A22" s="16"/>
      <c r="B22" s="18" t="s">
        <v>35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11">
        <f t="shared" si="0"/>
        <v>0</v>
      </c>
    </row>
    <row r="23" spans="1:15">
      <c r="A23" s="16"/>
      <c r="B23" s="18" t="s">
        <v>34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11">
        <f t="shared" si="0"/>
        <v>0</v>
      </c>
    </row>
    <row r="24" spans="1:15">
      <c r="A24" s="16" t="s">
        <v>33</v>
      </c>
      <c r="B24" s="15" t="s">
        <v>32</v>
      </c>
      <c r="C24" s="22">
        <v>498541</v>
      </c>
      <c r="D24" s="22">
        <v>4168029</v>
      </c>
      <c r="E24" s="22"/>
      <c r="F24" s="22">
        <v>745000</v>
      </c>
      <c r="G24" s="22"/>
      <c r="H24" s="22"/>
      <c r="I24" s="22">
        <v>10210308</v>
      </c>
      <c r="J24" s="22"/>
      <c r="K24" s="22"/>
      <c r="L24" s="22"/>
      <c r="M24" s="22"/>
      <c r="N24" s="23">
        <v>-89643</v>
      </c>
      <c r="O24" s="11">
        <f t="shared" si="0"/>
        <v>15532235</v>
      </c>
    </row>
    <row r="25" spans="1:15" ht="13.5" thickBot="1">
      <c r="A25" s="14" t="s">
        <v>31</v>
      </c>
      <c r="B25" s="13" t="s">
        <v>30</v>
      </c>
      <c r="C25" s="22"/>
      <c r="D25" s="22">
        <f t="shared" ref="D25:N25" si="1">C46</f>
        <v>353933</v>
      </c>
      <c r="E25" s="22">
        <f t="shared" si="1"/>
        <v>4570178</v>
      </c>
      <c r="F25" s="22">
        <f t="shared" si="1"/>
        <v>4359187</v>
      </c>
      <c r="G25" s="22">
        <f t="shared" si="1"/>
        <v>4058480</v>
      </c>
      <c r="H25" s="22">
        <f t="shared" si="1"/>
        <v>3949756</v>
      </c>
      <c r="I25" s="22">
        <f t="shared" si="1"/>
        <v>3788080</v>
      </c>
      <c r="J25" s="22">
        <f t="shared" si="1"/>
        <v>1473019</v>
      </c>
      <c r="K25" s="22">
        <f t="shared" si="1"/>
        <v>2092594</v>
      </c>
      <c r="L25" s="22">
        <f t="shared" si="1"/>
        <v>728301</v>
      </c>
      <c r="M25" s="22">
        <f t="shared" si="1"/>
        <v>1302966</v>
      </c>
      <c r="N25" s="22">
        <f t="shared" si="1"/>
        <v>1216444</v>
      </c>
      <c r="O25" s="11"/>
    </row>
    <row r="26" spans="1:15" ht="13.5" thickBot="1">
      <c r="A26" s="10"/>
      <c r="B26" s="10" t="s">
        <v>29</v>
      </c>
      <c r="C26" s="9">
        <f t="shared" ref="C26:O26" si="2">SUM(C12:C25)</f>
        <v>2252771</v>
      </c>
      <c r="D26" s="9">
        <f t="shared" si="2"/>
        <v>6306192</v>
      </c>
      <c r="E26" s="9">
        <f t="shared" si="2"/>
        <v>6574408</v>
      </c>
      <c r="F26" s="9">
        <f t="shared" si="2"/>
        <v>6905489</v>
      </c>
      <c r="G26" s="9">
        <f t="shared" si="2"/>
        <v>5852710</v>
      </c>
      <c r="H26" s="9">
        <f t="shared" si="2"/>
        <v>39312750</v>
      </c>
      <c r="I26" s="9">
        <f t="shared" si="2"/>
        <v>16194261</v>
      </c>
      <c r="J26" s="9">
        <f t="shared" si="2"/>
        <v>5265218</v>
      </c>
      <c r="K26" s="9">
        <f t="shared" si="2"/>
        <v>4319883</v>
      </c>
      <c r="L26" s="9">
        <f t="shared" si="2"/>
        <v>75902109</v>
      </c>
      <c r="M26" s="9">
        <f t="shared" si="2"/>
        <v>3447373</v>
      </c>
      <c r="N26" s="9">
        <f t="shared" si="2"/>
        <v>3143988</v>
      </c>
      <c r="O26" s="8">
        <f t="shared" si="2"/>
        <v>147584214</v>
      </c>
    </row>
    <row r="27" spans="1:15">
      <c r="A27" s="21"/>
      <c r="B27" s="20" t="s">
        <v>28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/>
    </row>
    <row r="28" spans="1:15">
      <c r="A28" s="16" t="s">
        <v>27</v>
      </c>
      <c r="B28" s="15" t="s">
        <v>26</v>
      </c>
      <c r="C28" s="12">
        <v>730259</v>
      </c>
      <c r="D28" s="12">
        <v>730259</v>
      </c>
      <c r="E28" s="12">
        <v>730259</v>
      </c>
      <c r="F28" s="12">
        <v>1028033</v>
      </c>
      <c r="G28" s="12">
        <v>730259</v>
      </c>
      <c r="H28" s="12">
        <v>730259</v>
      </c>
      <c r="I28" s="12">
        <v>677433</v>
      </c>
      <c r="J28" s="12">
        <v>754672</v>
      </c>
      <c r="K28" s="12">
        <v>754672</v>
      </c>
      <c r="L28" s="12">
        <v>754674</v>
      </c>
      <c r="M28" s="12">
        <v>861989</v>
      </c>
      <c r="N28" s="12">
        <v>791525</v>
      </c>
      <c r="O28" s="11">
        <f>SUM(C28:N28)</f>
        <v>9274293</v>
      </c>
    </row>
    <row r="29" spans="1:15" ht="25.5">
      <c r="A29" s="16" t="s">
        <v>25</v>
      </c>
      <c r="B29" s="18" t="s">
        <v>24</v>
      </c>
      <c r="C29" s="12">
        <v>133664</v>
      </c>
      <c r="D29" s="12">
        <v>141135</v>
      </c>
      <c r="E29" s="12">
        <v>141135</v>
      </c>
      <c r="F29" s="12">
        <v>177416</v>
      </c>
      <c r="G29" s="12">
        <v>141135</v>
      </c>
      <c r="H29" s="12">
        <v>141135</v>
      </c>
      <c r="I29" s="12">
        <v>135458</v>
      </c>
      <c r="J29" s="12">
        <v>145000</v>
      </c>
      <c r="K29" s="12">
        <v>145000</v>
      </c>
      <c r="L29" s="12">
        <v>145003</v>
      </c>
      <c r="M29" s="12">
        <v>155000</v>
      </c>
      <c r="N29" s="12">
        <v>135489</v>
      </c>
      <c r="O29" s="11">
        <f>SUM(C29:N29)</f>
        <v>1736570</v>
      </c>
    </row>
    <row r="30" spans="1:15">
      <c r="A30" s="16" t="s">
        <v>23</v>
      </c>
      <c r="B30" s="15" t="s">
        <v>22</v>
      </c>
      <c r="C30" s="12">
        <v>291560</v>
      </c>
      <c r="D30" s="12">
        <v>814620</v>
      </c>
      <c r="E30" s="12">
        <v>814620</v>
      </c>
      <c r="F30" s="12">
        <v>956560</v>
      </c>
      <c r="G30" s="12">
        <v>981560</v>
      </c>
      <c r="H30" s="12">
        <v>1181561</v>
      </c>
      <c r="I30" s="12">
        <f>447000+561000</f>
        <v>1008000</v>
      </c>
      <c r="J30" s="12">
        <f>839000</f>
        <v>839000</v>
      </c>
      <c r="K30" s="12">
        <f>547000+250000</f>
        <v>797000</v>
      </c>
      <c r="L30" s="12">
        <v>4021779</v>
      </c>
      <c r="M30" s="12">
        <v>982738</v>
      </c>
      <c r="N30" s="12">
        <v>1340133</v>
      </c>
      <c r="O30" s="11">
        <f>SUM(C30:N30)</f>
        <v>14029131</v>
      </c>
    </row>
    <row r="31" spans="1:15">
      <c r="A31" s="16" t="s">
        <v>21</v>
      </c>
      <c r="B31" s="15" t="s">
        <v>20</v>
      </c>
      <c r="C31" s="12">
        <v>50000</v>
      </c>
      <c r="D31" s="12">
        <v>50000</v>
      </c>
      <c r="E31" s="12">
        <v>50000</v>
      </c>
      <c r="F31" s="12">
        <v>50000</v>
      </c>
      <c r="G31" s="12">
        <v>50000</v>
      </c>
      <c r="H31" s="12">
        <v>50000</v>
      </c>
      <c r="I31" s="12">
        <v>50000</v>
      </c>
      <c r="J31" s="12">
        <f>220000-50000+12800</f>
        <v>182800</v>
      </c>
      <c r="K31" s="12">
        <v>50000</v>
      </c>
      <c r="L31" s="12">
        <v>200000</v>
      </c>
      <c r="M31" s="12">
        <f>300000-70800</f>
        <v>229200</v>
      </c>
      <c r="N31" s="12">
        <v>408000</v>
      </c>
      <c r="O31" s="11">
        <f>SUM(C31:N31)</f>
        <v>1420000</v>
      </c>
    </row>
    <row r="32" spans="1:15">
      <c r="A32" s="16" t="s">
        <v>19</v>
      </c>
      <c r="B32" s="15" t="s">
        <v>18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11"/>
    </row>
    <row r="33" spans="1:15">
      <c r="A33" s="16"/>
      <c r="B33" s="15" t="s">
        <v>11</v>
      </c>
      <c r="C33" s="12"/>
      <c r="D33" s="12"/>
      <c r="E33" s="12">
        <v>36607</v>
      </c>
      <c r="F33" s="12"/>
      <c r="G33" s="12"/>
      <c r="H33" s="12"/>
      <c r="I33" s="12">
        <v>0</v>
      </c>
      <c r="J33" s="12">
        <v>0</v>
      </c>
      <c r="K33" s="12"/>
      <c r="L33" s="12">
        <v>0</v>
      </c>
      <c r="M33" s="12">
        <v>0</v>
      </c>
      <c r="N33" s="12">
        <v>27400</v>
      </c>
      <c r="O33" s="11">
        <f>SUM(C33:N33)</f>
        <v>64007</v>
      </c>
    </row>
    <row r="34" spans="1:15">
      <c r="A34" s="16"/>
      <c r="B34" s="15" t="s">
        <v>10</v>
      </c>
      <c r="C34" s="12">
        <f>12500+8500</f>
        <v>21000</v>
      </c>
      <c r="D34" s="12"/>
      <c r="E34" s="12">
        <f>43000-400</f>
        <v>42600</v>
      </c>
      <c r="F34" s="12"/>
      <c r="G34" s="12"/>
      <c r="H34" s="12">
        <v>13125</v>
      </c>
      <c r="I34" s="12">
        <v>42000</v>
      </c>
      <c r="J34" s="12">
        <f>15000+12500</f>
        <v>27500</v>
      </c>
      <c r="K34" s="12">
        <v>25000</v>
      </c>
      <c r="L34" s="12"/>
      <c r="M34" s="12">
        <v>1000</v>
      </c>
      <c r="N34" s="12"/>
      <c r="O34" s="11">
        <f>SUM(C34:N34)</f>
        <v>172225</v>
      </c>
    </row>
    <row r="35" spans="1:15">
      <c r="A35" s="16" t="s">
        <v>17</v>
      </c>
      <c r="B35" s="15" t="s">
        <v>16</v>
      </c>
      <c r="C35" s="12"/>
      <c r="D35" s="12"/>
      <c r="E35" s="12">
        <v>400000</v>
      </c>
      <c r="F35" s="12">
        <v>135000</v>
      </c>
      <c r="G35" s="12"/>
      <c r="H35" s="12">
        <v>3606906</v>
      </c>
      <c r="I35" s="12">
        <v>2449500</v>
      </c>
      <c r="J35" s="12">
        <v>317500</v>
      </c>
      <c r="K35" s="12">
        <v>1819910</v>
      </c>
      <c r="L35" s="12">
        <v>67713490</v>
      </c>
      <c r="M35" s="12"/>
      <c r="N35" s="12">
        <v>273308</v>
      </c>
      <c r="O35" s="11">
        <f>SUM(C35:N35)</f>
        <v>76715614</v>
      </c>
    </row>
    <row r="36" spans="1:15">
      <c r="A36" s="16" t="s">
        <v>15</v>
      </c>
      <c r="B36" s="15" t="s">
        <v>14</v>
      </c>
      <c r="C36" s="12"/>
      <c r="D36" s="12"/>
      <c r="E36" s="12"/>
      <c r="F36" s="12">
        <v>500000</v>
      </c>
      <c r="G36" s="12"/>
      <c r="H36" s="12">
        <v>29801684</v>
      </c>
      <c r="I36" s="12"/>
      <c r="J36" s="12">
        <v>23388</v>
      </c>
      <c r="K36" s="12"/>
      <c r="L36" s="12"/>
      <c r="M36" s="12"/>
      <c r="N36" s="12"/>
      <c r="O36" s="11">
        <f>SUM(C36:N36)</f>
        <v>30325072</v>
      </c>
    </row>
    <row r="37" spans="1:15">
      <c r="A37" s="16" t="s">
        <v>13</v>
      </c>
      <c r="B37" s="15" t="s">
        <v>12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>
        <f>SUM(C37:N37)</f>
        <v>0</v>
      </c>
    </row>
    <row r="38" spans="1:15">
      <c r="A38" s="16"/>
      <c r="B38" s="15" t="s">
        <v>11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1"/>
    </row>
    <row r="39" spans="1:15">
      <c r="A39" s="16"/>
      <c r="B39" s="15" t="s">
        <v>10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1"/>
    </row>
    <row r="40" spans="1:15">
      <c r="A40" s="16" t="s">
        <v>9</v>
      </c>
      <c r="B40" s="15" t="s">
        <v>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1">
        <f>SUM(C40:N40)</f>
        <v>0</v>
      </c>
    </row>
    <row r="41" spans="1:15">
      <c r="A41" s="16"/>
      <c r="B41" s="15" t="s">
        <v>7</v>
      </c>
      <c r="C41" s="12">
        <v>672355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1">
        <f>SUM(C41:N41)</f>
        <v>672355</v>
      </c>
    </row>
    <row r="42" spans="1:15">
      <c r="A42" s="16"/>
      <c r="B42" s="15" t="s">
        <v>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1">
        <f>SUM(C42:N42)</f>
        <v>0</v>
      </c>
    </row>
    <row r="43" spans="1:15">
      <c r="A43" s="16" t="s">
        <v>5</v>
      </c>
      <c r="B43" s="15" t="s">
        <v>4</v>
      </c>
      <c r="C43" s="12"/>
      <c r="D43" s="12"/>
      <c r="E43" s="12"/>
      <c r="F43" s="12"/>
      <c r="G43" s="12"/>
      <c r="H43" s="12"/>
      <c r="I43" s="12">
        <v>10358851</v>
      </c>
      <c r="J43" s="12">
        <v>882764</v>
      </c>
      <c r="K43" s="12"/>
      <c r="L43" s="12">
        <v>1764197</v>
      </c>
      <c r="M43" s="12">
        <v>1002</v>
      </c>
      <c r="N43" s="12">
        <v>168133</v>
      </c>
      <c r="O43" s="11">
        <f>SUM(C43:N43)</f>
        <v>13174947</v>
      </c>
    </row>
    <row r="44" spans="1:15" ht="13.5" thickBot="1">
      <c r="A44" s="14" t="s">
        <v>3</v>
      </c>
      <c r="B44" s="13" t="s">
        <v>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">
        <f>SUM(C44:N44)</f>
        <v>0</v>
      </c>
    </row>
    <row r="45" spans="1:15" ht="13.5" thickBot="1">
      <c r="A45" s="10"/>
      <c r="B45" s="10" t="s">
        <v>1</v>
      </c>
      <c r="C45" s="9">
        <f t="shared" ref="C45:O45" si="3">SUM(C28:C44)</f>
        <v>1898838</v>
      </c>
      <c r="D45" s="9">
        <f t="shared" si="3"/>
        <v>1736014</v>
      </c>
      <c r="E45" s="9">
        <f t="shared" si="3"/>
        <v>2215221</v>
      </c>
      <c r="F45" s="9">
        <f t="shared" si="3"/>
        <v>2847009</v>
      </c>
      <c r="G45" s="9">
        <f t="shared" si="3"/>
        <v>1902954</v>
      </c>
      <c r="H45" s="9">
        <f t="shared" si="3"/>
        <v>35524670</v>
      </c>
      <c r="I45" s="9">
        <f t="shared" si="3"/>
        <v>14721242</v>
      </c>
      <c r="J45" s="9">
        <f t="shared" si="3"/>
        <v>3172624</v>
      </c>
      <c r="K45" s="9">
        <f t="shared" si="3"/>
        <v>3591582</v>
      </c>
      <c r="L45" s="9">
        <f t="shared" si="3"/>
        <v>74599143</v>
      </c>
      <c r="M45" s="9">
        <f t="shared" si="3"/>
        <v>2230929</v>
      </c>
      <c r="N45" s="9">
        <f t="shared" si="3"/>
        <v>3143988</v>
      </c>
      <c r="O45" s="8">
        <f t="shared" si="3"/>
        <v>147584214</v>
      </c>
    </row>
    <row r="46" spans="1:15" ht="13.5" thickBot="1">
      <c r="A46" s="7"/>
      <c r="B46" s="6" t="s">
        <v>0</v>
      </c>
      <c r="C46" s="5">
        <f t="shared" ref="C46:N46" si="4">C26-C45</f>
        <v>353933</v>
      </c>
      <c r="D46" s="5">
        <f t="shared" si="4"/>
        <v>4570178</v>
      </c>
      <c r="E46" s="5">
        <f t="shared" si="4"/>
        <v>4359187</v>
      </c>
      <c r="F46" s="5">
        <f t="shared" si="4"/>
        <v>4058480</v>
      </c>
      <c r="G46" s="5">
        <f t="shared" si="4"/>
        <v>3949756</v>
      </c>
      <c r="H46" s="5">
        <f t="shared" si="4"/>
        <v>3788080</v>
      </c>
      <c r="I46" s="5">
        <f t="shared" si="4"/>
        <v>1473019</v>
      </c>
      <c r="J46" s="5">
        <f t="shared" si="4"/>
        <v>2092594</v>
      </c>
      <c r="K46" s="5">
        <f t="shared" si="4"/>
        <v>728301</v>
      </c>
      <c r="L46" s="5">
        <f t="shared" si="4"/>
        <v>1302966</v>
      </c>
      <c r="M46" s="5">
        <f t="shared" si="4"/>
        <v>1216444</v>
      </c>
      <c r="N46" s="5">
        <f t="shared" si="4"/>
        <v>0</v>
      </c>
      <c r="O46" s="4"/>
    </row>
    <row r="47" spans="1:15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">
    <mergeCell ref="B5:O5"/>
    <mergeCell ref="B4:O4"/>
  </mergeCells>
  <pageMargins left="0.23622047244094491" right="0.23622047244094491" top="0.35433070866141736" bottom="0.55118110236220474" header="0.23622047244094491" footer="0.35433070866141736"/>
  <pageSetup paperSize="8" scale="94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Előirányzat felh.ü.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2021-05-27T16:04:02Z</dcterms:created>
  <dcterms:modified xsi:type="dcterms:W3CDTF">2021-05-27T16:14:00Z</dcterms:modified>
</cp:coreProperties>
</file>