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G22" i="1"/>
  <c r="G23" i="1" s="1"/>
  <c r="F22" i="1"/>
  <c r="F23" i="1" s="1"/>
  <c r="E22" i="1"/>
  <c r="E23" i="1" s="1"/>
  <c r="D22" i="1"/>
  <c r="N21" i="1"/>
  <c r="H21" i="1"/>
  <c r="C21" i="1"/>
  <c r="H20" i="1"/>
  <c r="C20" i="1" s="1"/>
  <c r="N19" i="1"/>
  <c r="H19" i="1"/>
  <c r="C19" i="1"/>
  <c r="N18" i="1"/>
  <c r="H18" i="1"/>
  <c r="C18" i="1" s="1"/>
  <c r="N17" i="1"/>
  <c r="H17" i="1"/>
  <c r="C17" i="1"/>
  <c r="N16" i="1"/>
  <c r="N22" i="1" s="1"/>
  <c r="H16" i="1"/>
  <c r="C16" i="1" s="1"/>
  <c r="N15" i="1"/>
  <c r="N23" i="1" s="1"/>
  <c r="H15" i="1"/>
  <c r="C15" i="1"/>
  <c r="M14" i="1"/>
  <c r="M23" i="1" s="1"/>
  <c r="L14" i="1"/>
  <c r="L23" i="1" s="1"/>
  <c r="K14" i="1"/>
  <c r="J14" i="1"/>
  <c r="E14" i="1"/>
  <c r="D14" i="1"/>
  <c r="H14" i="1" s="1"/>
  <c r="C22" i="1" l="1"/>
  <c r="C14" i="1"/>
  <c r="C23" i="1" s="1"/>
  <c r="D23" i="1"/>
  <c r="H22" i="1"/>
  <c r="H23" i="1" s="1"/>
</calcChain>
</file>

<file path=xl/sharedStrings.xml><?xml version="1.0" encoding="utf-8"?>
<sst xmlns="http://schemas.openxmlformats.org/spreadsheetml/2006/main" count="41" uniqueCount="39">
  <si>
    <t xml:space="preserve">SÁRVÁR VÁROS ÖNKORMÁNYZATA  </t>
  </si>
  <si>
    <t>BEVÉTELEINEK KÖLTSÉGVETÉSI SZERVENKÉNTI ALAKULÁSA</t>
  </si>
  <si>
    <t>2021. év</t>
  </si>
  <si>
    <t>Ft-ban</t>
  </si>
  <si>
    <t>Sorszám</t>
  </si>
  <si>
    <t>Megnevezés</t>
  </si>
  <si>
    <t>bevételek összesen:</t>
  </si>
  <si>
    <t>működési bevételek</t>
  </si>
  <si>
    <t>felhalmozási bevételek</t>
  </si>
  <si>
    <t>finanszírozási bevételek</t>
  </si>
  <si>
    <t>működési támogatások államháztartáson belülről</t>
  </si>
  <si>
    <t>közhatalmi bevételek</t>
  </si>
  <si>
    <t>működési célú átvett pénz-    eszközök</t>
  </si>
  <si>
    <t>működési bevételek összesen</t>
  </si>
  <si>
    <t>felhalmozási támogatások államháztartáson belülről</t>
  </si>
  <si>
    <t>felhalmozási célú átvett pénzeszközök</t>
  </si>
  <si>
    <t>felhalmozási bevételek összesen</t>
  </si>
  <si>
    <t>előző évi költségvetési  maradvány igénybevétele</t>
  </si>
  <si>
    <t>központi, irányító szervi támogatás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</si>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</sst>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2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2" applyFont="1"/>
    <xf numFmtId="164" fontId="3" fillId="0" borderId="0" xfId="1" applyNumberFormat="1" applyFont="1"/>
    <xf numFmtId="164" fontId="6" fillId="0" borderId="0" xfId="1" applyNumberFormat="1" applyFont="1" applyAlignment="1"/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right"/>
    </xf>
    <xf numFmtId="0" fontId="0" fillId="0" borderId="14" xfId="0" applyBorder="1" applyAlignment="1">
      <alignment horizontal="right"/>
    </xf>
    <xf numFmtId="0" fontId="10" fillId="0" borderId="15" xfId="2" applyFont="1" applyBorder="1" applyAlignment="1">
      <alignment horizontal="left"/>
    </xf>
    <xf numFmtId="164" fontId="12" fillId="0" borderId="16" xfId="1" applyNumberFormat="1" applyFont="1" applyBorder="1" applyAlignment="1">
      <alignment horizontal="left"/>
    </xf>
    <xf numFmtId="164" fontId="12" fillId="0" borderId="16" xfId="1" applyNumberFormat="1" applyFont="1" applyFill="1" applyBorder="1"/>
    <xf numFmtId="164" fontId="12" fillId="0" borderId="16" xfId="1" applyNumberFormat="1" applyFont="1" applyBorder="1"/>
    <xf numFmtId="164" fontId="13" fillId="0" borderId="16" xfId="1" applyNumberFormat="1" applyFont="1" applyBorder="1"/>
    <xf numFmtId="164" fontId="12" fillId="0" borderId="17" xfId="1" applyNumberFormat="1" applyFont="1" applyBorder="1"/>
    <xf numFmtId="0" fontId="10" fillId="0" borderId="18" xfId="2" applyFont="1" applyBorder="1" applyAlignment="1">
      <alignment horizontal="left" wrapText="1"/>
    </xf>
    <xf numFmtId="164" fontId="12" fillId="0" borderId="19" xfId="1" applyNumberFormat="1" applyFont="1" applyBorder="1" applyAlignment="1">
      <alignment horizontal="left"/>
    </xf>
    <xf numFmtId="164" fontId="12" fillId="0" borderId="19" xfId="1" applyNumberFormat="1" applyFont="1" applyBorder="1"/>
    <xf numFmtId="164" fontId="13" fillId="0" borderId="19" xfId="1" applyNumberFormat="1" applyFont="1" applyBorder="1"/>
    <xf numFmtId="164" fontId="12" fillId="0" borderId="20" xfId="1" applyNumberFormat="1" applyFont="1" applyBorder="1"/>
    <xf numFmtId="0" fontId="10" fillId="0" borderId="18" xfId="2" applyFont="1" applyBorder="1" applyAlignment="1">
      <alignment horizontal="left"/>
    </xf>
    <xf numFmtId="164" fontId="12" fillId="0" borderId="19" xfId="1" applyNumberFormat="1" applyFont="1" applyFill="1" applyBorder="1" applyAlignment="1">
      <alignment horizontal="left"/>
    </xf>
    <xf numFmtId="0" fontId="10" fillId="0" borderId="18" xfId="2" applyFont="1" applyBorder="1"/>
    <xf numFmtId="0" fontId="10" fillId="0" borderId="18" xfId="2" quotePrefix="1" applyFont="1" applyBorder="1" applyAlignment="1">
      <alignment horizontal="left" wrapText="1"/>
    </xf>
    <xf numFmtId="0" fontId="0" fillId="0" borderId="21" xfId="0" applyBorder="1" applyAlignment="1">
      <alignment horizontal="right"/>
    </xf>
    <xf numFmtId="0" fontId="14" fillId="0" borderId="22" xfId="2" applyFont="1" applyBorder="1"/>
    <xf numFmtId="164" fontId="12" fillId="0" borderId="23" xfId="1" applyNumberFormat="1" applyFont="1" applyBorder="1" applyAlignment="1">
      <alignment horizontal="left"/>
    </xf>
    <xf numFmtId="164" fontId="15" fillId="0" borderId="23" xfId="1" applyNumberFormat="1" applyFont="1" applyBorder="1"/>
    <xf numFmtId="164" fontId="13" fillId="0" borderId="23" xfId="1" applyNumberFormat="1" applyFont="1" applyBorder="1"/>
    <xf numFmtId="164" fontId="15" fillId="0" borderId="24" xfId="1" applyNumberFormat="1" applyFont="1" applyBorder="1"/>
    <xf numFmtId="0" fontId="0" fillId="0" borderId="25" xfId="0" applyBorder="1" applyAlignment="1">
      <alignment horizontal="right"/>
    </xf>
    <xf numFmtId="0" fontId="6" fillId="0" borderId="4" xfId="2" applyFont="1" applyBorder="1"/>
    <xf numFmtId="164" fontId="13" fillId="0" borderId="26" xfId="1" applyNumberFormat="1" applyFont="1" applyBorder="1"/>
    <xf numFmtId="164" fontId="10" fillId="0" borderId="1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13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11" fillId="0" borderId="5" xfId="1" applyNumberFormat="1" applyFont="1" applyBorder="1" applyAlignment="1">
      <alignment horizontal="center" vertical="center" wrapText="1"/>
    </xf>
    <xf numFmtId="164" fontId="11" fillId="0" borderId="11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164" fontId="11" fillId="0" borderId="12" xfId="1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 wrapText="1"/>
    </xf>
    <xf numFmtId="164" fontId="10" fillId="0" borderId="4" xfId="1" applyNumberFormat="1" applyFont="1" applyBorder="1" applyAlignment="1">
      <alignment horizontal="center" wrapText="1"/>
    </xf>
    <xf numFmtId="164" fontId="5" fillId="0" borderId="0" xfId="1" applyNumberFormat="1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left"/>
    </xf>
    <xf numFmtId="164" fontId="7" fillId="0" borderId="0" xfId="1" applyNumberFormat="1" applyFont="1" applyAlignment="1">
      <alignment horizontal="right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KMLH0N96/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sz. adósság melléklet"/>
      <sheetName val="17.sz. melléklet - kezessségv."/>
      <sheetName val="18 . sz. melléklet"/>
      <sheetName val="19.sz.mell.unios forrás "/>
      <sheetName val="20.sz. mell.közvetett tám."/>
      <sheetName val="21. sz. m. juttatások, tám."/>
      <sheetName val="22. melléklet"/>
    </sheetNames>
    <sheetDataSet>
      <sheetData sheetId="0"/>
      <sheetData sheetId="1"/>
      <sheetData sheetId="2">
        <row r="58">
          <cell r="I58">
            <v>104300000</v>
          </cell>
        </row>
        <row r="64">
          <cell r="I64">
            <v>3350000</v>
          </cell>
        </row>
        <row r="68">
          <cell r="I68">
            <v>1424005255</v>
          </cell>
        </row>
        <row r="85">
          <cell r="I85">
            <v>1656000000</v>
          </cell>
        </row>
        <row r="96">
          <cell r="I96">
            <v>64000000</v>
          </cell>
        </row>
        <row r="107">
          <cell r="I107">
            <v>2350000</v>
          </cell>
        </row>
        <row r="116">
          <cell r="I116">
            <v>2840000000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2" sqref="J2:N2"/>
    </sheetView>
  </sheetViews>
  <sheetFormatPr defaultRowHeight="15" x14ac:dyDescent="0.25"/>
  <cols>
    <col min="2" max="2" width="43" customWidth="1"/>
    <col min="3" max="3" width="15.28515625" customWidth="1"/>
    <col min="4" max="4" width="16" customWidth="1"/>
    <col min="5" max="5" width="15.7109375" customWidth="1"/>
    <col min="6" max="6" width="16.28515625" customWidth="1"/>
    <col min="8" max="8" width="15.140625" customWidth="1"/>
    <col min="10" max="10" width="13.85546875" customWidth="1"/>
    <col min="11" max="11" width="14.140625" customWidth="1"/>
    <col min="12" max="12" width="14.28515625" customWidth="1"/>
    <col min="13" max="13" width="21.28515625" customWidth="1"/>
    <col min="14" max="14" width="15.42578125" customWidth="1"/>
  </cols>
  <sheetData>
    <row r="1" spans="1:14" ht="15.75" x14ac:dyDescent="0.25">
      <c r="B1" s="1"/>
      <c r="C1" s="2"/>
      <c r="D1" s="2"/>
      <c r="E1" s="2"/>
      <c r="F1" s="2"/>
      <c r="G1" s="2"/>
      <c r="H1" s="2"/>
      <c r="I1" s="57"/>
      <c r="J1" s="58"/>
      <c r="K1" s="58"/>
      <c r="L1" s="58"/>
      <c r="M1" s="58"/>
      <c r="N1" s="58"/>
    </row>
    <row r="2" spans="1:14" ht="15.75" x14ac:dyDescent="0.25">
      <c r="B2" s="59"/>
      <c r="C2" s="59"/>
      <c r="D2" s="59"/>
      <c r="E2" s="59"/>
      <c r="F2" s="59"/>
      <c r="G2" s="59"/>
      <c r="H2" s="3"/>
      <c r="I2" s="3"/>
      <c r="J2" s="60"/>
      <c r="K2" s="60"/>
      <c r="L2" s="60"/>
      <c r="M2" s="60"/>
      <c r="N2" s="60"/>
    </row>
    <row r="3" spans="1:14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x14ac:dyDescent="0.25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5.75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6.5" thickBot="1" x14ac:dyDescent="0.3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 t="s">
        <v>3</v>
      </c>
    </row>
    <row r="9" spans="1:14" ht="16.5" thickBot="1" x14ac:dyDescent="0.3">
      <c r="A9" s="46" t="s">
        <v>4</v>
      </c>
      <c r="B9" s="49" t="s">
        <v>5</v>
      </c>
      <c r="C9" s="32" t="s">
        <v>6</v>
      </c>
      <c r="D9" s="52" t="s">
        <v>7</v>
      </c>
      <c r="E9" s="53"/>
      <c r="F9" s="53"/>
      <c r="G9" s="53"/>
      <c r="H9" s="54"/>
      <c r="I9" s="52" t="s">
        <v>8</v>
      </c>
      <c r="J9" s="53"/>
      <c r="K9" s="53"/>
      <c r="L9" s="54"/>
      <c r="M9" s="55" t="s">
        <v>9</v>
      </c>
      <c r="N9" s="56"/>
    </row>
    <row r="10" spans="1:14" x14ac:dyDescent="0.25">
      <c r="A10" s="47"/>
      <c r="B10" s="50"/>
      <c r="C10" s="33"/>
      <c r="D10" s="38" t="s">
        <v>10</v>
      </c>
      <c r="E10" s="38" t="s">
        <v>11</v>
      </c>
      <c r="F10" s="38" t="s">
        <v>7</v>
      </c>
      <c r="G10" s="38" t="s">
        <v>12</v>
      </c>
      <c r="H10" s="32" t="s">
        <v>13</v>
      </c>
      <c r="I10" s="41" t="s">
        <v>14</v>
      </c>
      <c r="J10" s="38" t="s">
        <v>8</v>
      </c>
      <c r="K10" s="38" t="s">
        <v>15</v>
      </c>
      <c r="L10" s="32" t="s">
        <v>16</v>
      </c>
      <c r="M10" s="35" t="s">
        <v>17</v>
      </c>
      <c r="N10" s="35" t="s">
        <v>18</v>
      </c>
    </row>
    <row r="11" spans="1:14" x14ac:dyDescent="0.25">
      <c r="A11" s="47"/>
      <c r="B11" s="50"/>
      <c r="C11" s="33"/>
      <c r="D11" s="39"/>
      <c r="E11" s="39"/>
      <c r="F11" s="39"/>
      <c r="G11" s="39"/>
      <c r="H11" s="33"/>
      <c r="I11" s="42"/>
      <c r="J11" s="39"/>
      <c r="K11" s="39"/>
      <c r="L11" s="33"/>
      <c r="M11" s="36"/>
      <c r="N11" s="36"/>
    </row>
    <row r="12" spans="1:14" x14ac:dyDescent="0.25">
      <c r="A12" s="47"/>
      <c r="B12" s="50"/>
      <c r="C12" s="33"/>
      <c r="D12" s="39"/>
      <c r="E12" s="39"/>
      <c r="F12" s="39"/>
      <c r="G12" s="39"/>
      <c r="H12" s="33"/>
      <c r="I12" s="42"/>
      <c r="J12" s="39"/>
      <c r="K12" s="39"/>
      <c r="L12" s="33"/>
      <c r="M12" s="36"/>
      <c r="N12" s="36"/>
    </row>
    <row r="13" spans="1:14" ht="78" customHeight="1" thickBot="1" x14ac:dyDescent="0.3">
      <c r="A13" s="48"/>
      <c r="B13" s="51"/>
      <c r="C13" s="34"/>
      <c r="D13" s="40"/>
      <c r="E13" s="40"/>
      <c r="F13" s="40"/>
      <c r="G13" s="40"/>
      <c r="H13" s="34"/>
      <c r="I13" s="43"/>
      <c r="J13" s="40"/>
      <c r="K13" s="40"/>
      <c r="L13" s="34"/>
      <c r="M13" s="37"/>
      <c r="N13" s="37"/>
    </row>
    <row r="14" spans="1:14" ht="15.75" x14ac:dyDescent="0.25">
      <c r="A14" s="7" t="s">
        <v>19</v>
      </c>
      <c r="B14" s="8" t="s">
        <v>20</v>
      </c>
      <c r="C14" s="9">
        <f>H14+L14+M14+N14</f>
        <v>4655565921</v>
      </c>
      <c r="D14" s="10">
        <f>'[1]2. sz. melléklet'!I68-'[1]2. sz. melléklet'!I58-'[1]2. sz. melléklet'!I64</f>
        <v>1316355255</v>
      </c>
      <c r="E14" s="11">
        <f>'[1]2. sz. melléklet'!I85</f>
        <v>1656000000</v>
      </c>
      <c r="F14" s="11">
        <v>213052655</v>
      </c>
      <c r="G14" s="11"/>
      <c r="H14" s="12">
        <f t="shared" ref="H14:H20" si="0">SUM(D14:G14)</f>
        <v>3185407910</v>
      </c>
      <c r="I14" s="11"/>
      <c r="J14" s="11">
        <f>'[1]2. sz. melléklet'!I96</f>
        <v>64000000</v>
      </c>
      <c r="K14" s="11">
        <f>'[1]2. sz. melléklet'!I107</f>
        <v>2350000</v>
      </c>
      <c r="L14" s="11">
        <f>SUM(I14:K14)</f>
        <v>66350000</v>
      </c>
      <c r="M14" s="11">
        <f>'[1]2. sz. melléklet'!I116</f>
        <v>2840000000</v>
      </c>
      <c r="N14" s="13">
        <v>-1436191989</v>
      </c>
    </row>
    <row r="15" spans="1:14" ht="15.75" x14ac:dyDescent="0.25">
      <c r="A15" s="7" t="s">
        <v>21</v>
      </c>
      <c r="B15" s="14" t="s">
        <v>22</v>
      </c>
      <c r="C15" s="15">
        <f t="shared" ref="C15:C21" si="1">H15+L15+N15</f>
        <v>499799263</v>
      </c>
      <c r="D15" s="16"/>
      <c r="E15" s="16"/>
      <c r="F15" s="16">
        <v>6278850</v>
      </c>
      <c r="G15" s="16"/>
      <c r="H15" s="17">
        <f t="shared" si="0"/>
        <v>6278850</v>
      </c>
      <c r="I15" s="11"/>
      <c r="J15" s="16"/>
      <c r="K15" s="16"/>
      <c r="L15" s="17"/>
      <c r="M15" s="16"/>
      <c r="N15" s="18">
        <f>218998570+274521843</f>
        <v>493520413</v>
      </c>
    </row>
    <row r="16" spans="1:14" ht="15.75" x14ac:dyDescent="0.25">
      <c r="A16" s="7" t="s">
        <v>23</v>
      </c>
      <c r="B16" s="14" t="s">
        <v>24</v>
      </c>
      <c r="C16" s="15">
        <f t="shared" si="1"/>
        <v>178661248</v>
      </c>
      <c r="D16" s="16"/>
      <c r="E16" s="16"/>
      <c r="F16" s="16">
        <v>49256109</v>
      </c>
      <c r="G16" s="16"/>
      <c r="H16" s="17">
        <f t="shared" si="0"/>
        <v>49256109</v>
      </c>
      <c r="I16" s="16"/>
      <c r="J16" s="16"/>
      <c r="K16" s="16"/>
      <c r="L16" s="17"/>
      <c r="M16" s="16"/>
      <c r="N16" s="18">
        <f>69405139+60000000</f>
        <v>129405139</v>
      </c>
    </row>
    <row r="17" spans="1:14" ht="15.75" x14ac:dyDescent="0.25">
      <c r="A17" s="7" t="s">
        <v>25</v>
      </c>
      <c r="B17" s="19" t="s">
        <v>26</v>
      </c>
      <c r="C17" s="15">
        <f>H17+L17+N17</f>
        <v>111226338</v>
      </c>
      <c r="D17" s="16"/>
      <c r="E17" s="16"/>
      <c r="F17" s="16">
        <v>5400000</v>
      </c>
      <c r="G17" s="16"/>
      <c r="H17" s="17">
        <f t="shared" si="0"/>
        <v>5400000</v>
      </c>
      <c r="I17" s="16"/>
      <c r="J17" s="16"/>
      <c r="K17" s="16"/>
      <c r="L17" s="17"/>
      <c r="M17" s="16"/>
      <c r="N17" s="18">
        <f>72826338+28000000+5000000</f>
        <v>105826338</v>
      </c>
    </row>
    <row r="18" spans="1:14" ht="15.75" x14ac:dyDescent="0.25">
      <c r="A18" s="7" t="s">
        <v>27</v>
      </c>
      <c r="B18" s="14" t="s">
        <v>28</v>
      </c>
      <c r="C18" s="20">
        <f>H18+L18+N18</f>
        <v>268259297</v>
      </c>
      <c r="D18" s="16">
        <v>104300000</v>
      </c>
      <c r="E18" s="16"/>
      <c r="F18" s="16">
        <v>28912089</v>
      </c>
      <c r="G18" s="16"/>
      <c r="H18" s="17">
        <f t="shared" si="0"/>
        <v>133212089</v>
      </c>
      <c r="I18" s="16"/>
      <c r="J18" s="16"/>
      <c r="K18" s="16"/>
      <c r="L18" s="17"/>
      <c r="M18" s="16"/>
      <c r="N18" s="18">
        <f>85047208+50000000</f>
        <v>135047208</v>
      </c>
    </row>
    <row r="19" spans="1:14" ht="15.75" x14ac:dyDescent="0.25">
      <c r="A19" s="7" t="s">
        <v>29</v>
      </c>
      <c r="B19" s="19" t="s">
        <v>30</v>
      </c>
      <c r="C19" s="15">
        <f t="shared" si="1"/>
        <v>336004200</v>
      </c>
      <c r="D19" s="16"/>
      <c r="E19" s="16"/>
      <c r="F19" s="16">
        <v>10979749</v>
      </c>
      <c r="G19" s="16"/>
      <c r="H19" s="17">
        <f t="shared" si="0"/>
        <v>10979749</v>
      </c>
      <c r="I19" s="16"/>
      <c r="J19" s="16"/>
      <c r="K19" s="16"/>
      <c r="L19" s="17"/>
      <c r="M19" s="16"/>
      <c r="N19" s="18">
        <f>300024451+25000000</f>
        <v>325024451</v>
      </c>
    </row>
    <row r="20" spans="1:14" ht="15.75" x14ac:dyDescent="0.25">
      <c r="A20" s="7" t="s">
        <v>31</v>
      </c>
      <c r="B20" s="21" t="s">
        <v>32</v>
      </c>
      <c r="C20" s="15">
        <f t="shared" si="1"/>
        <v>106762480</v>
      </c>
      <c r="D20" s="16"/>
      <c r="E20" s="16"/>
      <c r="F20" s="16"/>
      <c r="G20" s="16"/>
      <c r="H20" s="17">
        <f t="shared" si="0"/>
        <v>0</v>
      </c>
      <c r="I20" s="16"/>
      <c r="J20" s="16"/>
      <c r="K20" s="16"/>
      <c r="L20" s="17"/>
      <c r="M20" s="16"/>
      <c r="N20" s="18">
        <v>106762480</v>
      </c>
    </row>
    <row r="21" spans="1:14" ht="16.5" thickBot="1" x14ac:dyDescent="0.3">
      <c r="A21" s="7" t="s">
        <v>33</v>
      </c>
      <c r="B21" s="22" t="s">
        <v>34</v>
      </c>
      <c r="C21" s="15">
        <f t="shared" si="1"/>
        <v>176805185</v>
      </c>
      <c r="D21" s="16">
        <v>3350000</v>
      </c>
      <c r="E21" s="16"/>
      <c r="F21" s="16">
        <v>32849225</v>
      </c>
      <c r="G21" s="16"/>
      <c r="H21" s="17">
        <f>SUM(D21:G21)</f>
        <v>36199225</v>
      </c>
      <c r="I21" s="16"/>
      <c r="J21" s="16"/>
      <c r="K21" s="16"/>
      <c r="L21" s="17"/>
      <c r="M21" s="16"/>
      <c r="N21" s="18">
        <f>57605960+83000000</f>
        <v>140605960</v>
      </c>
    </row>
    <row r="22" spans="1:14" ht="16.5" thickBot="1" x14ac:dyDescent="0.3">
      <c r="A22" s="23" t="s">
        <v>35</v>
      </c>
      <c r="B22" s="24" t="s">
        <v>36</v>
      </c>
      <c r="C22" s="25">
        <f>SUM(C16:C21)</f>
        <v>1177718748</v>
      </c>
      <c r="D22" s="25">
        <f>SUM(D16:D21)</f>
        <v>107650000</v>
      </c>
      <c r="E22" s="25">
        <f>SUM(E16:E21)</f>
        <v>0</v>
      </c>
      <c r="F22" s="25">
        <f>SUM(F16:F21)</f>
        <v>127397172</v>
      </c>
      <c r="G22" s="25">
        <f>SUM(G16:G21)</f>
        <v>0</v>
      </c>
      <c r="H22" s="26">
        <f>SUM(H17:H21)+H16</f>
        <v>235047172</v>
      </c>
      <c r="I22" s="26"/>
      <c r="J22" s="26"/>
      <c r="K22" s="26"/>
      <c r="L22" s="27"/>
      <c r="M22" s="26"/>
      <c r="N22" s="28">
        <f>SUM(N16:N21)</f>
        <v>942671576</v>
      </c>
    </row>
    <row r="23" spans="1:14" ht="16.5" thickBot="1" x14ac:dyDescent="0.3">
      <c r="A23" s="29" t="s">
        <v>37</v>
      </c>
      <c r="B23" s="30" t="s">
        <v>38</v>
      </c>
      <c r="C23" s="31">
        <f t="shared" ref="C23:N23" si="2">C14+C15+C22</f>
        <v>6333083932</v>
      </c>
      <c r="D23" s="31">
        <f t="shared" si="2"/>
        <v>1424005255</v>
      </c>
      <c r="E23" s="31">
        <f t="shared" si="2"/>
        <v>1656000000</v>
      </c>
      <c r="F23" s="31">
        <f t="shared" si="2"/>
        <v>346728677</v>
      </c>
      <c r="G23" s="31">
        <f t="shared" si="2"/>
        <v>0</v>
      </c>
      <c r="H23" s="31">
        <f>H14+H15+H22</f>
        <v>3426733932</v>
      </c>
      <c r="I23" s="31">
        <f t="shared" si="2"/>
        <v>0</v>
      </c>
      <c r="J23" s="31">
        <f t="shared" si="2"/>
        <v>64000000</v>
      </c>
      <c r="K23" s="31">
        <f t="shared" si="2"/>
        <v>2350000</v>
      </c>
      <c r="L23" s="31">
        <f t="shared" si="2"/>
        <v>66350000</v>
      </c>
      <c r="M23" s="31">
        <f t="shared" si="2"/>
        <v>2840000000</v>
      </c>
      <c r="N23" s="31">
        <f t="shared" si="2"/>
        <v>0</v>
      </c>
    </row>
  </sheetData>
  <mergeCells count="25">
    <mergeCell ref="B5:N5"/>
    <mergeCell ref="I1:N1"/>
    <mergeCell ref="B2:G2"/>
    <mergeCell ref="J2:N2"/>
    <mergeCell ref="B3:N3"/>
    <mergeCell ref="B4:N4"/>
    <mergeCell ref="B6:N6"/>
    <mergeCell ref="B7:N7"/>
    <mergeCell ref="A9:A13"/>
    <mergeCell ref="B9:B13"/>
    <mergeCell ref="C9:C13"/>
    <mergeCell ref="D9:H9"/>
    <mergeCell ref="I9:L9"/>
    <mergeCell ref="M9:N9"/>
    <mergeCell ref="D10:D13"/>
    <mergeCell ref="E10:E13"/>
    <mergeCell ref="L10:L13"/>
    <mergeCell ref="M10:M13"/>
    <mergeCell ref="N10:N13"/>
    <mergeCell ref="F10:F13"/>
    <mergeCell ref="G10:G13"/>
    <mergeCell ref="H10:H13"/>
    <mergeCell ref="I10:I13"/>
    <mergeCell ref="J10:J13"/>
    <mergeCell ref="K10:K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2021-05-19T09:33:50Z</dcterms:created>
  <dcterms:modified xsi:type="dcterms:W3CDTF">2021-05-19T12:21:35Z</dcterms:modified>
</cp:coreProperties>
</file>