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16. melléklet" sheetId="1" r:id="rId1"/>
  </sheets>
  <definedNames>
    <definedName name="_xlnm.Print_Titles" localSheetId="0">'16. melléklet'!$6:$8</definedName>
    <definedName name="_xlnm.Print_Area" localSheetId="0">'16. melléklet'!$A$1:$F$179</definedName>
  </definedNames>
  <calcPr calcId="145621"/>
</workbook>
</file>

<file path=xl/calcChain.xml><?xml version="1.0" encoding="utf-8"?>
<calcChain xmlns="http://schemas.openxmlformats.org/spreadsheetml/2006/main">
  <c r="F174" i="1" l="1"/>
  <c r="D174" i="1"/>
  <c r="D172" i="1"/>
  <c r="D171" i="1"/>
  <c r="E168" i="1"/>
  <c r="F168" i="1" s="1"/>
  <c r="D168" i="1"/>
  <c r="F167" i="1"/>
  <c r="F166" i="1"/>
  <c r="E164" i="1"/>
  <c r="D164" i="1"/>
  <c r="F163" i="1"/>
  <c r="F162" i="1"/>
  <c r="C160" i="1"/>
  <c r="D153" i="1"/>
  <c r="E149" i="1"/>
  <c r="F149" i="1" s="1"/>
  <c r="D149" i="1"/>
  <c r="C149" i="1"/>
  <c r="F147" i="1"/>
  <c r="E145" i="1"/>
  <c r="C145" i="1"/>
  <c r="D144" i="1"/>
  <c r="F144" i="1" s="1"/>
  <c r="D143" i="1"/>
  <c r="D145" i="1" s="1"/>
  <c r="F145" i="1" s="1"/>
  <c r="E141" i="1"/>
  <c r="D141" i="1"/>
  <c r="F141" i="1" s="1"/>
  <c r="C141" i="1"/>
  <c r="F140" i="1"/>
  <c r="F139" i="1"/>
  <c r="E135" i="1"/>
  <c r="D135" i="1"/>
  <c r="F134" i="1"/>
  <c r="F133" i="1"/>
  <c r="E131" i="1"/>
  <c r="C131" i="1"/>
  <c r="D130" i="1"/>
  <c r="F130" i="1" s="1"/>
  <c r="D129" i="1"/>
  <c r="D131" i="1" s="1"/>
  <c r="F126" i="1"/>
  <c r="E125" i="1"/>
  <c r="E127" i="1" s="1"/>
  <c r="D125" i="1"/>
  <c r="C125" i="1"/>
  <c r="C127" i="1" s="1"/>
  <c r="E121" i="1"/>
  <c r="D121" i="1"/>
  <c r="F121" i="1" s="1"/>
  <c r="F120" i="1"/>
  <c r="F119" i="1"/>
  <c r="D117" i="1"/>
  <c r="D113" i="1"/>
  <c r="D109" i="1"/>
  <c r="F103" i="1"/>
  <c r="E100" i="1"/>
  <c r="D100" i="1"/>
  <c r="E99" i="1"/>
  <c r="D99" i="1"/>
  <c r="D101" i="1" s="1"/>
  <c r="C97" i="1"/>
  <c r="D96" i="1"/>
  <c r="D95" i="1"/>
  <c r="D97" i="1" s="1"/>
  <c r="E93" i="1"/>
  <c r="D93" i="1"/>
  <c r="F93" i="1" s="1"/>
  <c r="C93" i="1"/>
  <c r="F92" i="1"/>
  <c r="F91" i="1"/>
  <c r="E89" i="1"/>
  <c r="D89" i="1"/>
  <c r="C89" i="1"/>
  <c r="F88" i="1"/>
  <c r="F87" i="1"/>
  <c r="E85" i="1"/>
  <c r="D85" i="1"/>
  <c r="C85" i="1"/>
  <c r="F84" i="1"/>
  <c r="F83" i="1"/>
  <c r="E81" i="1"/>
  <c r="D80" i="1"/>
  <c r="F80" i="1" s="1"/>
  <c r="C80" i="1"/>
  <c r="D79" i="1"/>
  <c r="F79" i="1" s="1"/>
  <c r="C79" i="1"/>
  <c r="C81" i="1" s="1"/>
  <c r="E77" i="1"/>
  <c r="D77" i="1"/>
  <c r="F77" i="1" s="1"/>
  <c r="C77" i="1"/>
  <c r="F76" i="1"/>
  <c r="F75" i="1"/>
  <c r="E73" i="1"/>
  <c r="C73" i="1"/>
  <c r="D72" i="1"/>
  <c r="F72" i="1" s="1"/>
  <c r="D71" i="1"/>
  <c r="E67" i="1"/>
  <c r="D67" i="1"/>
  <c r="F66" i="1"/>
  <c r="F65" i="1"/>
  <c r="F63" i="1"/>
  <c r="E61" i="1"/>
  <c r="F61" i="1" s="1"/>
  <c r="D61" i="1"/>
  <c r="F60" i="1"/>
  <c r="F59" i="1"/>
  <c r="E57" i="1"/>
  <c r="D57" i="1"/>
  <c r="F56" i="1"/>
  <c r="F55" i="1"/>
  <c r="E53" i="1"/>
  <c r="D53" i="1"/>
  <c r="F52" i="1"/>
  <c r="F51" i="1"/>
  <c r="E49" i="1"/>
  <c r="D49" i="1"/>
  <c r="F48" i="1"/>
  <c r="F47" i="1"/>
  <c r="E45" i="1"/>
  <c r="F45" i="1" s="1"/>
  <c r="D45" i="1"/>
  <c r="F44" i="1"/>
  <c r="F43" i="1"/>
  <c r="C41" i="1"/>
  <c r="E40" i="1"/>
  <c r="D40" i="1"/>
  <c r="E39" i="1"/>
  <c r="D39" i="1"/>
  <c r="F38" i="1"/>
  <c r="E36" i="1"/>
  <c r="D36" i="1"/>
  <c r="C36" i="1"/>
  <c r="E35" i="1"/>
  <c r="D35" i="1"/>
  <c r="C35" i="1"/>
  <c r="C37" i="1" s="1"/>
  <c r="E33" i="1"/>
  <c r="D33" i="1"/>
  <c r="C33" i="1"/>
  <c r="F32" i="1"/>
  <c r="F31" i="1"/>
  <c r="E29" i="1"/>
  <c r="D29" i="1"/>
  <c r="C29" i="1"/>
  <c r="F28" i="1"/>
  <c r="F27" i="1"/>
  <c r="C25" i="1"/>
  <c r="D24" i="1"/>
  <c r="D23" i="1"/>
  <c r="D25" i="1" s="1"/>
  <c r="C21" i="1"/>
  <c r="E17" i="1"/>
  <c r="D17" i="1"/>
  <c r="C17" i="1"/>
  <c r="F16" i="1"/>
  <c r="F15" i="1"/>
  <c r="C13" i="1"/>
  <c r="E12" i="1"/>
  <c r="D12" i="1"/>
  <c r="E11" i="1"/>
  <c r="D11" i="1"/>
  <c r="F39" i="1" l="1"/>
  <c r="F53" i="1"/>
  <c r="F67" i="1"/>
  <c r="D73" i="1"/>
  <c r="F73" i="1" s="1"/>
  <c r="F85" i="1"/>
  <c r="F99" i="1"/>
  <c r="F29" i="1"/>
  <c r="F33" i="1"/>
  <c r="D37" i="1"/>
  <c r="F36" i="1"/>
  <c r="F135" i="1"/>
  <c r="F12" i="1"/>
  <c r="D41" i="1"/>
  <c r="F40" i="1"/>
  <c r="F100" i="1"/>
  <c r="F125" i="1"/>
  <c r="F131" i="1"/>
  <c r="F143" i="1"/>
  <c r="D173" i="1"/>
  <c r="D13" i="1"/>
  <c r="C177" i="1"/>
  <c r="E37" i="1"/>
  <c r="F37" i="1" s="1"/>
  <c r="F17" i="1"/>
  <c r="F35" i="1"/>
  <c r="F49" i="1"/>
  <c r="F57" i="1"/>
  <c r="F71" i="1"/>
  <c r="F89" i="1"/>
  <c r="E101" i="1"/>
  <c r="F164" i="1"/>
  <c r="D81" i="1"/>
  <c r="F81" i="1" s="1"/>
  <c r="F101" i="1"/>
  <c r="E13" i="1"/>
  <c r="D127" i="1"/>
  <c r="F127" i="1" s="1"/>
  <c r="F129" i="1"/>
  <c r="F11" i="1"/>
  <c r="E41" i="1"/>
  <c r="F41" i="1" s="1"/>
  <c r="D177" i="1" l="1"/>
  <c r="E177" i="1"/>
  <c r="F177" i="1" s="1"/>
  <c r="F13" i="1"/>
</calcChain>
</file>

<file path=xl/sharedStrings.xml><?xml version="1.0" encoding="utf-8"?>
<sst xmlns="http://schemas.openxmlformats.org/spreadsheetml/2006/main" count="181" uniqueCount="108">
  <si>
    <t>SÁRVÁR VÁROS ÖNKORMÁNYZATA</t>
  </si>
  <si>
    <t>FELÚJÍTÁSI KIADÁSOK</t>
  </si>
  <si>
    <t>2020. év</t>
  </si>
  <si>
    <t>adatok Ft-ban</t>
  </si>
  <si>
    <t>S.</t>
  </si>
  <si>
    <t>Tervezett előirányzat</t>
  </si>
  <si>
    <t>Módosított előirányzat</t>
  </si>
  <si>
    <t>Teljesítés</t>
  </si>
  <si>
    <t>Teljesítés %-a</t>
  </si>
  <si>
    <t>sz.</t>
  </si>
  <si>
    <t>M  e  g  n  e  v  e  z  é  s:</t>
  </si>
  <si>
    <t>1.</t>
  </si>
  <si>
    <t>013350 Önkormányzati vagyonnal való gazdálkodással kapcsolatos feladatok</t>
  </si>
  <si>
    <t>1.1.</t>
  </si>
  <si>
    <t>Csónakázó-tó nyilvános illemhely átalakítása</t>
  </si>
  <si>
    <t>Felújításhoz kapcsolódó előzetesen felszámított általános forgalmi adó</t>
  </si>
  <si>
    <t>Összesen:</t>
  </si>
  <si>
    <t>1.2.</t>
  </si>
  <si>
    <t>Sárvár, Széchenyi u. 13. szám alatti ingatlanban IGESZ irodák kialakítása</t>
  </si>
  <si>
    <t>1.3.</t>
  </si>
  <si>
    <t>Sárvári Gárdonyi Géza Általános Iskola homlokzat felújítás</t>
  </si>
  <si>
    <t>1.4.</t>
  </si>
  <si>
    <t>Sárvár, Csónakázó-tó melletti ingatlanon található kültéri kézilabda pálya felújítása</t>
  </si>
  <si>
    <t>1.5.</t>
  </si>
  <si>
    <t>Barabás György Műszaki Szakgimnázium tornaterem padozatának cseréje</t>
  </si>
  <si>
    <t>1.6.</t>
  </si>
  <si>
    <t>Battyány u. 29. Zárda épületben birkózóterem felújítása</t>
  </si>
  <si>
    <t>1.7.</t>
  </si>
  <si>
    <t>Sárvár, Várkerület 17/A. szám alatti épület tetőfelújítása</t>
  </si>
  <si>
    <t>1.8.</t>
  </si>
  <si>
    <t>Sárvár, Szatmár u. 20. szám alatti önkormányzati ingatlan felújítása</t>
  </si>
  <si>
    <t>1.9.</t>
  </si>
  <si>
    <t>Sárvári Vármelléki Óvoda Szatmár utcai telephelyének konyha épületrésze felújításához szükséges kiviteli tervdokumentáció elkészítésére</t>
  </si>
  <si>
    <t>1.10.</t>
  </si>
  <si>
    <t>Sárvári Vármelléki Óvoda Szatmár utcai telephelyének konyha épületrésze felújításához szükséges építési tervdokumentáció elkészítésére</t>
  </si>
  <si>
    <t>1.11.</t>
  </si>
  <si>
    <t>Sárvár, Szatmár utcai óvoda tetőfelújítása projekt építési beruházás kivitelezése során a műszaki ellenőrzési feladatok ellátására</t>
  </si>
  <si>
    <t>1.12.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</si>
  <si>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Sárvár, Batthyány u. 29. számú önkormányzati ingatlanban gázkazán csere és gépészeti alapszerelés, kondenzációs kémény építése, szerelvényezése munkák kivitelezésére</t>
    </r>
  </si>
  <si>
    <t>1.13.</t>
  </si>
  <si>
    <t>Sárvári Közös Önkormányzati Hivatal épülete K-i homlokzat felújítása műszaki leírás, költségvetés készítése</t>
  </si>
  <si>
    <t>1.14.</t>
  </si>
  <si>
    <t>Nyilvános illemhely belső építészeti tervezés</t>
  </si>
  <si>
    <t>1.15.</t>
  </si>
  <si>
    <t>Csónakázó-tó nyilvános illemhely  új szenyvízszivattú villamos betáplálása</t>
  </si>
  <si>
    <t>2.</t>
  </si>
  <si>
    <t>045120 Út és autópálya építése</t>
  </si>
  <si>
    <t>2.1.</t>
  </si>
  <si>
    <t xml:space="preserve">Út- és járdafelújítások </t>
  </si>
  <si>
    <t>2.2.</t>
  </si>
  <si>
    <t>Út- és járdafelújítások műszaki ellenőrzése</t>
  </si>
  <si>
    <t>2.3.</t>
  </si>
  <si>
    <t>Vörösmarty és Uzsoki utcák terramixes felújítása</t>
  </si>
  <si>
    <t>2.4.</t>
  </si>
  <si>
    <t>Vörösmarty és Uzsoki utcák terramixes felújítás műszaki ellenőrzése</t>
  </si>
  <si>
    <t>2.5.</t>
  </si>
  <si>
    <t>Berzsenyi utca út és járdafelújítás tervezése</t>
  </si>
  <si>
    <t>2.6.</t>
  </si>
  <si>
    <t>Sárvár, Sársziget  utcában Kertekalja utca csatlakozásánál új gyalogos átkelőhely létesítésének tervezése</t>
  </si>
  <si>
    <t>2.7.</t>
  </si>
  <si>
    <t>Sárvár, Sársziget  utcában Kertekalja utca csatlakozásánál új gyalogos átkelőhely létesítése kivitelezési munkái</t>
  </si>
  <si>
    <t>2.8.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</si>
  <si>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 0236 hrsz felületi zárás 95 m</t>
    </r>
  </si>
  <si>
    <t>2.9.</t>
  </si>
  <si>
    <t>Sárvár, Várkerület utca burkolatfelújítása pályázati tervdokumentáció készítése</t>
  </si>
  <si>
    <t>2.10.</t>
  </si>
  <si>
    <t>Sárvár, Dózsa György u. volt piac területén zuzalékos parkoló terület kialakításának műszaki dokumentációja</t>
  </si>
  <si>
    <t>2.11.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</si>
  <si>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Sárvár, Sársziget utca és Kertekalja utca csatlakozásánál gyalogos átkelőhely létesítése  építési beruházás kivitelezése során a műszaki  ellenőrzési feladatok ellátása</t>
    </r>
  </si>
  <si>
    <t>2.12.1.</t>
  </si>
  <si>
    <t>Eperejes utca terramixes felújítása</t>
  </si>
  <si>
    <t>2.12.2.</t>
  </si>
  <si>
    <t xml:space="preserve">Eperejes utca terramixes felújítása tervezés, műszaki ellenőrzés </t>
  </si>
  <si>
    <t>2.13.</t>
  </si>
  <si>
    <t>Sárvár, Tizenháromváros utca szórt útalap készítése</t>
  </si>
  <si>
    <t>3.</t>
  </si>
  <si>
    <t>052080 Szennyvízcsatorna építése, fenntartása, üzemeltetese</t>
  </si>
  <si>
    <t>3.1.</t>
  </si>
  <si>
    <t>Szennyvíz ágazat viziközmű vagyon gördülő fejlesztési terven alapuló felújításai 2019. évről áthúzódó</t>
  </si>
  <si>
    <t>3.2.</t>
  </si>
  <si>
    <t>Szennyvíz ágazat viziközmű vagyon gördülő fejlesztési terven alapuló felújításai 2020. év</t>
  </si>
  <si>
    <t>3.3</t>
  </si>
  <si>
    <t>Sárvári Csónakázó-tónál található szennyvízátemelő, kétszivattyús gépészet kialakításával történő rekonstrukciója és ívóvíz bekötővezeték építése címén</t>
  </si>
  <si>
    <t>4.</t>
  </si>
  <si>
    <t>063080 Vízellátással kapcsolatos közmű építése, fenntartása, üzemeltetése</t>
  </si>
  <si>
    <t>4.1.</t>
  </si>
  <si>
    <t>Ivóvíz ágazat viziközmű vagyon gördülő fejlesztési terven alapuló felújításai (V060 ívóvízellátási rendszer )</t>
  </si>
  <si>
    <t>4.2.</t>
  </si>
  <si>
    <t xml:space="preserve">Ivóvíz ágazat viziközmű vagyon gördülő fejlesztési terven alapuló felújításai </t>
  </si>
  <si>
    <t>4.3.</t>
  </si>
  <si>
    <t>Ivóvíz ágazat viziközmű vagyon gördülő fejlesztési terven alapuló felújításai Sárvár I. számú kút rekonstrukciója</t>
  </si>
  <si>
    <t>4.4.</t>
  </si>
  <si>
    <t>  "Települési környezetvédelmi  infrasturktúra fejlesztések" című TOP pályázati projekthez kapcsolódó tervezési szolgáltatások</t>
  </si>
  <si>
    <t>5.</t>
  </si>
  <si>
    <t>066020 Város- és községgazdálkodási egyéb szolgáltatások</t>
  </si>
  <si>
    <t>5.1.</t>
  </si>
  <si>
    <t>Sárvár közigazgatási területén egyéb mélyépítési munkálatok</t>
  </si>
  <si>
    <t>5.2.</t>
  </si>
  <si>
    <r>
      <rPr>
        <sz val="7"/>
        <rFont val="Times New Roman"/>
        <family val="1"/>
        <charset val="238"/>
      </rPr>
      <t xml:space="preserve">  </t>
    </r>
    <r>
      <rPr>
        <sz val="12"/>
        <rFont val="Times New Roman"/>
        <family val="1"/>
        <charset val="238"/>
      </rPr>
      <t>PZX-817 forgalmi rendszámú gépkocsi felújítási költségeire</t>
    </r>
  </si>
  <si>
    <t>5.3.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</si>
  <si>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Zuhogó utcában csapadékvíz-elvezetés biztosításához csővég csappantyú felszerelésére</t>
    </r>
  </si>
  <si>
    <t>7.</t>
  </si>
  <si>
    <t>091140 Óvodai nevelés, ellátás,  működtetési feladat</t>
  </si>
  <si>
    <t>7.1.</t>
  </si>
  <si>
    <t>Sárvári Vármelléki Óvoda Szatmár utcai telephely konyhaépületrészére felújítása</t>
  </si>
  <si>
    <t>6.</t>
  </si>
  <si>
    <t>INTÉZMÉNYI KÖLTSÉGVETÉSBEN SZEREPLŐ FELÚJÍTÁSOK</t>
  </si>
  <si>
    <t>FELÚJÍTÁSOK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</si>
</sst>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.0"/>
  </numFmts>
  <fonts count="1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2"/>
      <name val="Times New Roman"/>
      <family val="1"/>
      <charset val="238"/>
    </font>
    <font>
      <u val="singleAccounting"/>
      <sz val="12"/>
      <name val="Times New Roman"/>
      <family val="1"/>
    </font>
    <font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Wingdings"/>
      <charset val="2"/>
    </font>
    <font>
      <sz val="12"/>
      <name val="Arial CE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8">
    <xf numFmtId="0" fontId="0" fillId="0" borderId="0" xfId="0"/>
    <xf numFmtId="49" fontId="3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6" fillId="0" borderId="0" xfId="2" applyFont="1" applyFill="1"/>
    <xf numFmtId="49" fontId="3" fillId="0" borderId="2" xfId="0" applyNumberFormat="1" applyFont="1" applyFill="1" applyBorder="1" applyAlignment="1">
      <alignment horizontal="center" vertical="center"/>
    </xf>
    <xf numFmtId="0" fontId="6" fillId="0" borderId="3" xfId="2" applyFont="1" applyFill="1" applyBorder="1"/>
    <xf numFmtId="49" fontId="3" fillId="0" borderId="4" xfId="0" applyNumberFormat="1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 vertical="center"/>
    </xf>
    <xf numFmtId="0" fontId="6" fillId="0" borderId="7" xfId="2" applyFont="1" applyFill="1" applyBorder="1"/>
    <xf numFmtId="0" fontId="6" fillId="0" borderId="0" xfId="2" applyFont="1" applyFill="1" applyBorder="1"/>
    <xf numFmtId="0" fontId="5" fillId="0" borderId="0" xfId="2" applyFont="1" applyFill="1" applyBorder="1" applyAlignment="1">
      <alignment horizontal="center"/>
    </xf>
    <xf numFmtId="0" fontId="6" fillId="0" borderId="0" xfId="0" applyFont="1" applyFill="1"/>
    <xf numFmtId="0" fontId="8" fillId="0" borderId="0" xfId="2" applyFont="1" applyFill="1"/>
    <xf numFmtId="49" fontId="3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 wrapText="1"/>
    </xf>
    <xf numFmtId="3" fontId="6" fillId="0" borderId="0" xfId="1" applyNumberFormat="1" applyFont="1" applyFill="1" applyAlignment="1">
      <alignment horizontal="right"/>
    </xf>
    <xf numFmtId="165" fontId="6" fillId="0" borderId="0" xfId="0" applyNumberFormat="1" applyFont="1" applyFill="1"/>
    <xf numFmtId="0" fontId="6" fillId="0" borderId="0" xfId="3" applyFont="1" applyFill="1"/>
    <xf numFmtId="3" fontId="9" fillId="0" borderId="0" xfId="1" applyNumberFormat="1" applyFont="1" applyFill="1" applyAlignment="1">
      <alignment horizontal="right"/>
    </xf>
    <xf numFmtId="165" fontId="10" fillId="0" borderId="0" xfId="0" applyNumberFormat="1" applyFont="1" applyFill="1"/>
    <xf numFmtId="0" fontId="5" fillId="0" borderId="0" xfId="2" applyFont="1" applyFill="1"/>
    <xf numFmtId="3" fontId="5" fillId="0" borderId="0" xfId="1" applyNumberFormat="1" applyFont="1" applyFill="1" applyAlignment="1">
      <alignment horizontal="right"/>
    </xf>
    <xf numFmtId="49" fontId="3" fillId="0" borderId="0" xfId="0" applyNumberFormat="1" applyFont="1" applyFill="1" applyAlignment="1">
      <alignment horizontal="center"/>
    </xf>
    <xf numFmtId="0" fontId="6" fillId="0" borderId="0" xfId="2" applyFont="1" applyFill="1" applyAlignment="1">
      <alignment horizontal="left" wrapText="1"/>
    </xf>
    <xf numFmtId="3" fontId="0" fillId="0" borderId="0" xfId="0" applyNumberFormat="1" applyFill="1"/>
    <xf numFmtId="0" fontId="6" fillId="0" borderId="0" xfId="0" applyFont="1" applyFill="1" applyAlignment="1">
      <alignment vertical="center" wrapText="1"/>
    </xf>
    <xf numFmtId="0" fontId="6" fillId="0" borderId="0" xfId="2" applyFont="1" applyFill="1" applyAlignment="1">
      <alignment horizontal="left"/>
    </xf>
    <xf numFmtId="0" fontId="6" fillId="0" borderId="0" xfId="2" applyFont="1" applyFill="1" applyAlignment="1">
      <alignment wrapText="1"/>
    </xf>
    <xf numFmtId="0" fontId="6" fillId="0" borderId="0" xfId="0" applyFont="1" applyAlignment="1">
      <alignment vertical="center" wrapText="1"/>
    </xf>
    <xf numFmtId="164" fontId="5" fillId="0" borderId="0" xfId="0" applyNumberFormat="1" applyFont="1" applyFill="1"/>
    <xf numFmtId="0" fontId="5" fillId="0" borderId="0" xfId="0" applyFont="1" applyFill="1"/>
    <xf numFmtId="164" fontId="5" fillId="0" borderId="0" xfId="1" applyNumberFormat="1" applyFont="1" applyFill="1"/>
    <xf numFmtId="0" fontId="6" fillId="0" borderId="0" xfId="3" applyFont="1" applyFill="1" applyAlignment="1">
      <alignment wrapText="1"/>
    </xf>
    <xf numFmtId="0" fontId="8" fillId="0" borderId="0" xfId="0" applyFont="1" applyFill="1"/>
    <xf numFmtId="0" fontId="12" fillId="0" borderId="0" xfId="0" applyFont="1" applyAlignment="1">
      <alignment wrapText="1"/>
    </xf>
    <xf numFmtId="3" fontId="8" fillId="0" borderId="0" xfId="2" applyNumberFormat="1" applyFont="1" applyFill="1"/>
    <xf numFmtId="0" fontId="6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3" fontId="5" fillId="0" borderId="0" xfId="0" applyNumberFormat="1" applyFont="1" applyFill="1"/>
    <xf numFmtId="165" fontId="5" fillId="0" borderId="0" xfId="0" applyNumberFormat="1" applyFont="1" applyFill="1"/>
    <xf numFmtId="41" fontId="0" fillId="0" borderId="0" xfId="0" applyNumberFormat="1" applyFill="1"/>
    <xf numFmtId="0" fontId="1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13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justify" vertical="center" wrapText="1"/>
    </xf>
    <xf numFmtId="3" fontId="14" fillId="0" borderId="0" xfId="0" applyNumberFormat="1" applyFont="1" applyFill="1"/>
    <xf numFmtId="3" fontId="6" fillId="0" borderId="0" xfId="0" applyNumberFormat="1" applyFont="1" applyFill="1"/>
    <xf numFmtId="0" fontId="3" fillId="0" borderId="0" xfId="0" applyFont="1" applyFill="1"/>
    <xf numFmtId="49" fontId="3" fillId="2" borderId="0" xfId="0" applyNumberFormat="1" applyFont="1" applyFill="1" applyAlignment="1">
      <alignment horizontal="center" vertical="center"/>
    </xf>
    <xf numFmtId="0" fontId="0" fillId="2" borderId="0" xfId="0" applyFill="1"/>
    <xf numFmtId="0" fontId="6" fillId="0" borderId="2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5" fillId="0" borderId="0" xfId="2" applyFont="1" applyFill="1" applyAlignment="1">
      <alignment horizontal="center"/>
    </xf>
    <xf numFmtId="0" fontId="7" fillId="0" borderId="1" xfId="0" applyFont="1" applyFill="1" applyBorder="1" applyAlignment="1">
      <alignment horizontal="right"/>
    </xf>
  </cellXfs>
  <cellStyles count="17">
    <cellStyle name="Ezres 2" xfId="4"/>
    <cellStyle name="Ezres 2 2" xfId="5"/>
    <cellStyle name="Ezres 2 3" xfId="6"/>
    <cellStyle name="Ezres 3" xfId="1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KTGV99" xfId="2"/>
    <cellStyle name="Normál_PHKV99" xfId="3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T314"/>
  <sheetViews>
    <sheetView tabSelected="1" zoomScaleNormal="100" workbookViewId="0">
      <selection activeCell="A4" sqref="A4:F4"/>
    </sheetView>
  </sheetViews>
  <sheetFormatPr defaultRowHeight="15.75" x14ac:dyDescent="0.25"/>
  <cols>
    <col min="1" max="1" width="5.5703125" style="50" customWidth="1"/>
    <col min="2" max="2" width="67.42578125" style="51" customWidth="1"/>
    <col min="3" max="3" width="19.42578125" style="51" customWidth="1"/>
    <col min="4" max="4" width="18.85546875" style="51" customWidth="1"/>
    <col min="5" max="5" width="17.85546875" style="2" customWidth="1"/>
    <col min="6" max="6" width="7.140625" style="12" customWidth="1"/>
    <col min="7" max="9" width="9.140625" style="2"/>
    <col min="10" max="10" width="11.140625" style="2" bestFit="1" customWidth="1"/>
    <col min="11" max="46" width="9.140625" style="2"/>
    <col min="47" max="16384" width="9.140625" style="51"/>
  </cols>
  <sheetData>
    <row r="1" spans="1:6" s="2" customFormat="1" x14ac:dyDescent="0.25">
      <c r="A1" s="56" t="s">
        <v>0</v>
      </c>
      <c r="B1" s="56"/>
      <c r="C1" s="56"/>
      <c r="D1" s="56"/>
      <c r="E1" s="56"/>
      <c r="F1" s="56"/>
    </row>
    <row r="2" spans="1:6" s="2" customFormat="1" x14ac:dyDescent="0.25">
      <c r="A2" s="56" t="s">
        <v>1</v>
      </c>
      <c r="B2" s="56"/>
      <c r="C2" s="56"/>
      <c r="D2" s="56"/>
      <c r="E2" s="56"/>
      <c r="F2" s="56"/>
    </row>
    <row r="3" spans="1:6" s="2" customFormat="1" x14ac:dyDescent="0.25">
      <c r="A3" s="56" t="s">
        <v>2</v>
      </c>
      <c r="B3" s="56"/>
      <c r="C3" s="56"/>
      <c r="D3" s="56"/>
      <c r="E3" s="56"/>
      <c r="F3" s="56"/>
    </row>
    <row r="4" spans="1:6" s="2" customFormat="1" x14ac:dyDescent="0.25">
      <c r="A4" s="56"/>
      <c r="B4" s="56"/>
      <c r="C4" s="56"/>
      <c r="D4" s="56"/>
      <c r="E4" s="56"/>
      <c r="F4" s="56"/>
    </row>
    <row r="5" spans="1:6" s="2" customFormat="1" ht="18" customHeight="1" thickBot="1" x14ac:dyDescent="0.3">
      <c r="A5" s="1"/>
      <c r="B5" s="3"/>
      <c r="C5" s="3"/>
      <c r="D5" s="3"/>
      <c r="E5" s="57" t="s">
        <v>3</v>
      </c>
      <c r="F5" s="57"/>
    </row>
    <row r="6" spans="1:6" s="2" customFormat="1" ht="15.6" customHeight="1" x14ac:dyDescent="0.25">
      <c r="A6" s="4" t="s">
        <v>4</v>
      </c>
      <c r="B6" s="5"/>
      <c r="C6" s="52" t="s">
        <v>5</v>
      </c>
      <c r="D6" s="52" t="s">
        <v>6</v>
      </c>
      <c r="E6" s="52" t="s">
        <v>7</v>
      </c>
      <c r="F6" s="52" t="s">
        <v>8</v>
      </c>
    </row>
    <row r="7" spans="1:6" s="2" customFormat="1" x14ac:dyDescent="0.25">
      <c r="A7" s="6" t="s">
        <v>9</v>
      </c>
      <c r="B7" s="7" t="s">
        <v>10</v>
      </c>
      <c r="C7" s="53"/>
      <c r="D7" s="53"/>
      <c r="E7" s="53"/>
      <c r="F7" s="53"/>
    </row>
    <row r="8" spans="1:6" s="2" customFormat="1" ht="16.5" thickBot="1" x14ac:dyDescent="0.3">
      <c r="A8" s="8"/>
      <c r="B8" s="9"/>
      <c r="C8" s="54"/>
      <c r="D8" s="54"/>
      <c r="E8" s="54"/>
      <c r="F8" s="54"/>
    </row>
    <row r="9" spans="1:6" s="2" customFormat="1" ht="9" customHeight="1" x14ac:dyDescent="0.25">
      <c r="A9" s="1"/>
      <c r="B9" s="10"/>
      <c r="C9" s="10"/>
      <c r="D9" s="11"/>
      <c r="F9" s="12"/>
    </row>
    <row r="10" spans="1:6" s="2" customFormat="1" ht="21" customHeight="1" x14ac:dyDescent="0.25">
      <c r="A10" s="1" t="s">
        <v>11</v>
      </c>
      <c r="B10" s="13" t="s">
        <v>12</v>
      </c>
      <c r="C10" s="13"/>
      <c r="D10" s="11"/>
      <c r="F10" s="12"/>
    </row>
    <row r="11" spans="1:6" s="2" customFormat="1" ht="30" customHeight="1" x14ac:dyDescent="0.25">
      <c r="A11" s="14" t="s">
        <v>13</v>
      </c>
      <c r="B11" s="15" t="s">
        <v>14</v>
      </c>
      <c r="C11" s="16">
        <v>9796902</v>
      </c>
      <c r="D11" s="16">
        <f>9796902+5168513</f>
        <v>14965415</v>
      </c>
      <c r="E11" s="16">
        <f>9796902+5168513</f>
        <v>14965415</v>
      </c>
      <c r="F11" s="17">
        <f>E11/D11*100</f>
        <v>100</v>
      </c>
    </row>
    <row r="12" spans="1:6" s="2" customFormat="1" ht="21" customHeight="1" x14ac:dyDescent="0.4">
      <c r="A12" s="1"/>
      <c r="B12" s="18" t="s">
        <v>15</v>
      </c>
      <c r="C12" s="19">
        <v>2645164</v>
      </c>
      <c r="D12" s="19">
        <f>2645164+1395499</f>
        <v>4040663</v>
      </c>
      <c r="E12" s="19">
        <f>2645164+1395499</f>
        <v>4040663</v>
      </c>
      <c r="F12" s="20">
        <f t="shared" ref="F12:F75" si="0">E12/D12*100</f>
        <v>100</v>
      </c>
    </row>
    <row r="13" spans="1:6" s="2" customFormat="1" ht="15" customHeight="1" x14ac:dyDescent="0.25">
      <c r="A13" s="1"/>
      <c r="B13" s="21" t="s">
        <v>16</v>
      </c>
      <c r="C13" s="22">
        <f>SUM(C11:C12)</f>
        <v>12442066</v>
      </c>
      <c r="D13" s="22">
        <f>SUM(D11:D12)</f>
        <v>19006078</v>
      </c>
      <c r="E13" s="22">
        <f>SUM(E11:E12)</f>
        <v>19006078</v>
      </c>
      <c r="F13" s="17">
        <f t="shared" si="0"/>
        <v>100</v>
      </c>
    </row>
    <row r="14" spans="1:6" s="2" customFormat="1" ht="10.5" customHeight="1" x14ac:dyDescent="0.25">
      <c r="A14" s="1"/>
      <c r="B14" s="21"/>
      <c r="C14" s="22"/>
      <c r="D14" s="22"/>
      <c r="F14" s="17"/>
    </row>
    <row r="15" spans="1:6" s="2" customFormat="1" ht="19.899999999999999" customHeight="1" x14ac:dyDescent="0.25">
      <c r="A15" s="23" t="s">
        <v>17</v>
      </c>
      <c r="B15" s="24" t="s">
        <v>18</v>
      </c>
      <c r="C15" s="16">
        <v>23622047</v>
      </c>
      <c r="D15" s="16">
        <v>23622047</v>
      </c>
      <c r="E15" s="16">
        <v>480000</v>
      </c>
      <c r="F15" s="17">
        <f t="shared" si="0"/>
        <v>2.0320000209973337</v>
      </c>
    </row>
    <row r="16" spans="1:6" s="2" customFormat="1" ht="21" customHeight="1" x14ac:dyDescent="0.4">
      <c r="A16" s="1"/>
      <c r="B16" s="18" t="s">
        <v>15</v>
      </c>
      <c r="C16" s="19">
        <v>6377953</v>
      </c>
      <c r="D16" s="19">
        <v>6377953</v>
      </c>
      <c r="E16" s="19">
        <v>129600</v>
      </c>
      <c r="F16" s="20">
        <f t="shared" si="0"/>
        <v>2.0319999222321017</v>
      </c>
    </row>
    <row r="17" spans="1:10" s="2" customFormat="1" x14ac:dyDescent="0.25">
      <c r="A17" s="1"/>
      <c r="B17" s="21" t="s">
        <v>16</v>
      </c>
      <c r="C17" s="22">
        <f>SUM(C15:C16)</f>
        <v>30000000</v>
      </c>
      <c r="D17" s="22">
        <f>SUM(D15:D16)</f>
        <v>30000000</v>
      </c>
      <c r="E17" s="22">
        <f>SUM(E15:E16)</f>
        <v>609600</v>
      </c>
      <c r="F17" s="17">
        <f t="shared" si="0"/>
        <v>2.032</v>
      </c>
    </row>
    <row r="18" spans="1:10" s="2" customFormat="1" ht="3" customHeight="1" x14ac:dyDescent="0.4">
      <c r="A18" s="1"/>
      <c r="B18" s="21"/>
      <c r="C18" s="19"/>
      <c r="D18" s="19"/>
      <c r="F18" s="17"/>
    </row>
    <row r="19" spans="1:10" s="2" customFormat="1" ht="21" customHeight="1" x14ac:dyDescent="0.25">
      <c r="A19" s="23" t="s">
        <v>19</v>
      </c>
      <c r="B19" s="15" t="s">
        <v>20</v>
      </c>
      <c r="C19" s="16">
        <v>4724409</v>
      </c>
      <c r="D19" s="16"/>
      <c r="F19" s="17"/>
    </row>
    <row r="20" spans="1:10" s="2" customFormat="1" ht="18" x14ac:dyDescent="0.4">
      <c r="A20" s="1"/>
      <c r="B20" s="18" t="s">
        <v>15</v>
      </c>
      <c r="C20" s="19">
        <v>1275591</v>
      </c>
      <c r="D20" s="19"/>
      <c r="F20" s="17"/>
    </row>
    <row r="21" spans="1:10" s="2" customFormat="1" x14ac:dyDescent="0.25">
      <c r="A21" s="1"/>
      <c r="B21" s="21" t="s">
        <v>16</v>
      </c>
      <c r="C21" s="22">
        <f>SUM(C19:C20)</f>
        <v>6000000</v>
      </c>
      <c r="D21" s="22"/>
      <c r="F21" s="17"/>
    </row>
    <row r="22" spans="1:10" s="2" customFormat="1" ht="6.75" customHeight="1" x14ac:dyDescent="0.25">
      <c r="A22" s="1"/>
      <c r="B22" s="21"/>
      <c r="C22" s="16"/>
      <c r="D22" s="16"/>
      <c r="F22" s="17"/>
    </row>
    <row r="23" spans="1:10" s="2" customFormat="1" ht="32.25" customHeight="1" x14ac:dyDescent="0.25">
      <c r="A23" s="1" t="s">
        <v>21</v>
      </c>
      <c r="B23" s="15" t="s">
        <v>22</v>
      </c>
      <c r="C23" s="16">
        <v>8905512</v>
      </c>
      <c r="D23" s="16">
        <f>8905512-8330380-130000-40528</f>
        <v>404604</v>
      </c>
      <c r="F23" s="17"/>
      <c r="J23" s="25"/>
    </row>
    <row r="24" spans="1:10" s="2" customFormat="1" ht="19.5" customHeight="1" x14ac:dyDescent="0.4">
      <c r="A24" s="1"/>
      <c r="B24" s="18" t="s">
        <v>15</v>
      </c>
      <c r="C24" s="19">
        <v>2404488</v>
      </c>
      <c r="D24" s="19">
        <f>2404488-2249203-10943</f>
        <v>144342</v>
      </c>
      <c r="F24" s="17"/>
    </row>
    <row r="25" spans="1:10" s="2" customFormat="1" ht="15" customHeight="1" x14ac:dyDescent="0.25">
      <c r="A25" s="1"/>
      <c r="B25" s="21" t="s">
        <v>16</v>
      </c>
      <c r="C25" s="22">
        <f>SUM(C23:C24)</f>
        <v>11310000</v>
      </c>
      <c r="D25" s="22">
        <f>SUM(D23:D24)</f>
        <v>548946</v>
      </c>
      <c r="F25" s="17"/>
    </row>
    <row r="26" spans="1:10" s="2" customFormat="1" ht="4.5" customHeight="1" x14ac:dyDescent="0.25">
      <c r="A26" s="1"/>
      <c r="B26" s="21"/>
      <c r="C26" s="22"/>
      <c r="D26" s="22"/>
      <c r="F26" s="17"/>
    </row>
    <row r="27" spans="1:10" s="2" customFormat="1" ht="27" customHeight="1" x14ac:dyDescent="0.25">
      <c r="A27" s="23" t="s">
        <v>23</v>
      </c>
      <c r="B27" s="15" t="s">
        <v>24</v>
      </c>
      <c r="C27" s="16">
        <v>3937008</v>
      </c>
      <c r="D27" s="16">
        <v>3937008</v>
      </c>
      <c r="E27" s="16">
        <v>3937008</v>
      </c>
      <c r="F27" s="17">
        <f t="shared" si="0"/>
        <v>100</v>
      </c>
    </row>
    <row r="28" spans="1:10" s="2" customFormat="1" ht="18" x14ac:dyDescent="0.4">
      <c r="A28" s="1"/>
      <c r="B28" s="18" t="s">
        <v>15</v>
      </c>
      <c r="C28" s="19">
        <v>1062992</v>
      </c>
      <c r="D28" s="19">
        <v>1062992</v>
      </c>
      <c r="E28" s="19">
        <v>1062992</v>
      </c>
      <c r="F28" s="20">
        <f t="shared" si="0"/>
        <v>100</v>
      </c>
    </row>
    <row r="29" spans="1:10" s="2" customFormat="1" x14ac:dyDescent="0.25">
      <c r="A29" s="1"/>
      <c r="B29" s="21" t="s">
        <v>16</v>
      </c>
      <c r="C29" s="22">
        <f>SUM(C27:C28)</f>
        <v>5000000</v>
      </c>
      <c r="D29" s="22">
        <f>SUM(D27:D28)</f>
        <v>5000000</v>
      </c>
      <c r="E29" s="22">
        <f>SUM(E27:E28)</f>
        <v>5000000</v>
      </c>
      <c r="F29" s="17">
        <f t="shared" si="0"/>
        <v>100</v>
      </c>
    </row>
    <row r="30" spans="1:10" s="2" customFormat="1" ht="7.5" customHeight="1" x14ac:dyDescent="0.25">
      <c r="A30" s="1"/>
      <c r="B30" s="21"/>
      <c r="C30" s="22"/>
      <c r="D30" s="22"/>
      <c r="F30" s="17"/>
    </row>
    <row r="31" spans="1:10" s="2" customFormat="1" ht="19.5" customHeight="1" x14ac:dyDescent="0.25">
      <c r="A31" s="23" t="s">
        <v>25</v>
      </c>
      <c r="B31" s="26" t="s">
        <v>26</v>
      </c>
      <c r="C31" s="16">
        <v>3937008</v>
      </c>
      <c r="D31" s="16">
        <v>3937008</v>
      </c>
      <c r="E31" s="16">
        <v>4858000</v>
      </c>
      <c r="F31" s="17">
        <f t="shared" si="0"/>
        <v>123.39319605141772</v>
      </c>
    </row>
    <row r="32" spans="1:10" s="2" customFormat="1" ht="18" x14ac:dyDescent="0.4">
      <c r="A32" s="1"/>
      <c r="B32" s="18" t="s">
        <v>15</v>
      </c>
      <c r="C32" s="19">
        <v>1062992</v>
      </c>
      <c r="D32" s="19">
        <v>1062992</v>
      </c>
      <c r="E32" s="19">
        <v>0</v>
      </c>
      <c r="F32" s="20">
        <f t="shared" si="0"/>
        <v>0</v>
      </c>
    </row>
    <row r="33" spans="1:6" s="2" customFormat="1" x14ac:dyDescent="0.25">
      <c r="A33" s="1"/>
      <c r="B33" s="21" t="s">
        <v>16</v>
      </c>
      <c r="C33" s="22">
        <f>SUM(C31:C32)</f>
        <v>5000000</v>
      </c>
      <c r="D33" s="22">
        <f>SUM(D31:D32)</f>
        <v>5000000</v>
      </c>
      <c r="E33" s="22">
        <f>SUM(E31:E32)</f>
        <v>4858000</v>
      </c>
      <c r="F33" s="17">
        <f t="shared" si="0"/>
        <v>97.16</v>
      </c>
    </row>
    <row r="34" spans="1:6" s="2" customFormat="1" ht="6" customHeight="1" x14ac:dyDescent="0.25">
      <c r="A34" s="1"/>
      <c r="B34" s="21"/>
      <c r="C34" s="22"/>
      <c r="D34" s="22"/>
      <c r="F34" s="17"/>
    </row>
    <row r="35" spans="1:6" s="2" customFormat="1" ht="19.5" customHeight="1" x14ac:dyDescent="0.25">
      <c r="A35" s="23" t="s">
        <v>27</v>
      </c>
      <c r="B35" s="15" t="s">
        <v>28</v>
      </c>
      <c r="C35" s="16">
        <f>11132000+915000</f>
        <v>12047000</v>
      </c>
      <c r="D35" s="16">
        <f>11132000+915000</f>
        <v>12047000</v>
      </c>
      <c r="E35" s="16">
        <f>11132000+915000</f>
        <v>12047000</v>
      </c>
      <c r="F35" s="17">
        <f t="shared" si="0"/>
        <v>100</v>
      </c>
    </row>
    <row r="36" spans="1:6" s="2" customFormat="1" ht="18" x14ac:dyDescent="0.4">
      <c r="A36" s="1"/>
      <c r="B36" s="18" t="s">
        <v>15</v>
      </c>
      <c r="C36" s="19">
        <f>3005640+247050</f>
        <v>3252690</v>
      </c>
      <c r="D36" s="19">
        <f>3005640+247050</f>
        <v>3252690</v>
      </c>
      <c r="E36" s="19">
        <f>3005640+247050</f>
        <v>3252690</v>
      </c>
      <c r="F36" s="20">
        <f t="shared" si="0"/>
        <v>100</v>
      </c>
    </row>
    <row r="37" spans="1:6" s="2" customFormat="1" x14ac:dyDescent="0.25">
      <c r="A37" s="1"/>
      <c r="B37" s="21" t="s">
        <v>16</v>
      </c>
      <c r="C37" s="22">
        <f>SUM(C35:C36)</f>
        <v>15299690</v>
      </c>
      <c r="D37" s="22">
        <f>SUM(D35:D36)</f>
        <v>15299690</v>
      </c>
      <c r="E37" s="22">
        <f>SUM(E35:E36)</f>
        <v>15299690</v>
      </c>
      <c r="F37" s="17">
        <f t="shared" si="0"/>
        <v>100</v>
      </c>
    </row>
    <row r="38" spans="1:6" s="2" customFormat="1" ht="3.75" customHeight="1" x14ac:dyDescent="0.25">
      <c r="A38" s="1"/>
      <c r="B38" s="21"/>
      <c r="C38" s="22"/>
      <c r="D38" s="22"/>
      <c r="F38" s="17" t="e">
        <f t="shared" si="0"/>
        <v>#DIV/0!</v>
      </c>
    </row>
    <row r="39" spans="1:6" s="2" customFormat="1" ht="18.75" customHeight="1" x14ac:dyDescent="0.25">
      <c r="A39" s="23" t="s">
        <v>29</v>
      </c>
      <c r="B39" s="27" t="s">
        <v>30</v>
      </c>
      <c r="C39" s="16">
        <v>15748031</v>
      </c>
      <c r="D39" s="16">
        <f>15748031-1988189-669291+1159449</f>
        <v>14250000</v>
      </c>
      <c r="E39" s="16">
        <f>15748031-1988189-669291+1159449</f>
        <v>14250000</v>
      </c>
      <c r="F39" s="17">
        <f t="shared" si="0"/>
        <v>100</v>
      </c>
    </row>
    <row r="40" spans="1:6" s="2" customFormat="1" ht="20.25" customHeight="1" x14ac:dyDescent="0.4">
      <c r="A40" s="1"/>
      <c r="B40" s="18" t="s">
        <v>15</v>
      </c>
      <c r="C40" s="19">
        <v>4251969</v>
      </c>
      <c r="D40" s="19">
        <f>4251969-536811-180709+313051</f>
        <v>3847500</v>
      </c>
      <c r="E40" s="19">
        <f>4251969-536811-180709+313051</f>
        <v>3847500</v>
      </c>
      <c r="F40" s="20">
        <f t="shared" si="0"/>
        <v>100</v>
      </c>
    </row>
    <row r="41" spans="1:6" s="2" customFormat="1" x14ac:dyDescent="0.25">
      <c r="A41" s="1"/>
      <c r="B41" s="21" t="s">
        <v>16</v>
      </c>
      <c r="C41" s="22">
        <f>SUM(C39:C40)</f>
        <v>20000000</v>
      </c>
      <c r="D41" s="22">
        <f>SUM(D39:D40)</f>
        <v>18097500</v>
      </c>
      <c r="E41" s="22">
        <f>SUM(E39:E40)</f>
        <v>18097500</v>
      </c>
      <c r="F41" s="17">
        <f t="shared" si="0"/>
        <v>100</v>
      </c>
    </row>
    <row r="42" spans="1:6" s="2" customFormat="1" ht="6.75" customHeight="1" x14ac:dyDescent="0.25">
      <c r="A42" s="1"/>
      <c r="B42" s="21"/>
      <c r="C42" s="21"/>
      <c r="D42" s="22"/>
      <c r="F42" s="17"/>
    </row>
    <row r="43" spans="1:6" s="2" customFormat="1" ht="33.6" customHeight="1" x14ac:dyDescent="0.25">
      <c r="A43" s="1" t="s">
        <v>31</v>
      </c>
      <c r="B43" s="28" t="s">
        <v>32</v>
      </c>
      <c r="C43" s="28"/>
      <c r="D43" s="16">
        <v>1988189</v>
      </c>
      <c r="E43" s="16">
        <v>2525000</v>
      </c>
      <c r="F43" s="17">
        <f>E43/D43*100</f>
        <v>126.99999849108912</v>
      </c>
    </row>
    <row r="44" spans="1:6" s="2" customFormat="1" ht="18" x14ac:dyDescent="0.4">
      <c r="A44" s="1"/>
      <c r="B44" s="18" t="s">
        <v>15</v>
      </c>
      <c r="C44" s="18"/>
      <c r="D44" s="19">
        <v>536811</v>
      </c>
      <c r="E44" s="19">
        <v>0</v>
      </c>
      <c r="F44" s="20">
        <f>E44/D44*100</f>
        <v>0</v>
      </c>
    </row>
    <row r="45" spans="1:6" s="2" customFormat="1" x14ac:dyDescent="0.25">
      <c r="A45" s="1"/>
      <c r="B45" s="21" t="s">
        <v>16</v>
      </c>
      <c r="C45" s="21"/>
      <c r="D45" s="22">
        <f>SUM(D43:D44)</f>
        <v>2525000</v>
      </c>
      <c r="E45" s="22">
        <f>SUM(E43:E44)</f>
        <v>2525000</v>
      </c>
      <c r="F45" s="17">
        <f>E45/D45*100</f>
        <v>100</v>
      </c>
    </row>
    <row r="46" spans="1:6" s="2" customFormat="1" ht="7.5" customHeight="1" x14ac:dyDescent="0.25">
      <c r="A46" s="1"/>
      <c r="B46" s="21"/>
      <c r="C46" s="21"/>
      <c r="D46" s="22"/>
      <c r="F46" s="17"/>
    </row>
    <row r="47" spans="1:6" s="2" customFormat="1" ht="31.5" x14ac:dyDescent="0.25">
      <c r="A47" s="1" t="s">
        <v>33</v>
      </c>
      <c r="B47" s="28" t="s">
        <v>34</v>
      </c>
      <c r="C47" s="28"/>
      <c r="D47" s="16">
        <v>669291</v>
      </c>
      <c r="E47" s="16">
        <v>850000</v>
      </c>
      <c r="F47" s="17">
        <f>E47/D47*100</f>
        <v>127.00006424709132</v>
      </c>
    </row>
    <row r="48" spans="1:6" s="2" customFormat="1" ht="18" x14ac:dyDescent="0.4">
      <c r="A48" s="1"/>
      <c r="B48" s="18" t="s">
        <v>15</v>
      </c>
      <c r="C48" s="18"/>
      <c r="D48" s="19">
        <v>180709</v>
      </c>
      <c r="E48" s="19">
        <v>0</v>
      </c>
      <c r="F48" s="20">
        <f>E48/D48*100</f>
        <v>0</v>
      </c>
    </row>
    <row r="49" spans="1:7" s="2" customFormat="1" x14ac:dyDescent="0.25">
      <c r="A49" s="1"/>
      <c r="B49" s="21" t="s">
        <v>16</v>
      </c>
      <c r="C49" s="21"/>
      <c r="D49" s="22">
        <f>SUM(D47:D48)</f>
        <v>850000</v>
      </c>
      <c r="E49" s="22">
        <f>SUM(E47:E48)</f>
        <v>850000</v>
      </c>
      <c r="F49" s="17">
        <f>E49/D49*100</f>
        <v>100</v>
      </c>
    </row>
    <row r="50" spans="1:7" s="2" customFormat="1" ht="6" customHeight="1" x14ac:dyDescent="0.25">
      <c r="A50" s="1"/>
      <c r="B50" s="21"/>
      <c r="C50" s="21"/>
      <c r="D50" s="22"/>
      <c r="F50" s="17"/>
    </row>
    <row r="51" spans="1:7" s="2" customFormat="1" ht="29.25" customHeight="1" x14ac:dyDescent="0.25">
      <c r="A51" s="1" t="s">
        <v>35</v>
      </c>
      <c r="B51" s="29" t="s">
        <v>36</v>
      </c>
      <c r="C51" s="29"/>
      <c r="D51" s="16">
        <v>157480</v>
      </c>
      <c r="E51" s="16">
        <v>200000</v>
      </c>
      <c r="F51" s="17">
        <f t="shared" si="0"/>
        <v>127.00025400050801</v>
      </c>
    </row>
    <row r="52" spans="1:7" s="2" customFormat="1" ht="20.25" customHeight="1" x14ac:dyDescent="0.4">
      <c r="A52" s="1"/>
      <c r="B52" s="18" t="s">
        <v>15</v>
      </c>
      <c r="C52" s="18"/>
      <c r="D52" s="19">
        <v>42520</v>
      </c>
      <c r="E52" s="19">
        <v>0</v>
      </c>
      <c r="F52" s="20">
        <f t="shared" si="0"/>
        <v>0</v>
      </c>
      <c r="G52" s="25"/>
    </row>
    <row r="53" spans="1:7" s="2" customFormat="1" x14ac:dyDescent="0.25">
      <c r="A53" s="1"/>
      <c r="B53" s="21" t="s">
        <v>16</v>
      </c>
      <c r="C53" s="21"/>
      <c r="D53" s="22">
        <f>SUM(D51:D52)</f>
        <v>200000</v>
      </c>
      <c r="E53" s="22">
        <f>SUM(E51:E52)</f>
        <v>200000</v>
      </c>
      <c r="F53" s="17">
        <f t="shared" si="0"/>
        <v>100</v>
      </c>
    </row>
    <row r="54" spans="1:7" s="2" customFormat="1" ht="6.75" customHeight="1" x14ac:dyDescent="0.25">
      <c r="A54" s="1"/>
      <c r="B54" s="21"/>
      <c r="C54" s="21"/>
      <c r="D54" s="22"/>
      <c r="F54" s="17"/>
    </row>
    <row r="55" spans="1:7" s="2" customFormat="1" ht="56.25" customHeight="1" x14ac:dyDescent="0.25">
      <c r="A55" s="1" t="s">
        <v>37</v>
      </c>
      <c r="B55" s="29" t="s">
        <v>38</v>
      </c>
      <c r="C55" s="29"/>
      <c r="D55" s="16">
        <v>3328000</v>
      </c>
      <c r="E55" s="16">
        <v>3328000</v>
      </c>
      <c r="F55" s="17">
        <f t="shared" si="0"/>
        <v>100</v>
      </c>
      <c r="G55" s="25"/>
    </row>
    <row r="56" spans="1:7" s="2" customFormat="1" ht="18" x14ac:dyDescent="0.4">
      <c r="A56" s="1"/>
      <c r="B56" s="18" t="s">
        <v>15</v>
      </c>
      <c r="C56" s="18"/>
      <c r="D56" s="19">
        <v>898560</v>
      </c>
      <c r="E56" s="19">
        <v>898560</v>
      </c>
      <c r="F56" s="20">
        <f t="shared" si="0"/>
        <v>100</v>
      </c>
      <c r="G56" s="25"/>
    </row>
    <row r="57" spans="1:7" s="2" customFormat="1" x14ac:dyDescent="0.25">
      <c r="A57" s="1"/>
      <c r="B57" s="21" t="s">
        <v>16</v>
      </c>
      <c r="C57" s="21"/>
      <c r="D57" s="22">
        <f>SUM(D55:D56)</f>
        <v>4226560</v>
      </c>
      <c r="E57" s="22">
        <f>SUM(E55:E56)</f>
        <v>4226560</v>
      </c>
      <c r="F57" s="17">
        <f t="shared" si="0"/>
        <v>100</v>
      </c>
      <c r="G57" s="25"/>
    </row>
    <row r="58" spans="1:7" s="2" customFormat="1" ht="6" customHeight="1" x14ac:dyDescent="0.25">
      <c r="A58" s="1"/>
      <c r="B58" s="21"/>
      <c r="C58" s="21"/>
      <c r="D58" s="22"/>
      <c r="E58" s="25"/>
      <c r="F58" s="17"/>
      <c r="G58" s="25"/>
    </row>
    <row r="59" spans="1:7" s="2" customFormat="1" ht="31.5" x14ac:dyDescent="0.25">
      <c r="A59" s="1" t="s">
        <v>39</v>
      </c>
      <c r="B59" s="26" t="s">
        <v>40</v>
      </c>
      <c r="C59" s="26"/>
      <c r="D59" s="16">
        <v>340000</v>
      </c>
      <c r="E59" s="16">
        <v>340000</v>
      </c>
      <c r="F59" s="17">
        <f t="shared" si="0"/>
        <v>100</v>
      </c>
      <c r="G59" s="25"/>
    </row>
    <row r="60" spans="1:7" s="2" customFormat="1" ht="18" x14ac:dyDescent="0.4">
      <c r="A60" s="1"/>
      <c r="B60" s="18" t="s">
        <v>15</v>
      </c>
      <c r="C60" s="18"/>
      <c r="D60" s="19">
        <v>91800</v>
      </c>
      <c r="E60" s="19">
        <v>91800</v>
      </c>
      <c r="F60" s="20">
        <f t="shared" si="0"/>
        <v>100</v>
      </c>
      <c r="G60" s="25"/>
    </row>
    <row r="61" spans="1:7" s="2" customFormat="1" ht="16.5" customHeight="1" x14ac:dyDescent="0.25">
      <c r="A61" s="1"/>
      <c r="B61" s="21" t="s">
        <v>16</v>
      </c>
      <c r="C61" s="21"/>
      <c r="D61" s="22">
        <f>SUM(D59:D60)</f>
        <v>431800</v>
      </c>
      <c r="E61" s="22">
        <f>SUM(E59:E60)</f>
        <v>431800</v>
      </c>
      <c r="F61" s="17">
        <f t="shared" si="0"/>
        <v>100</v>
      </c>
    </row>
    <row r="62" spans="1:7" s="2" customFormat="1" ht="9" customHeight="1" x14ac:dyDescent="0.25">
      <c r="A62" s="1"/>
      <c r="B62" s="21"/>
      <c r="C62" s="21"/>
      <c r="D62" s="22"/>
      <c r="F62" s="17"/>
    </row>
    <row r="63" spans="1:7" s="2" customFormat="1" ht="16.5" customHeight="1" x14ac:dyDescent="0.25">
      <c r="A63" s="1" t="s">
        <v>41</v>
      </c>
      <c r="B63" s="3" t="s">
        <v>42</v>
      </c>
      <c r="C63" s="3"/>
      <c r="D63" s="22">
        <v>130000</v>
      </c>
      <c r="E63" s="22">
        <v>130000</v>
      </c>
      <c r="F63" s="17">
        <f t="shared" si="0"/>
        <v>100</v>
      </c>
    </row>
    <row r="64" spans="1:7" s="2" customFormat="1" ht="7.5" customHeight="1" x14ac:dyDescent="0.25">
      <c r="A64" s="1"/>
      <c r="B64" s="21"/>
      <c r="C64" s="21"/>
      <c r="D64" s="22"/>
      <c r="F64" s="17"/>
    </row>
    <row r="65" spans="1:6" s="2" customFormat="1" ht="18" customHeight="1" x14ac:dyDescent="0.25">
      <c r="A65" s="1" t="s">
        <v>43</v>
      </c>
      <c r="B65" s="26" t="s">
        <v>44</v>
      </c>
      <c r="C65" s="26"/>
      <c r="D65" s="16">
        <v>40528</v>
      </c>
      <c r="E65" s="16">
        <v>40528</v>
      </c>
      <c r="F65" s="17">
        <f t="shared" si="0"/>
        <v>100</v>
      </c>
    </row>
    <row r="66" spans="1:6" s="2" customFormat="1" ht="16.5" customHeight="1" x14ac:dyDescent="0.4">
      <c r="A66" s="1"/>
      <c r="B66" s="18" t="s">
        <v>15</v>
      </c>
      <c r="C66" s="18"/>
      <c r="D66" s="19">
        <v>10943</v>
      </c>
      <c r="E66" s="19">
        <v>10943</v>
      </c>
      <c r="F66" s="20">
        <f t="shared" si="0"/>
        <v>100</v>
      </c>
    </row>
    <row r="67" spans="1:6" s="2" customFormat="1" ht="16.5" customHeight="1" x14ac:dyDescent="0.25">
      <c r="A67" s="1"/>
      <c r="B67" s="21" t="s">
        <v>16</v>
      </c>
      <c r="C67" s="21"/>
      <c r="D67" s="22">
        <f>SUM(D65:D66)</f>
        <v>51471</v>
      </c>
      <c r="E67" s="22">
        <f>SUM(E65:E66)</f>
        <v>51471</v>
      </c>
      <c r="F67" s="17">
        <f t="shared" si="0"/>
        <v>100</v>
      </c>
    </row>
    <row r="68" spans="1:6" s="2" customFormat="1" ht="12" customHeight="1" x14ac:dyDescent="0.25">
      <c r="A68" s="1"/>
      <c r="B68" s="21"/>
      <c r="C68" s="21"/>
      <c r="D68" s="22"/>
      <c r="F68" s="17"/>
    </row>
    <row r="69" spans="1:6" s="2" customFormat="1" ht="15" customHeight="1" x14ac:dyDescent="0.25">
      <c r="A69" s="1" t="s">
        <v>45</v>
      </c>
      <c r="B69" s="13" t="s">
        <v>46</v>
      </c>
      <c r="C69" s="13"/>
      <c r="D69" s="30"/>
      <c r="F69" s="17"/>
    </row>
    <row r="70" spans="1:6" s="2" customFormat="1" ht="6.75" customHeight="1" x14ac:dyDescent="0.25">
      <c r="A70" s="1"/>
      <c r="B70" s="31"/>
      <c r="C70" s="31"/>
      <c r="D70" s="30"/>
      <c r="F70" s="17"/>
    </row>
    <row r="71" spans="1:6" s="2" customFormat="1" x14ac:dyDescent="0.25">
      <c r="A71" s="23" t="s">
        <v>47</v>
      </c>
      <c r="B71" s="12" t="s">
        <v>48</v>
      </c>
      <c r="C71" s="16">
        <v>82737815</v>
      </c>
      <c r="D71" s="16">
        <f>82737815+3897082+4581658</f>
        <v>91216555</v>
      </c>
      <c r="E71" s="16">
        <v>89848955</v>
      </c>
      <c r="F71" s="17">
        <f t="shared" si="0"/>
        <v>98.500710753656506</v>
      </c>
    </row>
    <row r="72" spans="1:6" s="2" customFormat="1" ht="18" x14ac:dyDescent="0.4">
      <c r="A72" s="1"/>
      <c r="B72" s="12" t="s">
        <v>15</v>
      </c>
      <c r="C72" s="19">
        <v>22339210</v>
      </c>
      <c r="D72" s="19">
        <f>22339210+1052212+1237048</f>
        <v>24628470</v>
      </c>
      <c r="E72" s="19">
        <v>24259218</v>
      </c>
      <c r="F72" s="20">
        <f t="shared" si="0"/>
        <v>98.500710762787946</v>
      </c>
    </row>
    <row r="73" spans="1:6" s="2" customFormat="1" x14ac:dyDescent="0.25">
      <c r="A73" s="1"/>
      <c r="B73" s="31" t="s">
        <v>16</v>
      </c>
      <c r="C73" s="22">
        <f>SUM(C71:C72)</f>
        <v>105077025</v>
      </c>
      <c r="D73" s="22">
        <f>SUM(D71:D72)</f>
        <v>115845025</v>
      </c>
      <c r="E73" s="22">
        <f>SUM(E71:E72)</f>
        <v>114108173</v>
      </c>
      <c r="F73" s="17">
        <f t="shared" si="0"/>
        <v>98.500710755597837</v>
      </c>
    </row>
    <row r="74" spans="1:6" s="2" customFormat="1" ht="5.25" customHeight="1" x14ac:dyDescent="0.25">
      <c r="A74" s="1"/>
      <c r="B74" s="31"/>
      <c r="C74" s="30"/>
      <c r="D74" s="30"/>
      <c r="F74" s="17"/>
    </row>
    <row r="75" spans="1:6" s="2" customFormat="1" x14ac:dyDescent="0.25">
      <c r="A75" s="1" t="s">
        <v>49</v>
      </c>
      <c r="B75" s="12" t="s">
        <v>50</v>
      </c>
      <c r="C75" s="16">
        <v>2000000</v>
      </c>
      <c r="D75" s="16">
        <v>2000000</v>
      </c>
      <c r="E75" s="16">
        <v>2000000</v>
      </c>
      <c r="F75" s="17">
        <f t="shared" si="0"/>
        <v>100</v>
      </c>
    </row>
    <row r="76" spans="1:6" s="2" customFormat="1" ht="18" x14ac:dyDescent="0.4">
      <c r="A76" s="1"/>
      <c r="B76" s="12" t="s">
        <v>15</v>
      </c>
      <c r="C76" s="19">
        <v>540000</v>
      </c>
      <c r="D76" s="19">
        <v>540000</v>
      </c>
      <c r="E76" s="19">
        <v>540000</v>
      </c>
      <c r="F76" s="20">
        <f>E76/D76*100</f>
        <v>100</v>
      </c>
    </row>
    <row r="77" spans="1:6" s="2" customFormat="1" x14ac:dyDescent="0.25">
      <c r="A77" s="1"/>
      <c r="B77" s="31" t="s">
        <v>16</v>
      </c>
      <c r="C77" s="22">
        <f>SUM(C75:C76)</f>
        <v>2540000</v>
      </c>
      <c r="D77" s="22">
        <f>SUM(D75:D76)</f>
        <v>2540000</v>
      </c>
      <c r="E77" s="22">
        <f>SUM(E75:E76)</f>
        <v>2540000</v>
      </c>
      <c r="F77" s="17">
        <f>E77/D77*100</f>
        <v>100</v>
      </c>
    </row>
    <row r="78" spans="1:6" s="2" customFormat="1" ht="6.75" customHeight="1" x14ac:dyDescent="0.25">
      <c r="A78" s="1"/>
      <c r="B78" s="31"/>
      <c r="C78" s="22"/>
      <c r="D78" s="22"/>
      <c r="F78" s="17"/>
    </row>
    <row r="79" spans="1:6" s="2" customFormat="1" x14ac:dyDescent="0.25">
      <c r="A79" s="23" t="s">
        <v>51</v>
      </c>
      <c r="B79" s="12" t="s">
        <v>52</v>
      </c>
      <c r="C79" s="16">
        <f>23554155*2</f>
        <v>47108310</v>
      </c>
      <c r="D79" s="16">
        <f>23554155*2</f>
        <v>47108310</v>
      </c>
      <c r="E79" s="16">
        <v>47107674</v>
      </c>
      <c r="F79" s="17">
        <f>E79/D79*100</f>
        <v>99.998649919727541</v>
      </c>
    </row>
    <row r="80" spans="1:6" s="2" customFormat="1" ht="18" x14ac:dyDescent="0.4">
      <c r="A80" s="1"/>
      <c r="B80" s="12" t="s">
        <v>15</v>
      </c>
      <c r="C80" s="19">
        <f>6359622*2</f>
        <v>12719244</v>
      </c>
      <c r="D80" s="19">
        <f>6359622*2</f>
        <v>12719244</v>
      </c>
      <c r="E80" s="19">
        <v>12719072</v>
      </c>
      <c r="F80" s="20">
        <f>E80/D80*100</f>
        <v>99.998647718370677</v>
      </c>
    </row>
    <row r="81" spans="1:6" s="2" customFormat="1" x14ac:dyDescent="0.25">
      <c r="A81" s="1"/>
      <c r="B81" s="31" t="s">
        <v>16</v>
      </c>
      <c r="C81" s="22">
        <f>SUM(C79:C80)</f>
        <v>59827554</v>
      </c>
      <c r="D81" s="22">
        <f>SUM(D79:D80)</f>
        <v>59827554</v>
      </c>
      <c r="E81" s="22">
        <f>SUM(E79:E80)</f>
        <v>59826746</v>
      </c>
      <c r="F81" s="17">
        <f>E81/D81*100</f>
        <v>99.998649451722528</v>
      </c>
    </row>
    <row r="82" spans="1:6" s="2" customFormat="1" ht="3.75" customHeight="1" x14ac:dyDescent="0.25">
      <c r="A82" s="1"/>
      <c r="B82" s="31"/>
      <c r="C82" s="22"/>
      <c r="D82" s="22"/>
      <c r="F82" s="17"/>
    </row>
    <row r="83" spans="1:6" s="2" customFormat="1" x14ac:dyDescent="0.25">
      <c r="A83" s="23" t="s">
        <v>53</v>
      </c>
      <c r="B83" s="12" t="s">
        <v>54</v>
      </c>
      <c r="C83" s="16">
        <v>1150000</v>
      </c>
      <c r="D83" s="16">
        <v>1150000</v>
      </c>
      <c r="E83" s="16">
        <v>1150000</v>
      </c>
      <c r="F83" s="17">
        <f>E83/D83*100</f>
        <v>100</v>
      </c>
    </row>
    <row r="84" spans="1:6" s="2" customFormat="1" ht="18" x14ac:dyDescent="0.4">
      <c r="A84" s="1"/>
      <c r="B84" s="12" t="s">
        <v>15</v>
      </c>
      <c r="C84" s="19">
        <v>310500</v>
      </c>
      <c r="D84" s="19">
        <v>310500</v>
      </c>
      <c r="E84" s="19">
        <v>310500</v>
      </c>
      <c r="F84" s="20">
        <f>E84/D84*100</f>
        <v>100</v>
      </c>
    </row>
    <row r="85" spans="1:6" s="2" customFormat="1" x14ac:dyDescent="0.25">
      <c r="A85" s="1"/>
      <c r="B85" s="31" t="s">
        <v>16</v>
      </c>
      <c r="C85" s="22">
        <f>SUM(C83:C84)</f>
        <v>1460500</v>
      </c>
      <c r="D85" s="22">
        <f>SUM(D83:D84)</f>
        <v>1460500</v>
      </c>
      <c r="E85" s="22">
        <f>SUM(E83:E84)</f>
        <v>1460500</v>
      </c>
      <c r="F85" s="17">
        <f>E85/D85*100</f>
        <v>100</v>
      </c>
    </row>
    <row r="86" spans="1:6" s="2" customFormat="1" ht="7.15" customHeight="1" x14ac:dyDescent="0.25">
      <c r="A86" s="1"/>
      <c r="B86" s="21"/>
      <c r="C86" s="32"/>
      <c r="D86" s="32"/>
      <c r="F86" s="17"/>
    </row>
    <row r="87" spans="1:6" s="2" customFormat="1" ht="19.5" customHeight="1" x14ac:dyDescent="0.25">
      <c r="A87" s="23" t="s">
        <v>55</v>
      </c>
      <c r="B87" s="12" t="s">
        <v>56</v>
      </c>
      <c r="C87" s="16">
        <v>2400000</v>
      </c>
      <c r="D87" s="16">
        <v>2400000</v>
      </c>
      <c r="E87" s="16">
        <v>2400000</v>
      </c>
      <c r="F87" s="17">
        <f>E87/D87*100</f>
        <v>100</v>
      </c>
    </row>
    <row r="88" spans="1:6" s="2" customFormat="1" ht="21.75" customHeight="1" x14ac:dyDescent="0.4">
      <c r="A88" s="1"/>
      <c r="B88" s="12" t="s">
        <v>15</v>
      </c>
      <c r="C88" s="19">
        <v>648000</v>
      </c>
      <c r="D88" s="19">
        <v>648000</v>
      </c>
      <c r="E88" s="19">
        <v>648000</v>
      </c>
      <c r="F88" s="20">
        <f>E88/D88*100</f>
        <v>100</v>
      </c>
    </row>
    <row r="89" spans="1:6" s="2" customFormat="1" ht="15" customHeight="1" x14ac:dyDescent="0.25">
      <c r="A89" s="1"/>
      <c r="B89" s="31" t="s">
        <v>16</v>
      </c>
      <c r="C89" s="22">
        <f>SUM(C87:C88)</f>
        <v>3048000</v>
      </c>
      <c r="D89" s="22">
        <f>SUM(D87:D88)</f>
        <v>3048000</v>
      </c>
      <c r="E89" s="22">
        <f>SUM(E87:E88)</f>
        <v>3048000</v>
      </c>
      <c r="F89" s="17">
        <f>E89/D89*100</f>
        <v>100</v>
      </c>
    </row>
    <row r="90" spans="1:6" s="2" customFormat="1" ht="4.5" customHeight="1" x14ac:dyDescent="0.25">
      <c r="A90" s="1"/>
      <c r="B90" s="31"/>
      <c r="C90" s="22"/>
      <c r="D90" s="22"/>
      <c r="F90" s="17"/>
    </row>
    <row r="91" spans="1:6" s="2" customFormat="1" ht="33.75" customHeight="1" x14ac:dyDescent="0.25">
      <c r="A91" s="1" t="s">
        <v>57</v>
      </c>
      <c r="B91" s="26" t="s">
        <v>58</v>
      </c>
      <c r="C91" s="16">
        <v>360000</v>
      </c>
      <c r="D91" s="16">
        <v>360000</v>
      </c>
      <c r="E91" s="16">
        <v>360000</v>
      </c>
      <c r="F91" s="17">
        <f>E91/D91*100</f>
        <v>100</v>
      </c>
    </row>
    <row r="92" spans="1:6" s="2" customFormat="1" ht="19.5" customHeight="1" x14ac:dyDescent="0.4">
      <c r="A92" s="1"/>
      <c r="B92" s="12" t="s">
        <v>15</v>
      </c>
      <c r="C92" s="19">
        <v>97200</v>
      </c>
      <c r="D92" s="19">
        <v>97200</v>
      </c>
      <c r="E92" s="19">
        <v>97200</v>
      </c>
      <c r="F92" s="20">
        <f>E92/D92*100</f>
        <v>100</v>
      </c>
    </row>
    <row r="93" spans="1:6" s="2" customFormat="1" ht="17.25" customHeight="1" x14ac:dyDescent="0.25">
      <c r="A93" s="1"/>
      <c r="B93" s="31" t="s">
        <v>16</v>
      </c>
      <c r="C93" s="22">
        <f>SUM(C91:C92)</f>
        <v>457200</v>
      </c>
      <c r="D93" s="22">
        <f>SUM(D91:D92)</f>
        <v>457200</v>
      </c>
      <c r="E93" s="22">
        <f>SUM(E91:E92)</f>
        <v>457200</v>
      </c>
      <c r="F93" s="17">
        <f>E93/D93*100</f>
        <v>100</v>
      </c>
    </row>
    <row r="94" spans="1:6" s="2" customFormat="1" ht="4.5" customHeight="1" x14ac:dyDescent="0.25">
      <c r="A94" s="1"/>
      <c r="B94" s="31"/>
      <c r="C94" s="22"/>
      <c r="D94" s="22"/>
      <c r="F94" s="17"/>
    </row>
    <row r="95" spans="1:6" s="2" customFormat="1" ht="33.75" customHeight="1" x14ac:dyDescent="0.25">
      <c r="A95" s="1" t="s">
        <v>59</v>
      </c>
      <c r="B95" s="26" t="s">
        <v>60</v>
      </c>
      <c r="C95" s="16">
        <v>3700787</v>
      </c>
      <c r="D95" s="16">
        <f>3700787+1190357</f>
        <v>4891144</v>
      </c>
      <c r="F95" s="17"/>
    </row>
    <row r="96" spans="1:6" s="2" customFormat="1" ht="18" customHeight="1" x14ac:dyDescent="0.4">
      <c r="A96" s="1"/>
      <c r="B96" s="12" t="s">
        <v>15</v>
      </c>
      <c r="C96" s="19">
        <v>999213</v>
      </c>
      <c r="D96" s="19">
        <f>999213+321396</f>
        <v>1320609</v>
      </c>
      <c r="F96" s="17"/>
    </row>
    <row r="97" spans="1:10" s="2" customFormat="1" ht="17.25" customHeight="1" x14ac:dyDescent="0.25">
      <c r="A97" s="1"/>
      <c r="B97" s="31" t="s">
        <v>16</v>
      </c>
      <c r="C97" s="22">
        <f>SUM(C95:C96)</f>
        <v>4700000</v>
      </c>
      <c r="D97" s="22">
        <f>SUM(D95:D96)</f>
        <v>6211753</v>
      </c>
      <c r="F97" s="17"/>
    </row>
    <row r="98" spans="1:10" s="2" customFormat="1" ht="6" customHeight="1" x14ac:dyDescent="0.25">
      <c r="A98" s="1"/>
      <c r="B98" s="31"/>
      <c r="C98" s="31"/>
      <c r="D98" s="22"/>
      <c r="F98" s="17"/>
    </row>
    <row r="99" spans="1:10" s="2" customFormat="1" ht="17.25" customHeight="1" x14ac:dyDescent="0.25">
      <c r="A99" s="23" t="s">
        <v>61</v>
      </c>
      <c r="B99" s="26" t="s">
        <v>62</v>
      </c>
      <c r="C99" s="26"/>
      <c r="D99" s="16">
        <f>1063357+640143</f>
        <v>1703500</v>
      </c>
      <c r="E99" s="16">
        <f>1063357+640143</f>
        <v>1703500</v>
      </c>
      <c r="F99" s="17">
        <f>E99/D99*100</f>
        <v>100</v>
      </c>
    </row>
    <row r="100" spans="1:10" s="2" customFormat="1" ht="17.25" customHeight="1" x14ac:dyDescent="0.4">
      <c r="A100" s="1"/>
      <c r="B100" s="12" t="s">
        <v>15</v>
      </c>
      <c r="C100" s="12"/>
      <c r="D100" s="19">
        <f>287106+172839</f>
        <v>459945</v>
      </c>
      <c r="E100" s="19">
        <f>287106+172839</f>
        <v>459945</v>
      </c>
      <c r="F100" s="20">
        <f>E100/D100*100</f>
        <v>100</v>
      </c>
    </row>
    <row r="101" spans="1:10" s="2" customFormat="1" ht="17.25" customHeight="1" x14ac:dyDescent="0.25">
      <c r="A101" s="1"/>
      <c r="B101" s="31" t="s">
        <v>16</v>
      </c>
      <c r="C101" s="31"/>
      <c r="D101" s="22">
        <f>SUM(D99:D100)</f>
        <v>2163445</v>
      </c>
      <c r="E101" s="22">
        <f>SUM(E99:E100)</f>
        <v>2163445</v>
      </c>
      <c r="F101" s="17">
        <f>E101/D101*100</f>
        <v>100</v>
      </c>
    </row>
    <row r="102" spans="1:10" s="2" customFormat="1" ht="6.75" customHeight="1" x14ac:dyDescent="0.25">
      <c r="A102" s="1"/>
      <c r="B102" s="31"/>
      <c r="C102" s="31"/>
      <c r="D102" s="22"/>
      <c r="F102" s="17"/>
    </row>
    <row r="103" spans="1:10" s="2" customFormat="1" ht="33" customHeight="1" x14ac:dyDescent="0.25">
      <c r="A103" s="1" t="s">
        <v>63</v>
      </c>
      <c r="B103" s="33" t="s">
        <v>64</v>
      </c>
      <c r="C103" s="33"/>
      <c r="D103" s="22">
        <v>180000</v>
      </c>
      <c r="E103" s="22">
        <v>180000</v>
      </c>
      <c r="F103" s="17">
        <f>E103/D103*100</f>
        <v>100</v>
      </c>
    </row>
    <row r="104" spans="1:10" s="2" customFormat="1" ht="3" customHeight="1" x14ac:dyDescent="0.25">
      <c r="A104" s="1"/>
      <c r="B104" s="31"/>
      <c r="C104" s="31"/>
      <c r="D104" s="22"/>
      <c r="F104" s="17"/>
    </row>
    <row r="105" spans="1:10" s="2" customFormat="1" ht="35.25" customHeight="1" x14ac:dyDescent="0.25">
      <c r="A105" s="1" t="s">
        <v>65</v>
      </c>
      <c r="B105" s="33" t="s">
        <v>66</v>
      </c>
      <c r="C105" s="33"/>
      <c r="D105" s="22">
        <v>850000</v>
      </c>
      <c r="F105" s="17"/>
    </row>
    <row r="106" spans="1:10" s="2" customFormat="1" ht="9" customHeight="1" x14ac:dyDescent="0.25">
      <c r="A106" s="1"/>
      <c r="B106" s="33"/>
      <c r="C106" s="33"/>
      <c r="D106" s="22"/>
      <c r="F106" s="17"/>
    </row>
    <row r="107" spans="1:10" s="2" customFormat="1" ht="46.5" customHeight="1" x14ac:dyDescent="0.25">
      <c r="A107" s="1" t="s">
        <v>67</v>
      </c>
      <c r="B107" s="29" t="s">
        <v>68</v>
      </c>
      <c r="C107" s="29"/>
      <c r="D107" s="16">
        <v>120000</v>
      </c>
      <c r="E107" s="25"/>
      <c r="F107" s="17"/>
      <c r="G107" s="25"/>
    </row>
    <row r="108" spans="1:10" s="2" customFormat="1" ht="21" customHeight="1" x14ac:dyDescent="0.4">
      <c r="A108" s="1"/>
      <c r="B108" s="12" t="s">
        <v>15</v>
      </c>
      <c r="C108" s="12"/>
      <c r="D108" s="19">
        <v>32400</v>
      </c>
      <c r="E108" s="25"/>
      <c r="F108" s="17"/>
      <c r="G108" s="25"/>
    </row>
    <row r="109" spans="1:10" s="2" customFormat="1" ht="21" customHeight="1" x14ac:dyDescent="0.25">
      <c r="A109" s="1"/>
      <c r="B109" s="31" t="s">
        <v>16</v>
      </c>
      <c r="C109" s="31"/>
      <c r="D109" s="22">
        <f>SUM(D107:D108)</f>
        <v>152400</v>
      </c>
      <c r="E109" s="25"/>
      <c r="F109" s="17"/>
      <c r="G109" s="25"/>
      <c r="J109" s="25"/>
    </row>
    <row r="110" spans="1:10" s="2" customFormat="1" ht="3.6" customHeight="1" x14ac:dyDescent="0.25">
      <c r="A110" s="1"/>
      <c r="B110" s="31"/>
      <c r="C110" s="31"/>
      <c r="D110" s="22"/>
      <c r="E110" s="25"/>
      <c r="F110" s="17"/>
      <c r="G110" s="25"/>
    </row>
    <row r="111" spans="1:10" s="2" customFormat="1" ht="21" customHeight="1" x14ac:dyDescent="0.25">
      <c r="A111" s="23" t="s">
        <v>69</v>
      </c>
      <c r="B111" s="12" t="s">
        <v>70</v>
      </c>
      <c r="C111" s="12"/>
      <c r="D111" s="16">
        <v>31141732</v>
      </c>
      <c r="E111" s="25"/>
      <c r="F111" s="17"/>
      <c r="G111" s="25"/>
    </row>
    <row r="112" spans="1:10" s="2" customFormat="1" ht="21" customHeight="1" x14ac:dyDescent="0.4">
      <c r="A112" s="1"/>
      <c r="B112" s="12" t="s">
        <v>15</v>
      </c>
      <c r="C112" s="12"/>
      <c r="D112" s="19">
        <v>8408268</v>
      </c>
      <c r="E112" s="25"/>
      <c r="F112" s="17"/>
      <c r="G112" s="25"/>
    </row>
    <row r="113" spans="1:7" s="2" customFormat="1" ht="21" customHeight="1" x14ac:dyDescent="0.25">
      <c r="A113" s="1"/>
      <c r="B113" s="31" t="s">
        <v>16</v>
      </c>
      <c r="C113" s="31"/>
      <c r="D113" s="22">
        <f>SUM(D111:D112)</f>
        <v>39550000</v>
      </c>
      <c r="E113" s="25"/>
      <c r="F113" s="17"/>
      <c r="G113" s="25"/>
    </row>
    <row r="114" spans="1:7" s="2" customFormat="1" ht="3.6" customHeight="1" x14ac:dyDescent="0.25">
      <c r="A114" s="1"/>
      <c r="B114" s="31"/>
      <c r="C114" s="31"/>
      <c r="D114" s="22"/>
      <c r="E114" s="25"/>
      <c r="F114" s="17"/>
      <c r="G114" s="25"/>
    </row>
    <row r="115" spans="1:7" s="2" customFormat="1" ht="21" customHeight="1" x14ac:dyDescent="0.25">
      <c r="A115" s="23" t="s">
        <v>71</v>
      </c>
      <c r="B115" s="12" t="s">
        <v>72</v>
      </c>
      <c r="C115" s="12"/>
      <c r="D115" s="16">
        <v>354331</v>
      </c>
      <c r="E115" s="16"/>
      <c r="F115" s="17"/>
      <c r="G115" s="25"/>
    </row>
    <row r="116" spans="1:7" s="2" customFormat="1" ht="21" customHeight="1" x14ac:dyDescent="0.4">
      <c r="A116" s="1"/>
      <c r="B116" s="12" t="s">
        <v>15</v>
      </c>
      <c r="C116" s="12"/>
      <c r="D116" s="19">
        <v>95669</v>
      </c>
      <c r="E116" s="19"/>
      <c r="F116" s="17"/>
      <c r="G116" s="25"/>
    </row>
    <row r="117" spans="1:7" s="2" customFormat="1" ht="21" customHeight="1" x14ac:dyDescent="0.25">
      <c r="A117" s="1"/>
      <c r="B117" s="31" t="s">
        <v>16</v>
      </c>
      <c r="C117" s="31"/>
      <c r="D117" s="22">
        <f>SUM(D115:D116)</f>
        <v>450000</v>
      </c>
      <c r="E117" s="22"/>
      <c r="F117" s="17"/>
      <c r="G117" s="25"/>
    </row>
    <row r="118" spans="1:7" s="2" customFormat="1" ht="3.6" customHeight="1" x14ac:dyDescent="0.25">
      <c r="A118" s="1"/>
      <c r="B118" s="31"/>
      <c r="C118" s="31"/>
      <c r="D118" s="22"/>
      <c r="E118" s="25"/>
      <c r="F118" s="17"/>
      <c r="G118" s="25"/>
    </row>
    <row r="119" spans="1:7" s="2" customFormat="1" ht="21" customHeight="1" x14ac:dyDescent="0.25">
      <c r="A119" s="23" t="s">
        <v>73</v>
      </c>
      <c r="B119" s="12" t="s">
        <v>74</v>
      </c>
      <c r="C119" s="12"/>
      <c r="D119" s="16">
        <v>3598467</v>
      </c>
      <c r="E119" s="16">
        <v>3598467</v>
      </c>
      <c r="F119" s="17">
        <f>E119/D119*100</f>
        <v>100</v>
      </c>
      <c r="G119" s="25"/>
    </row>
    <row r="120" spans="1:7" s="2" customFormat="1" ht="21" customHeight="1" x14ac:dyDescent="0.4">
      <c r="A120" s="1"/>
      <c r="B120" s="12" t="s">
        <v>15</v>
      </c>
      <c r="C120" s="12"/>
      <c r="D120" s="19">
        <v>971586</v>
      </c>
      <c r="E120" s="19">
        <v>971586</v>
      </c>
      <c r="F120" s="20">
        <f>E120/D120*100</f>
        <v>100</v>
      </c>
      <c r="G120" s="25"/>
    </row>
    <row r="121" spans="1:7" s="2" customFormat="1" ht="16.5" customHeight="1" x14ac:dyDescent="0.25">
      <c r="A121" s="1"/>
      <c r="B121" s="31" t="s">
        <v>16</v>
      </c>
      <c r="C121" s="31"/>
      <c r="D121" s="22">
        <f>SUM(D119:D120)</f>
        <v>4570053</v>
      </c>
      <c r="E121" s="22">
        <f>SUM(E119:E120)</f>
        <v>4570053</v>
      </c>
      <c r="F121" s="17">
        <f>E121/D121*100</f>
        <v>100</v>
      </c>
    </row>
    <row r="122" spans="1:7" s="2" customFormat="1" ht="39.75" customHeight="1" x14ac:dyDescent="0.25">
      <c r="A122" s="1"/>
      <c r="B122" s="31"/>
      <c r="C122" s="31"/>
      <c r="D122" s="22"/>
      <c r="F122" s="17"/>
    </row>
    <row r="123" spans="1:7" s="2" customFormat="1" ht="15.75" customHeight="1" x14ac:dyDescent="0.25">
      <c r="A123" s="1" t="s">
        <v>75</v>
      </c>
      <c r="B123" s="34" t="s">
        <v>76</v>
      </c>
      <c r="C123" s="34"/>
      <c r="F123" s="17"/>
    </row>
    <row r="124" spans="1:7" s="2" customFormat="1" ht="6.75" customHeight="1" x14ac:dyDescent="0.25">
      <c r="A124" s="1"/>
      <c r="F124" s="17"/>
    </row>
    <row r="125" spans="1:7" s="2" customFormat="1" ht="39" customHeight="1" x14ac:dyDescent="0.25">
      <c r="A125" s="1" t="s">
        <v>77</v>
      </c>
      <c r="B125" s="28" t="s">
        <v>78</v>
      </c>
      <c r="C125" s="16">
        <f>2650000+3500000</f>
        <v>6150000</v>
      </c>
      <c r="D125" s="16">
        <f>2650000+3500000</f>
        <v>6150000</v>
      </c>
      <c r="E125" s="16">
        <f>2650000+3500000</f>
        <v>6150000</v>
      </c>
      <c r="F125" s="17">
        <f>E125/D125*100</f>
        <v>100</v>
      </c>
    </row>
    <row r="126" spans="1:7" s="2" customFormat="1" ht="21.75" customHeight="1" x14ac:dyDescent="0.4">
      <c r="A126" s="1"/>
      <c r="B126" s="18" t="s">
        <v>15</v>
      </c>
      <c r="C126" s="19">
        <v>1660500</v>
      </c>
      <c r="D126" s="19">
        <v>1660500</v>
      </c>
      <c r="E126" s="19">
        <v>1660500</v>
      </c>
      <c r="F126" s="20">
        <f>E126/D126*100</f>
        <v>100</v>
      </c>
    </row>
    <row r="127" spans="1:7" s="2" customFormat="1" ht="15.75" customHeight="1" x14ac:dyDescent="0.25">
      <c r="A127" s="1"/>
      <c r="B127" s="21" t="s">
        <v>16</v>
      </c>
      <c r="C127" s="22">
        <f>SUM(C125:C126)</f>
        <v>7810500</v>
      </c>
      <c r="D127" s="22">
        <f>SUM(D125:D126)</f>
        <v>7810500</v>
      </c>
      <c r="E127" s="22">
        <f>SUM(E125:E126)</f>
        <v>7810500</v>
      </c>
      <c r="F127" s="17">
        <f>E127/D127*100</f>
        <v>100</v>
      </c>
    </row>
    <row r="128" spans="1:7" s="2" customFormat="1" ht="6" customHeight="1" x14ac:dyDescent="0.25">
      <c r="A128" s="1"/>
      <c r="C128" s="32"/>
      <c r="D128" s="32"/>
      <c r="F128" s="17"/>
    </row>
    <row r="129" spans="1:10" s="2" customFormat="1" ht="34.5" customHeight="1" x14ac:dyDescent="0.25">
      <c r="A129" s="1" t="s">
        <v>79</v>
      </c>
      <c r="B129" s="28" t="s">
        <v>80</v>
      </c>
      <c r="C129" s="16">
        <v>21000000</v>
      </c>
      <c r="D129" s="16">
        <f>6500000+3000000+11500000-2870000</f>
        <v>18130000</v>
      </c>
      <c r="E129" s="16">
        <v>10914808</v>
      </c>
      <c r="F129" s="17">
        <f>E129/D129*100</f>
        <v>60.203022614451186</v>
      </c>
      <c r="J129" s="25"/>
    </row>
    <row r="130" spans="1:10" s="2" customFormat="1" ht="20.25" customHeight="1" x14ac:dyDescent="0.4">
      <c r="A130" s="1"/>
      <c r="B130" s="18" t="s">
        <v>15</v>
      </c>
      <c r="C130" s="19">
        <v>5670000</v>
      </c>
      <c r="D130" s="19">
        <f>5670000-774900</f>
        <v>4895100</v>
      </c>
      <c r="E130" s="19">
        <v>2946998</v>
      </c>
      <c r="F130" s="20">
        <f>E130/D130*100</f>
        <v>60.203019345876484</v>
      </c>
    </row>
    <row r="131" spans="1:10" s="2" customFormat="1" ht="15.75" customHeight="1" x14ac:dyDescent="0.25">
      <c r="A131" s="1"/>
      <c r="B131" s="21" t="s">
        <v>16</v>
      </c>
      <c r="C131" s="22">
        <f>C129+C130</f>
        <v>26670000</v>
      </c>
      <c r="D131" s="22">
        <f>D129+D130</f>
        <v>23025100</v>
      </c>
      <c r="E131" s="22">
        <f>SUM(E129:E130)</f>
        <v>13861806</v>
      </c>
      <c r="F131" s="17">
        <f>E131/D131*100</f>
        <v>60.203021919557351</v>
      </c>
    </row>
    <row r="132" spans="1:10" s="2" customFormat="1" ht="6.75" customHeight="1" x14ac:dyDescent="0.25">
      <c r="A132" s="1"/>
      <c r="B132" s="21"/>
      <c r="C132" s="21"/>
      <c r="D132" s="22"/>
      <c r="F132" s="17"/>
    </row>
    <row r="133" spans="1:10" s="2" customFormat="1" ht="44.45" customHeight="1" x14ac:dyDescent="0.25">
      <c r="A133" s="1" t="s">
        <v>81</v>
      </c>
      <c r="B133" s="35" t="s">
        <v>82</v>
      </c>
      <c r="C133" s="35"/>
      <c r="D133" s="16">
        <v>3229440</v>
      </c>
      <c r="E133" s="16">
        <v>3229440</v>
      </c>
      <c r="F133" s="17">
        <f>E133/D133*100</f>
        <v>100</v>
      </c>
    </row>
    <row r="134" spans="1:10" s="2" customFormat="1" ht="20.25" customHeight="1" x14ac:dyDescent="0.4">
      <c r="A134" s="1"/>
      <c r="B134" s="18" t="s">
        <v>15</v>
      </c>
      <c r="C134" s="18"/>
      <c r="D134" s="19">
        <v>871949</v>
      </c>
      <c r="E134" s="19">
        <v>871949</v>
      </c>
      <c r="F134" s="20">
        <f>E134/D134*100</f>
        <v>100</v>
      </c>
    </row>
    <row r="135" spans="1:10" s="2" customFormat="1" ht="15.75" customHeight="1" x14ac:dyDescent="0.25">
      <c r="A135" s="1"/>
      <c r="B135" s="21" t="s">
        <v>16</v>
      </c>
      <c r="C135" s="21"/>
      <c r="D135" s="22">
        <f>SUM(D133:D134)</f>
        <v>4101389</v>
      </c>
      <c r="E135" s="22">
        <f>SUM(E133:E134)</f>
        <v>4101389</v>
      </c>
      <c r="F135" s="17">
        <f>E135/D135*100</f>
        <v>100</v>
      </c>
    </row>
    <row r="136" spans="1:10" s="2" customFormat="1" ht="6.75" customHeight="1" x14ac:dyDescent="0.25">
      <c r="A136" s="1"/>
      <c r="F136" s="17"/>
    </row>
    <row r="137" spans="1:10" s="2" customFormat="1" ht="15.75" customHeight="1" x14ac:dyDescent="0.25">
      <c r="A137" s="1" t="s">
        <v>83</v>
      </c>
      <c r="B137" s="36" t="s">
        <v>84</v>
      </c>
      <c r="C137" s="36"/>
      <c r="D137" s="32"/>
      <c r="F137" s="17"/>
    </row>
    <row r="138" spans="1:10" s="2" customFormat="1" ht="6" customHeight="1" x14ac:dyDescent="0.25">
      <c r="A138" s="1"/>
      <c r="B138" s="36"/>
      <c r="C138" s="36"/>
      <c r="D138" s="32"/>
      <c r="F138" s="17"/>
    </row>
    <row r="139" spans="1:10" s="2" customFormat="1" ht="30" customHeight="1" x14ac:dyDescent="0.25">
      <c r="A139" s="1" t="s">
        <v>85</v>
      </c>
      <c r="B139" s="28" t="s">
        <v>86</v>
      </c>
      <c r="C139" s="16">
        <v>1000000</v>
      </c>
      <c r="D139" s="16">
        <v>1000000</v>
      </c>
      <c r="E139" s="16">
        <v>200000</v>
      </c>
      <c r="F139" s="17">
        <f>E139/D139*100</f>
        <v>20</v>
      </c>
    </row>
    <row r="140" spans="1:10" s="2" customFormat="1" ht="21" customHeight="1" x14ac:dyDescent="0.4">
      <c r="A140" s="1"/>
      <c r="B140" s="18" t="s">
        <v>15</v>
      </c>
      <c r="C140" s="19">
        <v>270000</v>
      </c>
      <c r="D140" s="19">
        <v>270000</v>
      </c>
      <c r="E140" s="19">
        <v>54000</v>
      </c>
      <c r="F140" s="20">
        <f>E140/D140*100</f>
        <v>20</v>
      </c>
    </row>
    <row r="141" spans="1:10" s="2" customFormat="1" ht="19.5" customHeight="1" x14ac:dyDescent="0.25">
      <c r="A141" s="1"/>
      <c r="B141" s="21" t="s">
        <v>16</v>
      </c>
      <c r="C141" s="22">
        <f>SUM(C139:C140)</f>
        <v>1270000</v>
      </c>
      <c r="D141" s="22">
        <f>SUM(D139:D140)</f>
        <v>1270000</v>
      </c>
      <c r="E141" s="22">
        <f>SUM(E139:E140)</f>
        <v>254000</v>
      </c>
      <c r="F141" s="17">
        <f>E141/D141*100</f>
        <v>20</v>
      </c>
    </row>
    <row r="142" spans="1:10" s="2" customFormat="1" ht="6.75" customHeight="1" x14ac:dyDescent="0.25">
      <c r="A142" s="1"/>
      <c r="B142" s="21"/>
      <c r="C142" s="22"/>
      <c r="D142" s="22"/>
      <c r="F142" s="17"/>
    </row>
    <row r="143" spans="1:10" s="2" customFormat="1" ht="15.75" customHeight="1" x14ac:dyDescent="0.25">
      <c r="A143" s="23" t="s">
        <v>87</v>
      </c>
      <c r="B143" s="3" t="s">
        <v>88</v>
      </c>
      <c r="C143" s="16">
        <v>16860000</v>
      </c>
      <c r="D143" s="16">
        <f>1800000+1600000+2000000+400000+6060000+5000000-359440</f>
        <v>16500560</v>
      </c>
      <c r="E143" s="16">
        <v>3510000</v>
      </c>
      <c r="F143" s="17">
        <f>E143/D143*100</f>
        <v>21.272005313759049</v>
      </c>
    </row>
    <row r="144" spans="1:10" s="2" customFormat="1" ht="19.5" customHeight="1" x14ac:dyDescent="0.4">
      <c r="A144" s="1"/>
      <c r="B144" s="18" t="s">
        <v>15</v>
      </c>
      <c r="C144" s="19">
        <v>4552200</v>
      </c>
      <c r="D144" s="19">
        <f>4552200-97049</f>
        <v>4455151</v>
      </c>
      <c r="E144" s="19">
        <v>947700</v>
      </c>
      <c r="F144" s="20">
        <f>E144/D144*100</f>
        <v>21.272006268698863</v>
      </c>
    </row>
    <row r="145" spans="1:8" s="2" customFormat="1" ht="19.5" customHeight="1" x14ac:dyDescent="0.25">
      <c r="A145" s="1"/>
      <c r="B145" s="21" t="s">
        <v>16</v>
      </c>
      <c r="C145" s="22">
        <f>SUM(C143:C144)</f>
        <v>21412200</v>
      </c>
      <c r="D145" s="22">
        <f>SUM(D143:D144)</f>
        <v>20955711</v>
      </c>
      <c r="E145" s="22">
        <f>SUM(E143:E144)</f>
        <v>4457700</v>
      </c>
      <c r="F145" s="17">
        <f>E145/D145*100</f>
        <v>21.272005516777742</v>
      </c>
    </row>
    <row r="146" spans="1:8" s="2" customFormat="1" ht="4.5" customHeight="1" x14ac:dyDescent="0.25">
      <c r="A146" s="1"/>
      <c r="B146" s="21"/>
      <c r="C146" s="22"/>
      <c r="D146" s="22"/>
      <c r="F146" s="17"/>
    </row>
    <row r="147" spans="1:8" s="2" customFormat="1" ht="33.75" customHeight="1" x14ac:dyDescent="0.25">
      <c r="A147" s="1" t="s">
        <v>89</v>
      </c>
      <c r="B147" s="28" t="s">
        <v>90</v>
      </c>
      <c r="C147" s="16">
        <v>24500000</v>
      </c>
      <c r="D147" s="16">
        <v>24500000</v>
      </c>
      <c r="E147" s="16">
        <v>24500000</v>
      </c>
      <c r="F147" s="17">
        <f>E147/D147*100</f>
        <v>100</v>
      </c>
    </row>
    <row r="148" spans="1:8" s="2" customFormat="1" ht="19.5" customHeight="1" x14ac:dyDescent="0.4">
      <c r="A148" s="1"/>
      <c r="B148" s="18" t="s">
        <v>15</v>
      </c>
      <c r="C148" s="19">
        <v>6615000</v>
      </c>
      <c r="D148" s="19">
        <v>6615000</v>
      </c>
      <c r="E148" s="19">
        <v>0</v>
      </c>
      <c r="F148" s="17"/>
      <c r="G148" s="37"/>
      <c r="H148" s="29"/>
    </row>
    <row r="149" spans="1:8" s="2" customFormat="1" ht="19.5" customHeight="1" x14ac:dyDescent="0.25">
      <c r="A149" s="1"/>
      <c r="B149" s="21" t="s">
        <v>16</v>
      </c>
      <c r="C149" s="22">
        <f>SUM(C147:C148)</f>
        <v>31115000</v>
      </c>
      <c r="D149" s="22">
        <f>SUM(D147:D148)</f>
        <v>31115000</v>
      </c>
      <c r="E149" s="22">
        <f>SUM(E147:E148)</f>
        <v>24500000</v>
      </c>
      <c r="F149" s="17">
        <f>E149/D149*100</f>
        <v>78.740157480314963</v>
      </c>
      <c r="G149" s="37"/>
      <c r="H149" s="29"/>
    </row>
    <row r="150" spans="1:8" s="2" customFormat="1" ht="8.4499999999999993" customHeight="1" x14ac:dyDescent="0.25">
      <c r="A150" s="1"/>
      <c r="B150" s="21"/>
      <c r="C150" s="21"/>
      <c r="D150" s="22"/>
      <c r="F150" s="17"/>
      <c r="G150" s="37"/>
      <c r="H150" s="29"/>
    </row>
    <row r="151" spans="1:8" s="2" customFormat="1" ht="30.6" customHeight="1" x14ac:dyDescent="0.25">
      <c r="A151" s="1" t="s">
        <v>91</v>
      </c>
      <c r="B151" s="28" t="s">
        <v>92</v>
      </c>
      <c r="C151" s="28"/>
      <c r="D151" s="16">
        <v>8660000</v>
      </c>
      <c r="F151" s="17"/>
      <c r="G151" s="37"/>
      <c r="H151" s="29"/>
    </row>
    <row r="152" spans="1:8" s="2" customFormat="1" ht="19.5" customHeight="1" x14ac:dyDescent="0.4">
      <c r="A152" s="1"/>
      <c r="B152" s="18" t="s">
        <v>15</v>
      </c>
      <c r="C152" s="18"/>
      <c r="D152" s="19">
        <v>2338200</v>
      </c>
      <c r="F152" s="17"/>
      <c r="G152" s="37"/>
      <c r="H152" s="29"/>
    </row>
    <row r="153" spans="1:8" s="2" customFormat="1" ht="19.5" customHeight="1" x14ac:dyDescent="0.25">
      <c r="A153" s="1"/>
      <c r="B153" s="21" t="s">
        <v>16</v>
      </c>
      <c r="C153" s="21"/>
      <c r="D153" s="22">
        <f>SUM(D151:D152)</f>
        <v>10998200</v>
      </c>
      <c r="F153" s="17"/>
      <c r="G153" s="37"/>
      <c r="H153" s="29"/>
    </row>
    <row r="154" spans="1:8" s="2" customFormat="1" ht="19.149999999999999" customHeight="1" x14ac:dyDescent="0.25">
      <c r="A154" s="1"/>
      <c r="B154" s="21"/>
      <c r="C154" s="21"/>
      <c r="D154" s="22"/>
      <c r="F154" s="17"/>
    </row>
    <row r="155" spans="1:8" s="2" customFormat="1" ht="15.75" customHeight="1" x14ac:dyDescent="0.25">
      <c r="A155" s="38" t="s">
        <v>93</v>
      </c>
      <c r="B155" s="13" t="s">
        <v>94</v>
      </c>
      <c r="C155" s="13"/>
      <c r="D155" s="22"/>
      <c r="F155" s="17"/>
    </row>
    <row r="156" spans="1:8" s="2" customFormat="1" ht="6" customHeight="1" x14ac:dyDescent="0.25">
      <c r="A156" s="38"/>
      <c r="B156" s="13"/>
      <c r="C156" s="13"/>
      <c r="D156" s="22"/>
      <c r="F156" s="17"/>
    </row>
    <row r="157" spans="1:8" s="2" customFormat="1" ht="7.5" customHeight="1" x14ac:dyDescent="0.25">
      <c r="A157" s="1"/>
      <c r="B157" s="21"/>
      <c r="C157" s="21"/>
      <c r="D157" s="22"/>
      <c r="F157" s="17"/>
    </row>
    <row r="158" spans="1:8" s="2" customFormat="1" ht="15.75" customHeight="1" x14ac:dyDescent="0.25">
      <c r="A158" s="23" t="s">
        <v>95</v>
      </c>
      <c r="B158" s="3" t="s">
        <v>96</v>
      </c>
      <c r="C158" s="16">
        <v>33714096</v>
      </c>
      <c r="D158" s="16"/>
      <c r="F158" s="17"/>
    </row>
    <row r="159" spans="1:8" s="2" customFormat="1" ht="21.75" customHeight="1" x14ac:dyDescent="0.4">
      <c r="A159" s="1"/>
      <c r="B159" s="18" t="s">
        <v>15</v>
      </c>
      <c r="C159" s="19">
        <v>9102806</v>
      </c>
      <c r="D159" s="19"/>
      <c r="F159" s="17"/>
    </row>
    <row r="160" spans="1:8" s="2" customFormat="1" ht="15.75" customHeight="1" x14ac:dyDescent="0.25">
      <c r="A160" s="1"/>
      <c r="B160" s="21" t="s">
        <v>16</v>
      </c>
      <c r="C160" s="22">
        <f>C158+C159</f>
        <v>42816902</v>
      </c>
      <c r="D160" s="22"/>
      <c r="F160" s="17"/>
    </row>
    <row r="161" spans="1:7" s="2" customFormat="1" ht="6.75" customHeight="1" x14ac:dyDescent="0.25">
      <c r="A161" s="1"/>
      <c r="B161" s="21"/>
      <c r="C161" s="21"/>
      <c r="D161" s="22"/>
      <c r="F161" s="17"/>
    </row>
    <row r="162" spans="1:7" s="2" customFormat="1" ht="20.25" customHeight="1" x14ac:dyDescent="0.25">
      <c r="A162" s="23" t="s">
        <v>97</v>
      </c>
      <c r="B162" s="3" t="s">
        <v>98</v>
      </c>
      <c r="C162" s="3"/>
      <c r="D162" s="16">
        <v>776687</v>
      </c>
      <c r="E162" s="16">
        <v>776687</v>
      </c>
      <c r="F162" s="17">
        <f>E162/D162*100</f>
        <v>100</v>
      </c>
    </row>
    <row r="163" spans="1:7" s="2" customFormat="1" ht="21.75" customHeight="1" x14ac:dyDescent="0.4">
      <c r="A163" s="1"/>
      <c r="B163" s="18" t="s">
        <v>15</v>
      </c>
      <c r="C163" s="18"/>
      <c r="D163" s="19">
        <v>209705</v>
      </c>
      <c r="E163" s="19">
        <v>209705</v>
      </c>
      <c r="F163" s="17">
        <f>E163/D163*100</f>
        <v>100</v>
      </c>
    </row>
    <row r="164" spans="1:7" s="2" customFormat="1" ht="15.75" customHeight="1" x14ac:dyDescent="0.25">
      <c r="A164" s="1"/>
      <c r="B164" s="21" t="s">
        <v>16</v>
      </c>
      <c r="C164" s="21"/>
      <c r="D164" s="22">
        <f>SUM(D162:D163)</f>
        <v>986392</v>
      </c>
      <c r="E164" s="22">
        <f>SUM(E162:E163)</f>
        <v>986392</v>
      </c>
      <c r="F164" s="17">
        <f>E164/D164*100</f>
        <v>100</v>
      </c>
    </row>
    <row r="165" spans="1:7" s="2" customFormat="1" ht="15.75" customHeight="1" x14ac:dyDescent="0.25">
      <c r="A165" s="1"/>
      <c r="B165" s="21"/>
      <c r="C165" s="21"/>
      <c r="D165" s="22"/>
      <c r="F165" s="17"/>
    </row>
    <row r="166" spans="1:7" s="2" customFormat="1" ht="30.75" customHeight="1" x14ac:dyDescent="0.25">
      <c r="A166" s="1" t="s">
        <v>99</v>
      </c>
      <c r="B166" s="29" t="s">
        <v>100</v>
      </c>
      <c r="C166" s="29"/>
      <c r="D166" s="16">
        <v>393500</v>
      </c>
      <c r="E166" s="16">
        <v>393500</v>
      </c>
      <c r="F166" s="17">
        <f>E166/D166*100</f>
        <v>100</v>
      </c>
      <c r="G166" s="25"/>
    </row>
    <row r="167" spans="1:7" s="2" customFormat="1" ht="15.75" customHeight="1" x14ac:dyDescent="0.4">
      <c r="A167" s="1"/>
      <c r="B167" s="18" t="s">
        <v>15</v>
      </c>
      <c r="C167" s="18"/>
      <c r="D167" s="19">
        <v>106245</v>
      </c>
      <c r="E167" s="19">
        <v>106245</v>
      </c>
      <c r="F167" s="20">
        <f>E167/D167*100</f>
        <v>100</v>
      </c>
      <c r="G167" s="25"/>
    </row>
    <row r="168" spans="1:7" s="2" customFormat="1" ht="15.75" customHeight="1" x14ac:dyDescent="0.25">
      <c r="A168" s="1"/>
      <c r="B168" s="21" t="s">
        <v>16</v>
      </c>
      <c r="C168" s="21"/>
      <c r="D168" s="22">
        <f>SUM(D166:D167)</f>
        <v>499745</v>
      </c>
      <c r="E168" s="22">
        <f>SUM(E166:E167)</f>
        <v>499745</v>
      </c>
      <c r="F168" s="17">
        <f>E168/D168*100</f>
        <v>100</v>
      </c>
    </row>
    <row r="169" spans="1:7" s="2" customFormat="1" ht="6.75" customHeight="1" x14ac:dyDescent="0.25">
      <c r="A169" s="1"/>
      <c r="B169" s="21"/>
      <c r="C169" s="21"/>
      <c r="D169" s="32"/>
      <c r="F169" s="17"/>
    </row>
    <row r="170" spans="1:7" s="2" customFormat="1" ht="20.25" customHeight="1" x14ac:dyDescent="0.25">
      <c r="A170" s="1" t="s">
        <v>101</v>
      </c>
      <c r="B170" s="13" t="s">
        <v>102</v>
      </c>
      <c r="C170" s="13"/>
      <c r="D170" s="32"/>
      <c r="F170" s="17"/>
    </row>
    <row r="171" spans="1:7" s="2" customFormat="1" ht="32.25" customHeight="1" x14ac:dyDescent="0.25">
      <c r="A171" s="1" t="s">
        <v>103</v>
      </c>
      <c r="B171" s="28" t="s">
        <v>104</v>
      </c>
      <c r="C171" s="28"/>
      <c r="D171" s="16">
        <f>78695304+16485</f>
        <v>78711789</v>
      </c>
      <c r="E171" s="16"/>
      <c r="F171" s="17"/>
    </row>
    <row r="172" spans="1:7" s="2" customFormat="1" ht="24.75" customHeight="1" x14ac:dyDescent="0.4">
      <c r="A172" s="1"/>
      <c r="B172" s="18" t="s">
        <v>15</v>
      </c>
      <c r="C172" s="18"/>
      <c r="D172" s="19">
        <f>21247732+4451</f>
        <v>21252183</v>
      </c>
      <c r="E172" s="19"/>
      <c r="F172" s="17"/>
    </row>
    <row r="173" spans="1:7" s="2" customFormat="1" ht="17.25" customHeight="1" x14ac:dyDescent="0.25">
      <c r="A173" s="1"/>
      <c r="B173" s="21" t="s">
        <v>16</v>
      </c>
      <c r="C173" s="21"/>
      <c r="D173" s="22">
        <f>SUM(D171:D172)</f>
        <v>99963972</v>
      </c>
      <c r="E173" s="22"/>
      <c r="F173" s="17"/>
    </row>
    <row r="174" spans="1:7" s="2" customFormat="1" ht="22.5" customHeight="1" x14ac:dyDescent="0.25">
      <c r="A174" s="23" t="s">
        <v>105</v>
      </c>
      <c r="B174" s="21" t="s">
        <v>106</v>
      </c>
      <c r="C174" s="39">
        <v>4700000</v>
      </c>
      <c r="D174" s="39">
        <f>200000+4500000-200000</f>
        <v>4500000</v>
      </c>
      <c r="E174" s="39">
        <v>3680757</v>
      </c>
      <c r="F174" s="40">
        <f>E174/D174*100</f>
        <v>81.794599999999988</v>
      </c>
    </row>
    <row r="175" spans="1:7" s="2" customFormat="1" ht="6.75" customHeight="1" x14ac:dyDescent="0.25">
      <c r="A175" s="1"/>
      <c r="B175" s="21"/>
      <c r="C175" s="21"/>
      <c r="D175" s="32"/>
      <c r="F175" s="17"/>
    </row>
    <row r="176" spans="1:7" s="2" customFormat="1" ht="5.25" customHeight="1" x14ac:dyDescent="0.25">
      <c r="A176" s="1"/>
      <c r="B176" s="21"/>
      <c r="C176" s="21"/>
      <c r="D176" s="30"/>
      <c r="F176" s="17"/>
    </row>
    <row r="177" spans="1:6" s="2" customFormat="1" ht="22.5" customHeight="1" x14ac:dyDescent="0.25">
      <c r="A177" s="23" t="s">
        <v>101</v>
      </c>
      <c r="B177" s="31" t="s">
        <v>107</v>
      </c>
      <c r="C177" s="39">
        <f>C13+C17+C21+C25+C73+C77+C81+C131+C141+C145+C160+C174+C85+C127+C149+C93+C89+C29+C33+C97+C37+C41+C45+C49+C101+C164+C103+C105+C173+C135+C53+C57+C109+C168+C113+C117+C121+C61+C153+C63+C67</f>
        <v>417956637</v>
      </c>
      <c r="D177" s="39">
        <f>D13+D17+D21+D25+D73+D77+D81+D131+D141+D145+D160+D174+D85+D127+D149+D93+D89+D29+D33+D97+D37+D41+D45+D49+D101+D164+D103+D105+D173+D135+D53+D57+D109+D168+D113+D117+D121+D61+D153+D63+D67</f>
        <v>543898984</v>
      </c>
      <c r="E177" s="39">
        <f>E13+E17+E21+E25+E73+E77+E81+E131+E141+E145+E160+E174+E85+E127+E149+E93+E89+E29+E33+E97+E37+E41+E45+E49+E101+E164+E103+E105+E173+E135+E53+E57+E109+E168+E113+E117+E121+E61+E153+E63+E67</f>
        <v>319792105</v>
      </c>
      <c r="F177" s="40">
        <f>E177/D177*100</f>
        <v>58.796231360491014</v>
      </c>
    </row>
    <row r="178" spans="1:6" s="2" customFormat="1" x14ac:dyDescent="0.25">
      <c r="A178" s="1"/>
      <c r="D178" s="39"/>
      <c r="F178" s="12"/>
    </row>
    <row r="179" spans="1:6" s="2" customFormat="1" x14ac:dyDescent="0.25">
      <c r="A179" s="1"/>
      <c r="D179" s="39"/>
      <c r="F179" s="12"/>
    </row>
    <row r="180" spans="1:6" s="2" customFormat="1" ht="18" customHeight="1" x14ac:dyDescent="0.25">
      <c r="A180" s="1"/>
      <c r="D180" s="41"/>
      <c r="F180" s="12"/>
    </row>
    <row r="181" spans="1:6" s="2" customFormat="1" ht="18" customHeight="1" x14ac:dyDescent="0.2">
      <c r="A181" s="1"/>
      <c r="E181" s="25"/>
      <c r="F181" s="25"/>
    </row>
    <row r="182" spans="1:6" s="2" customFormat="1" ht="18" customHeight="1" x14ac:dyDescent="0.25">
      <c r="A182" s="1"/>
      <c r="F182" s="12"/>
    </row>
    <row r="183" spans="1:6" s="2" customFormat="1" ht="18" customHeight="1" x14ac:dyDescent="0.25">
      <c r="A183" s="1"/>
      <c r="F183" s="12"/>
    </row>
    <row r="184" spans="1:6" s="2" customFormat="1" ht="18" customHeight="1" x14ac:dyDescent="0.25">
      <c r="A184" s="1"/>
      <c r="F184" s="12"/>
    </row>
    <row r="185" spans="1:6" s="2" customFormat="1" ht="18" customHeight="1" x14ac:dyDescent="0.25">
      <c r="A185" s="1"/>
      <c r="F185" s="12"/>
    </row>
    <row r="186" spans="1:6" s="2" customFormat="1" ht="18" customHeight="1" x14ac:dyDescent="0.25">
      <c r="A186" s="1"/>
      <c r="F186" s="12"/>
    </row>
    <row r="187" spans="1:6" s="2" customFormat="1" ht="15.75" customHeight="1" x14ac:dyDescent="0.25">
      <c r="A187" s="1"/>
      <c r="F187" s="12"/>
    </row>
    <row r="188" spans="1:6" s="2" customFormat="1" x14ac:dyDescent="0.25">
      <c r="A188" s="1"/>
      <c r="F188" s="12"/>
    </row>
    <row r="189" spans="1:6" s="2" customFormat="1" ht="15.75" customHeight="1" x14ac:dyDescent="0.25">
      <c r="A189" s="1"/>
      <c r="F189" s="12"/>
    </row>
    <row r="190" spans="1:6" s="2" customFormat="1" x14ac:dyDescent="0.25">
      <c r="A190" s="1"/>
      <c r="F190" s="12"/>
    </row>
    <row r="191" spans="1:6" s="2" customFormat="1" x14ac:dyDescent="0.25">
      <c r="A191" s="1"/>
      <c r="B191" s="42"/>
      <c r="C191" s="42"/>
      <c r="D191" s="43"/>
      <c r="F191" s="12"/>
    </row>
    <row r="192" spans="1:6" s="2" customFormat="1" x14ac:dyDescent="0.25">
      <c r="A192" s="1"/>
      <c r="B192" s="44"/>
      <c r="C192" s="44"/>
      <c r="D192" s="45"/>
      <c r="F192" s="12"/>
    </row>
    <row r="193" spans="1:6" s="2" customFormat="1" x14ac:dyDescent="0.25">
      <c r="A193" s="1"/>
      <c r="B193" s="46"/>
      <c r="C193" s="46"/>
      <c r="D193" s="55"/>
      <c r="F193" s="12"/>
    </row>
    <row r="194" spans="1:6" s="2" customFormat="1" x14ac:dyDescent="0.25">
      <c r="A194" s="1"/>
      <c r="D194" s="55"/>
      <c r="F194" s="12"/>
    </row>
    <row r="195" spans="1:6" s="2" customFormat="1" x14ac:dyDescent="0.25">
      <c r="A195" s="1"/>
      <c r="D195" s="45"/>
      <c r="F195" s="12"/>
    </row>
    <row r="196" spans="1:6" s="2" customFormat="1" x14ac:dyDescent="0.25">
      <c r="A196" s="1"/>
      <c r="B196" s="12"/>
      <c r="C196" s="12"/>
      <c r="D196" s="47"/>
      <c r="F196" s="12"/>
    </row>
    <row r="197" spans="1:6" s="2" customFormat="1" x14ac:dyDescent="0.25">
      <c r="A197" s="1"/>
      <c r="B197" s="12"/>
      <c r="C197" s="12"/>
      <c r="D197" s="47"/>
      <c r="F197" s="12"/>
    </row>
    <row r="198" spans="1:6" s="2" customFormat="1" x14ac:dyDescent="0.25">
      <c r="A198" s="1"/>
      <c r="B198" s="12"/>
      <c r="C198" s="12"/>
      <c r="D198" s="48"/>
      <c r="F198" s="12"/>
    </row>
    <row r="199" spans="1:6" s="2" customFormat="1" x14ac:dyDescent="0.25">
      <c r="A199" s="1"/>
      <c r="B199" s="12"/>
      <c r="C199" s="12"/>
      <c r="D199" s="48"/>
      <c r="F199" s="12"/>
    </row>
    <row r="200" spans="1:6" s="2" customFormat="1" x14ac:dyDescent="0.25">
      <c r="A200" s="1"/>
      <c r="B200" s="12"/>
      <c r="C200" s="12"/>
      <c r="D200" s="48"/>
      <c r="F200" s="12"/>
    </row>
    <row r="201" spans="1:6" s="2" customFormat="1" x14ac:dyDescent="0.25">
      <c r="A201" s="1"/>
      <c r="B201" s="12"/>
      <c r="C201" s="12"/>
      <c r="D201" s="48"/>
      <c r="F201" s="12"/>
    </row>
    <row r="202" spans="1:6" s="2" customFormat="1" x14ac:dyDescent="0.25">
      <c r="A202" s="1"/>
      <c r="B202" s="12"/>
      <c r="C202" s="12"/>
      <c r="D202" s="48"/>
      <c r="F202" s="12"/>
    </row>
    <row r="203" spans="1:6" s="2" customFormat="1" x14ac:dyDescent="0.25">
      <c r="A203" s="1"/>
      <c r="B203" s="12"/>
      <c r="C203" s="12"/>
      <c r="D203" s="48"/>
      <c r="F203" s="12"/>
    </row>
    <row r="204" spans="1:6" s="2" customFormat="1" x14ac:dyDescent="0.25">
      <c r="A204" s="1"/>
      <c r="B204" s="12"/>
      <c r="C204" s="12"/>
      <c r="D204" s="48"/>
      <c r="F204" s="12"/>
    </row>
    <row r="205" spans="1:6" s="2" customFormat="1" x14ac:dyDescent="0.25">
      <c r="A205" s="1"/>
      <c r="B205" s="12"/>
      <c r="C205" s="12"/>
      <c r="D205" s="12"/>
      <c r="F205" s="12"/>
    </row>
    <row r="206" spans="1:6" s="2" customFormat="1" x14ac:dyDescent="0.25">
      <c r="A206" s="1"/>
      <c r="B206" s="12"/>
      <c r="C206" s="12"/>
      <c r="D206" s="12"/>
      <c r="F206" s="12"/>
    </row>
    <row r="207" spans="1:6" s="2" customFormat="1" x14ac:dyDescent="0.25">
      <c r="A207" s="1"/>
      <c r="B207" s="12"/>
      <c r="C207" s="12"/>
      <c r="D207" s="12"/>
      <c r="F207" s="12"/>
    </row>
    <row r="208" spans="1:6" s="2" customFormat="1" x14ac:dyDescent="0.25">
      <c r="A208" s="1"/>
      <c r="B208" s="12"/>
      <c r="C208" s="12"/>
      <c r="D208" s="12"/>
      <c r="F208" s="12"/>
    </row>
    <row r="209" spans="1:6" s="2" customFormat="1" x14ac:dyDescent="0.25">
      <c r="A209" s="1"/>
      <c r="B209" s="12"/>
      <c r="C209" s="12"/>
      <c r="D209" s="12"/>
      <c r="F209" s="12"/>
    </row>
    <row r="210" spans="1:6" s="2" customFormat="1" x14ac:dyDescent="0.25">
      <c r="A210" s="1"/>
      <c r="B210" s="12"/>
      <c r="C210" s="12"/>
      <c r="D210" s="12"/>
      <c r="F210" s="12"/>
    </row>
    <row r="211" spans="1:6" s="2" customFormat="1" x14ac:dyDescent="0.25">
      <c r="A211" s="1"/>
      <c r="B211" s="12"/>
      <c r="C211" s="12"/>
      <c r="D211" s="12"/>
      <c r="F211" s="12"/>
    </row>
    <row r="212" spans="1:6" s="2" customFormat="1" x14ac:dyDescent="0.25">
      <c r="A212" s="1"/>
      <c r="B212" s="12"/>
      <c r="C212" s="12"/>
      <c r="D212" s="12"/>
      <c r="F212" s="12"/>
    </row>
    <row r="213" spans="1:6" s="2" customFormat="1" x14ac:dyDescent="0.25">
      <c r="A213" s="1"/>
      <c r="B213" s="12"/>
      <c r="C213" s="12"/>
      <c r="D213" s="12"/>
      <c r="F213" s="12"/>
    </row>
    <row r="214" spans="1:6" s="2" customFormat="1" x14ac:dyDescent="0.25">
      <c r="A214" s="1"/>
      <c r="B214" s="12"/>
      <c r="C214" s="12"/>
      <c r="D214" s="12"/>
      <c r="F214" s="12"/>
    </row>
    <row r="215" spans="1:6" s="2" customFormat="1" x14ac:dyDescent="0.25">
      <c r="A215" s="1"/>
      <c r="B215" s="12"/>
      <c r="C215" s="12"/>
      <c r="D215" s="12"/>
      <c r="F215" s="12"/>
    </row>
    <row r="216" spans="1:6" s="2" customFormat="1" x14ac:dyDescent="0.25">
      <c r="A216" s="1"/>
      <c r="B216" s="12"/>
      <c r="C216" s="12"/>
      <c r="D216" s="12"/>
      <c r="F216" s="12"/>
    </row>
    <row r="217" spans="1:6" s="2" customFormat="1" x14ac:dyDescent="0.25">
      <c r="A217" s="1"/>
      <c r="B217" s="12"/>
      <c r="C217" s="12"/>
      <c r="D217" s="12"/>
      <c r="F217" s="12"/>
    </row>
    <row r="218" spans="1:6" s="2" customFormat="1" x14ac:dyDescent="0.25">
      <c r="A218" s="1"/>
      <c r="B218" s="12"/>
      <c r="C218" s="12"/>
      <c r="D218" s="12"/>
      <c r="F218" s="12"/>
    </row>
    <row r="219" spans="1:6" s="2" customFormat="1" x14ac:dyDescent="0.25">
      <c r="A219" s="1"/>
      <c r="B219" s="12"/>
      <c r="C219" s="12"/>
      <c r="D219" s="12"/>
      <c r="F219" s="12"/>
    </row>
    <row r="220" spans="1:6" s="2" customFormat="1" x14ac:dyDescent="0.25">
      <c r="A220" s="1"/>
      <c r="B220" s="12"/>
      <c r="C220" s="12"/>
      <c r="D220" s="12"/>
      <c r="F220" s="12"/>
    </row>
    <row r="221" spans="1:6" s="2" customFormat="1" x14ac:dyDescent="0.25">
      <c r="A221" s="1"/>
      <c r="B221" s="12"/>
      <c r="C221" s="12"/>
      <c r="D221" s="12"/>
      <c r="F221" s="12"/>
    </row>
    <row r="222" spans="1:6" s="2" customFormat="1" x14ac:dyDescent="0.25">
      <c r="A222" s="1"/>
      <c r="B222" s="12"/>
      <c r="C222" s="12"/>
      <c r="D222" s="12"/>
      <c r="F222" s="12"/>
    </row>
    <row r="223" spans="1:6" s="2" customFormat="1" x14ac:dyDescent="0.25">
      <c r="A223" s="1"/>
      <c r="B223" s="12"/>
      <c r="C223" s="12"/>
      <c r="D223" s="12"/>
      <c r="F223" s="12"/>
    </row>
    <row r="224" spans="1:6" s="2" customFormat="1" x14ac:dyDescent="0.25">
      <c r="A224" s="1"/>
      <c r="B224" s="12"/>
      <c r="C224" s="12"/>
      <c r="D224" s="12"/>
      <c r="F224" s="12"/>
    </row>
    <row r="225" spans="1:6" s="2" customFormat="1" x14ac:dyDescent="0.25">
      <c r="A225" s="1"/>
      <c r="B225" s="12"/>
      <c r="C225" s="12"/>
      <c r="D225" s="12"/>
      <c r="F225" s="12"/>
    </row>
    <row r="226" spans="1:6" s="2" customFormat="1" x14ac:dyDescent="0.25">
      <c r="A226" s="1"/>
      <c r="B226" s="12"/>
      <c r="C226" s="12"/>
      <c r="D226" s="12"/>
      <c r="F226" s="12"/>
    </row>
    <row r="227" spans="1:6" s="2" customFormat="1" x14ac:dyDescent="0.25">
      <c r="A227" s="1"/>
      <c r="B227" s="12"/>
      <c r="C227" s="12"/>
      <c r="D227" s="12"/>
      <c r="F227" s="12"/>
    </row>
    <row r="228" spans="1:6" s="2" customFormat="1" x14ac:dyDescent="0.25">
      <c r="A228" s="1"/>
      <c r="B228" s="12"/>
      <c r="C228" s="12"/>
      <c r="D228" s="12"/>
      <c r="F228" s="12"/>
    </row>
    <row r="229" spans="1:6" s="2" customFormat="1" x14ac:dyDescent="0.25">
      <c r="A229" s="1"/>
      <c r="B229" s="12"/>
      <c r="C229" s="12"/>
      <c r="D229" s="12"/>
      <c r="F229" s="12"/>
    </row>
    <row r="230" spans="1:6" s="2" customFormat="1" x14ac:dyDescent="0.25">
      <c r="A230" s="1"/>
      <c r="B230" s="12"/>
      <c r="C230" s="12"/>
      <c r="D230" s="12"/>
      <c r="F230" s="12"/>
    </row>
    <row r="231" spans="1:6" s="2" customFormat="1" x14ac:dyDescent="0.25">
      <c r="A231" s="1"/>
      <c r="B231" s="12"/>
      <c r="C231" s="12"/>
      <c r="D231" s="12"/>
      <c r="F231" s="12"/>
    </row>
    <row r="232" spans="1:6" s="2" customFormat="1" x14ac:dyDescent="0.25">
      <c r="A232" s="1"/>
      <c r="B232" s="12"/>
      <c r="C232" s="12"/>
      <c r="D232" s="12"/>
      <c r="F232" s="12"/>
    </row>
    <row r="233" spans="1:6" s="2" customFormat="1" x14ac:dyDescent="0.25">
      <c r="A233" s="1"/>
      <c r="B233" s="12"/>
      <c r="C233" s="12"/>
      <c r="D233" s="12"/>
      <c r="F233" s="12"/>
    </row>
    <row r="234" spans="1:6" s="2" customFormat="1" x14ac:dyDescent="0.25">
      <c r="A234" s="1"/>
      <c r="B234" s="12"/>
      <c r="C234" s="12"/>
      <c r="D234" s="12"/>
      <c r="F234" s="12"/>
    </row>
    <row r="235" spans="1:6" s="2" customFormat="1" x14ac:dyDescent="0.25">
      <c r="A235" s="1"/>
      <c r="B235" s="12"/>
      <c r="C235" s="12"/>
      <c r="D235" s="12"/>
      <c r="F235" s="12"/>
    </row>
    <row r="236" spans="1:6" s="2" customFormat="1" x14ac:dyDescent="0.25">
      <c r="A236" s="1"/>
      <c r="B236" s="12"/>
      <c r="C236" s="12"/>
      <c r="D236" s="12"/>
      <c r="F236" s="12"/>
    </row>
    <row r="237" spans="1:6" s="2" customFormat="1" x14ac:dyDescent="0.25">
      <c r="A237" s="1"/>
      <c r="B237" s="12"/>
      <c r="C237" s="12"/>
      <c r="D237" s="12"/>
      <c r="F237" s="12"/>
    </row>
    <row r="238" spans="1:6" s="2" customFormat="1" x14ac:dyDescent="0.25">
      <c r="A238" s="1"/>
      <c r="B238" s="12"/>
      <c r="C238" s="12"/>
      <c r="D238" s="12"/>
      <c r="F238" s="12"/>
    </row>
    <row r="239" spans="1:6" s="2" customFormat="1" x14ac:dyDescent="0.25">
      <c r="A239" s="1"/>
      <c r="B239" s="12"/>
      <c r="C239" s="12"/>
      <c r="D239" s="12"/>
      <c r="F239" s="12"/>
    </row>
    <row r="240" spans="1:6" s="2" customFormat="1" x14ac:dyDescent="0.25">
      <c r="A240" s="1"/>
      <c r="B240" s="12"/>
      <c r="C240" s="12"/>
      <c r="D240" s="12"/>
      <c r="F240" s="12"/>
    </row>
    <row r="241" spans="1:6" s="2" customFormat="1" x14ac:dyDescent="0.25">
      <c r="A241" s="1"/>
      <c r="B241" s="12"/>
      <c r="C241" s="12"/>
      <c r="D241" s="12"/>
      <c r="F241" s="12"/>
    </row>
    <row r="242" spans="1:6" s="2" customFormat="1" x14ac:dyDescent="0.25">
      <c r="A242" s="1"/>
      <c r="B242" s="12"/>
      <c r="C242" s="12"/>
      <c r="D242" s="12"/>
      <c r="F242" s="12"/>
    </row>
    <row r="243" spans="1:6" s="2" customFormat="1" x14ac:dyDescent="0.25">
      <c r="A243" s="1"/>
      <c r="B243" s="12"/>
      <c r="C243" s="12"/>
      <c r="D243" s="12"/>
      <c r="F243" s="12"/>
    </row>
    <row r="244" spans="1:6" s="2" customFormat="1" x14ac:dyDescent="0.25">
      <c r="A244" s="1"/>
      <c r="B244" s="12"/>
      <c r="C244" s="12"/>
      <c r="D244" s="12"/>
      <c r="F244" s="12"/>
    </row>
    <row r="245" spans="1:6" s="2" customFormat="1" x14ac:dyDescent="0.25">
      <c r="A245" s="1"/>
      <c r="B245" s="12"/>
      <c r="C245" s="12"/>
      <c r="D245" s="12"/>
      <c r="F245" s="12"/>
    </row>
    <row r="246" spans="1:6" s="2" customFormat="1" x14ac:dyDescent="0.25">
      <c r="A246" s="1"/>
      <c r="B246" s="12"/>
      <c r="C246" s="12"/>
      <c r="D246" s="12"/>
      <c r="F246" s="12"/>
    </row>
    <row r="247" spans="1:6" s="2" customFormat="1" x14ac:dyDescent="0.25">
      <c r="A247" s="1"/>
      <c r="B247" s="12"/>
      <c r="C247" s="12"/>
      <c r="D247" s="12"/>
      <c r="F247" s="12"/>
    </row>
    <row r="248" spans="1:6" s="2" customFormat="1" x14ac:dyDescent="0.25">
      <c r="A248" s="1"/>
      <c r="B248" s="12"/>
      <c r="C248" s="12"/>
      <c r="D248" s="12"/>
      <c r="F248" s="12"/>
    </row>
    <row r="249" spans="1:6" s="2" customFormat="1" x14ac:dyDescent="0.25">
      <c r="A249" s="1"/>
      <c r="B249" s="12"/>
      <c r="C249" s="12"/>
      <c r="D249" s="12"/>
      <c r="F249" s="12"/>
    </row>
    <row r="250" spans="1:6" s="2" customFormat="1" x14ac:dyDescent="0.25">
      <c r="A250" s="1"/>
      <c r="B250" s="12"/>
      <c r="C250" s="12"/>
      <c r="D250" s="12"/>
      <c r="F250" s="12"/>
    </row>
    <row r="251" spans="1:6" s="2" customFormat="1" x14ac:dyDescent="0.25">
      <c r="A251" s="1"/>
      <c r="B251" s="12"/>
      <c r="C251" s="12"/>
      <c r="D251" s="12"/>
      <c r="F251" s="12"/>
    </row>
    <row r="252" spans="1:6" s="2" customFormat="1" x14ac:dyDescent="0.25">
      <c r="A252" s="1"/>
      <c r="B252" s="12"/>
      <c r="C252" s="12"/>
      <c r="D252" s="12"/>
      <c r="F252" s="12"/>
    </row>
    <row r="253" spans="1:6" s="2" customFormat="1" x14ac:dyDescent="0.25">
      <c r="A253" s="1"/>
      <c r="B253" s="12"/>
      <c r="C253" s="12"/>
      <c r="D253" s="12"/>
      <c r="F253" s="12"/>
    </row>
    <row r="254" spans="1:6" s="2" customFormat="1" x14ac:dyDescent="0.25">
      <c r="A254" s="1"/>
      <c r="B254" s="12"/>
      <c r="C254" s="12"/>
      <c r="D254" s="12"/>
      <c r="F254" s="12"/>
    </row>
    <row r="255" spans="1:6" s="2" customFormat="1" x14ac:dyDescent="0.25">
      <c r="A255" s="1"/>
      <c r="B255" s="12"/>
      <c r="C255" s="12"/>
      <c r="D255" s="12"/>
      <c r="F255" s="12"/>
    </row>
    <row r="256" spans="1:6" s="2" customFormat="1" x14ac:dyDescent="0.25">
      <c r="A256" s="1"/>
      <c r="B256" s="12"/>
      <c r="C256" s="12"/>
      <c r="D256" s="12"/>
      <c r="F256" s="12"/>
    </row>
    <row r="257" spans="1:6" s="2" customFormat="1" x14ac:dyDescent="0.25">
      <c r="A257" s="1"/>
      <c r="B257" s="12"/>
      <c r="C257" s="12"/>
      <c r="D257" s="12"/>
      <c r="F257" s="12"/>
    </row>
    <row r="258" spans="1:6" s="2" customFormat="1" x14ac:dyDescent="0.25">
      <c r="A258" s="1"/>
      <c r="B258" s="12"/>
      <c r="C258" s="12"/>
      <c r="D258" s="12"/>
      <c r="F258" s="12"/>
    </row>
    <row r="259" spans="1:6" s="2" customFormat="1" x14ac:dyDescent="0.25">
      <c r="A259" s="1"/>
      <c r="B259" s="12"/>
      <c r="C259" s="12"/>
      <c r="D259" s="12"/>
      <c r="F259" s="12"/>
    </row>
    <row r="260" spans="1:6" s="2" customFormat="1" x14ac:dyDescent="0.25">
      <c r="A260" s="1"/>
      <c r="B260" s="12"/>
      <c r="C260" s="12"/>
      <c r="D260" s="12"/>
      <c r="F260" s="12"/>
    </row>
    <row r="261" spans="1:6" s="2" customFormat="1" x14ac:dyDescent="0.25">
      <c r="A261" s="1"/>
      <c r="B261" s="12"/>
      <c r="C261" s="12"/>
      <c r="D261" s="12"/>
      <c r="F261" s="12"/>
    </row>
    <row r="262" spans="1:6" s="2" customFormat="1" x14ac:dyDescent="0.25">
      <c r="A262" s="1"/>
      <c r="B262" s="12"/>
      <c r="C262" s="12"/>
      <c r="D262" s="12"/>
      <c r="F262" s="12"/>
    </row>
    <row r="263" spans="1:6" s="2" customFormat="1" x14ac:dyDescent="0.25">
      <c r="A263" s="1"/>
      <c r="B263" s="12"/>
      <c r="C263" s="12"/>
      <c r="D263" s="12"/>
      <c r="F263" s="12"/>
    </row>
    <row r="264" spans="1:6" s="2" customFormat="1" x14ac:dyDescent="0.25">
      <c r="A264" s="1"/>
      <c r="B264" s="12"/>
      <c r="C264" s="12"/>
      <c r="D264" s="12"/>
      <c r="F264" s="12"/>
    </row>
    <row r="265" spans="1:6" s="2" customFormat="1" x14ac:dyDescent="0.25">
      <c r="A265" s="1"/>
      <c r="B265" s="12"/>
      <c r="C265" s="12"/>
      <c r="D265" s="12"/>
      <c r="F265" s="12"/>
    </row>
    <row r="266" spans="1:6" s="2" customFormat="1" x14ac:dyDescent="0.25">
      <c r="A266" s="1"/>
      <c r="B266" s="12"/>
      <c r="C266" s="12"/>
      <c r="D266" s="12"/>
      <c r="F266" s="12"/>
    </row>
    <row r="267" spans="1:6" s="2" customFormat="1" x14ac:dyDescent="0.25">
      <c r="A267" s="1"/>
      <c r="B267" s="12"/>
      <c r="C267" s="12"/>
      <c r="D267" s="12"/>
      <c r="F267" s="12"/>
    </row>
    <row r="268" spans="1:6" s="2" customFormat="1" x14ac:dyDescent="0.25">
      <c r="A268" s="1"/>
      <c r="B268" s="12"/>
      <c r="C268" s="12"/>
      <c r="D268" s="12"/>
      <c r="F268" s="12"/>
    </row>
    <row r="269" spans="1:6" s="2" customFormat="1" x14ac:dyDescent="0.25">
      <c r="A269" s="1"/>
      <c r="B269" s="12"/>
      <c r="C269" s="12"/>
      <c r="D269" s="12"/>
      <c r="F269" s="12"/>
    </row>
    <row r="270" spans="1:6" s="2" customFormat="1" x14ac:dyDescent="0.25">
      <c r="A270" s="1"/>
      <c r="B270" s="12"/>
      <c r="C270" s="12"/>
      <c r="D270" s="12"/>
      <c r="F270" s="12"/>
    </row>
    <row r="271" spans="1:6" s="2" customFormat="1" x14ac:dyDescent="0.25">
      <c r="A271" s="1"/>
      <c r="B271" s="12"/>
      <c r="C271" s="12"/>
      <c r="D271" s="12"/>
      <c r="F271" s="12"/>
    </row>
    <row r="272" spans="1:6" s="2" customFormat="1" x14ac:dyDescent="0.25">
      <c r="A272" s="1"/>
      <c r="B272" s="12"/>
      <c r="C272" s="12"/>
      <c r="D272" s="12"/>
      <c r="F272" s="12"/>
    </row>
    <row r="273" spans="1:6" s="2" customFormat="1" x14ac:dyDescent="0.25">
      <c r="A273" s="1"/>
      <c r="B273" s="12"/>
      <c r="C273" s="12"/>
      <c r="D273" s="12"/>
      <c r="F273" s="12"/>
    </row>
    <row r="274" spans="1:6" s="2" customFormat="1" x14ac:dyDescent="0.25">
      <c r="A274" s="1"/>
      <c r="B274" s="12"/>
      <c r="C274" s="12"/>
      <c r="D274" s="12"/>
      <c r="F274" s="12"/>
    </row>
    <row r="275" spans="1:6" s="2" customFormat="1" x14ac:dyDescent="0.25">
      <c r="A275" s="1"/>
      <c r="B275" s="12"/>
      <c r="C275" s="12"/>
      <c r="D275" s="12"/>
      <c r="F275" s="12"/>
    </row>
    <row r="276" spans="1:6" s="2" customFormat="1" x14ac:dyDescent="0.25">
      <c r="A276" s="1"/>
      <c r="B276" s="12"/>
      <c r="C276" s="12"/>
      <c r="D276" s="12"/>
      <c r="F276" s="12"/>
    </row>
    <row r="277" spans="1:6" s="2" customFormat="1" x14ac:dyDescent="0.25">
      <c r="A277" s="1"/>
      <c r="B277" s="12"/>
      <c r="C277" s="12"/>
      <c r="D277" s="12"/>
      <c r="F277" s="12"/>
    </row>
    <row r="278" spans="1:6" s="2" customFormat="1" x14ac:dyDescent="0.25">
      <c r="A278" s="1"/>
      <c r="B278" s="12"/>
      <c r="C278" s="12"/>
      <c r="D278" s="12"/>
      <c r="F278" s="12"/>
    </row>
    <row r="279" spans="1:6" s="2" customFormat="1" x14ac:dyDescent="0.25">
      <c r="A279" s="1"/>
      <c r="B279" s="12"/>
      <c r="C279" s="12"/>
      <c r="D279" s="12"/>
      <c r="F279" s="12"/>
    </row>
    <row r="280" spans="1:6" s="2" customFormat="1" x14ac:dyDescent="0.25">
      <c r="A280" s="1"/>
      <c r="B280" s="12"/>
      <c r="C280" s="12"/>
      <c r="D280" s="12"/>
      <c r="F280" s="12"/>
    </row>
    <row r="281" spans="1:6" s="2" customFormat="1" x14ac:dyDescent="0.25">
      <c r="A281" s="1"/>
      <c r="B281" s="12"/>
      <c r="C281" s="12"/>
      <c r="D281" s="12"/>
      <c r="F281" s="12"/>
    </row>
    <row r="282" spans="1:6" s="2" customFormat="1" x14ac:dyDescent="0.25">
      <c r="A282" s="1"/>
      <c r="B282" s="12"/>
      <c r="C282" s="12"/>
      <c r="D282" s="12"/>
      <c r="F282" s="12"/>
    </row>
    <row r="283" spans="1:6" s="2" customFormat="1" x14ac:dyDescent="0.25">
      <c r="A283" s="1"/>
      <c r="B283" s="12"/>
      <c r="C283" s="12"/>
      <c r="D283" s="12"/>
      <c r="F283" s="12"/>
    </row>
    <row r="284" spans="1:6" s="2" customFormat="1" x14ac:dyDescent="0.25">
      <c r="A284" s="1"/>
      <c r="B284" s="12"/>
      <c r="C284" s="12"/>
      <c r="D284" s="12"/>
      <c r="F284" s="12"/>
    </row>
    <row r="285" spans="1:6" s="2" customFormat="1" x14ac:dyDescent="0.25">
      <c r="A285" s="1"/>
      <c r="B285" s="12"/>
      <c r="C285" s="12"/>
      <c r="D285" s="12"/>
      <c r="F285" s="12"/>
    </row>
    <row r="286" spans="1:6" s="2" customFormat="1" x14ac:dyDescent="0.25">
      <c r="A286" s="1"/>
      <c r="B286" s="12"/>
      <c r="C286" s="12"/>
      <c r="D286" s="12"/>
      <c r="F286" s="12"/>
    </row>
    <row r="287" spans="1:6" s="2" customFormat="1" x14ac:dyDescent="0.25">
      <c r="A287" s="1"/>
      <c r="B287" s="12"/>
      <c r="C287" s="12"/>
      <c r="D287" s="12"/>
      <c r="F287" s="12"/>
    </row>
    <row r="288" spans="1:6" s="2" customFormat="1" x14ac:dyDescent="0.25">
      <c r="A288" s="1"/>
      <c r="B288" s="12"/>
      <c r="C288" s="12"/>
      <c r="D288" s="12"/>
      <c r="F288" s="12"/>
    </row>
    <row r="289" spans="1:6" s="2" customFormat="1" x14ac:dyDescent="0.25">
      <c r="A289" s="1"/>
      <c r="B289" s="12"/>
      <c r="C289" s="12"/>
      <c r="D289" s="12"/>
      <c r="F289" s="12"/>
    </row>
    <row r="290" spans="1:6" s="2" customFormat="1" x14ac:dyDescent="0.25">
      <c r="A290" s="1"/>
      <c r="B290" s="12"/>
      <c r="C290" s="12"/>
      <c r="D290" s="12"/>
      <c r="F290" s="12"/>
    </row>
    <row r="291" spans="1:6" s="2" customFormat="1" x14ac:dyDescent="0.25">
      <c r="A291" s="1"/>
      <c r="B291" s="12"/>
      <c r="C291" s="12"/>
      <c r="D291" s="12"/>
      <c r="F291" s="12"/>
    </row>
    <row r="292" spans="1:6" s="2" customFormat="1" x14ac:dyDescent="0.25">
      <c r="A292" s="1"/>
      <c r="B292" s="12"/>
      <c r="C292" s="12"/>
      <c r="D292" s="12"/>
      <c r="F292" s="12"/>
    </row>
    <row r="293" spans="1:6" s="2" customFormat="1" x14ac:dyDescent="0.25">
      <c r="A293" s="1"/>
      <c r="B293" s="12"/>
      <c r="C293" s="12"/>
      <c r="D293" s="12"/>
      <c r="F293" s="12"/>
    </row>
    <row r="294" spans="1:6" s="2" customFormat="1" x14ac:dyDescent="0.25">
      <c r="A294" s="1"/>
      <c r="B294" s="12"/>
      <c r="C294" s="12"/>
      <c r="D294" s="12"/>
      <c r="F294" s="12"/>
    </row>
    <row r="295" spans="1:6" s="2" customFormat="1" x14ac:dyDescent="0.25">
      <c r="A295" s="1"/>
      <c r="B295" s="12"/>
      <c r="C295" s="12"/>
      <c r="D295" s="12"/>
      <c r="F295" s="12"/>
    </row>
    <row r="296" spans="1:6" s="2" customFormat="1" x14ac:dyDescent="0.25">
      <c r="A296" s="1"/>
      <c r="B296" s="12"/>
      <c r="C296" s="12"/>
      <c r="D296" s="12"/>
      <c r="F296" s="12"/>
    </row>
    <row r="297" spans="1:6" s="2" customFormat="1" x14ac:dyDescent="0.25">
      <c r="A297" s="1"/>
      <c r="B297" s="12"/>
      <c r="C297" s="12"/>
      <c r="D297" s="12"/>
      <c r="F297" s="12"/>
    </row>
    <row r="298" spans="1:6" s="2" customFormat="1" x14ac:dyDescent="0.25">
      <c r="A298" s="1"/>
      <c r="B298" s="12"/>
      <c r="C298" s="12"/>
      <c r="D298" s="12"/>
      <c r="F298" s="12"/>
    </row>
    <row r="299" spans="1:6" s="2" customFormat="1" x14ac:dyDescent="0.25">
      <c r="A299" s="1"/>
      <c r="B299" s="12"/>
      <c r="C299" s="12"/>
      <c r="D299" s="12"/>
      <c r="F299" s="12"/>
    </row>
    <row r="300" spans="1:6" s="2" customFormat="1" x14ac:dyDescent="0.25">
      <c r="A300" s="1"/>
      <c r="B300" s="12"/>
      <c r="C300" s="12"/>
      <c r="D300" s="12"/>
      <c r="F300" s="12"/>
    </row>
    <row r="301" spans="1:6" s="2" customFormat="1" x14ac:dyDescent="0.25">
      <c r="A301" s="1"/>
      <c r="B301" s="12"/>
      <c r="C301" s="12"/>
      <c r="D301" s="12"/>
      <c r="F301" s="12"/>
    </row>
    <row r="302" spans="1:6" s="2" customFormat="1" x14ac:dyDescent="0.25">
      <c r="A302" s="1"/>
      <c r="B302" s="12"/>
      <c r="C302" s="12"/>
      <c r="D302" s="12"/>
      <c r="F302" s="12"/>
    </row>
    <row r="303" spans="1:6" s="2" customFormat="1" x14ac:dyDescent="0.25">
      <c r="A303" s="1"/>
      <c r="B303" s="12"/>
      <c r="C303" s="12"/>
      <c r="D303" s="12"/>
      <c r="F303" s="12"/>
    </row>
    <row r="304" spans="1:6" s="2" customFormat="1" x14ac:dyDescent="0.25">
      <c r="A304" s="1"/>
      <c r="B304" s="12"/>
      <c r="C304" s="12"/>
      <c r="D304" s="12"/>
      <c r="F304" s="12"/>
    </row>
    <row r="305" spans="1:6" s="2" customFormat="1" x14ac:dyDescent="0.25">
      <c r="A305" s="1"/>
      <c r="B305" s="12"/>
      <c r="C305" s="12"/>
      <c r="D305" s="12"/>
      <c r="F305" s="12"/>
    </row>
    <row r="306" spans="1:6" s="2" customFormat="1" x14ac:dyDescent="0.25">
      <c r="A306" s="1"/>
      <c r="B306" s="12"/>
      <c r="C306" s="12"/>
      <c r="D306" s="12"/>
      <c r="F306" s="12"/>
    </row>
    <row r="307" spans="1:6" s="2" customFormat="1" x14ac:dyDescent="0.25">
      <c r="A307" s="1"/>
      <c r="B307" s="12"/>
      <c r="C307" s="12"/>
      <c r="D307" s="12"/>
      <c r="F307" s="12"/>
    </row>
    <row r="308" spans="1:6" s="2" customFormat="1" x14ac:dyDescent="0.25">
      <c r="A308" s="1"/>
      <c r="B308" s="12"/>
      <c r="C308" s="12"/>
      <c r="D308" s="12"/>
      <c r="F308" s="12"/>
    </row>
    <row r="309" spans="1:6" s="2" customFormat="1" x14ac:dyDescent="0.25">
      <c r="A309" s="1"/>
      <c r="B309" s="12"/>
      <c r="C309" s="12"/>
      <c r="D309" s="12"/>
      <c r="F309" s="12"/>
    </row>
    <row r="310" spans="1:6" s="2" customFormat="1" x14ac:dyDescent="0.25">
      <c r="A310" s="1"/>
      <c r="B310" s="12"/>
      <c r="C310" s="12"/>
      <c r="D310" s="12"/>
      <c r="F310" s="12"/>
    </row>
    <row r="311" spans="1:6" s="2" customFormat="1" x14ac:dyDescent="0.25">
      <c r="A311" s="1"/>
      <c r="B311" s="12"/>
      <c r="C311" s="12"/>
      <c r="D311" s="12"/>
      <c r="F311" s="12"/>
    </row>
    <row r="312" spans="1:6" s="2" customFormat="1" x14ac:dyDescent="0.25">
      <c r="A312" s="1"/>
      <c r="B312" s="49"/>
      <c r="C312" s="49"/>
      <c r="D312" s="12"/>
      <c r="F312" s="12"/>
    </row>
    <row r="313" spans="1:6" s="2" customFormat="1" x14ac:dyDescent="0.25">
      <c r="A313" s="1"/>
      <c r="B313" s="49"/>
      <c r="C313" s="49"/>
      <c r="D313" s="12"/>
      <c r="F313" s="12"/>
    </row>
    <row r="314" spans="1:6" s="2" customFormat="1" x14ac:dyDescent="0.25">
      <c r="A314" s="1"/>
      <c r="B314" s="49"/>
      <c r="C314" s="49"/>
      <c r="D314" s="49"/>
      <c r="F314" s="12"/>
    </row>
  </sheetData>
  <mergeCells count="10">
    <mergeCell ref="A1:F1"/>
    <mergeCell ref="A2:F2"/>
    <mergeCell ref="A3:F3"/>
    <mergeCell ref="A4:F4"/>
    <mergeCell ref="E5:F5"/>
    <mergeCell ref="C6:C8"/>
    <mergeCell ref="D6:D8"/>
    <mergeCell ref="E6:E8"/>
    <mergeCell ref="F6:F8"/>
    <mergeCell ref="D193:D194"/>
  </mergeCells>
  <pageMargins left="0.11811023622047245" right="0.11811023622047245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16. melléklet</vt:lpstr>
      <vt:lpstr>'16. melléklet'!Nyomtatási_cím</vt:lpstr>
      <vt:lpstr>'16. melléklet'!Nyomtatási_terület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2021-05-14T08:27:57Z</dcterms:created>
  <dcterms:modified xsi:type="dcterms:W3CDTF">2021-05-19T13:53:04Z</dcterms:modified>
</cp:coreProperties>
</file>