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2. melléklet" sheetId="1" r:id="rId1"/>
  </sheets>
  <externalReferences>
    <externalReference r:id="rId2"/>
  </externalReferences>
  <definedNames>
    <definedName name="_xlnm.Print_Area" localSheetId="0">'22. melléklet'!$A$1:$O$41</definedName>
  </definedNames>
  <calcPr calcId="145621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C12" i="1"/>
  <c r="D12" i="1"/>
  <c r="E12" i="1"/>
  <c r="F12" i="1"/>
  <c r="G12" i="1"/>
  <c r="H12" i="1"/>
  <c r="I12" i="1"/>
  <c r="J12" i="1"/>
  <c r="K12" i="1"/>
  <c r="C13" i="1"/>
  <c r="D13" i="1"/>
  <c r="M13" i="1" s="1"/>
  <c r="E13" i="1"/>
  <c r="F13" i="1"/>
  <c r="G13" i="1"/>
  <c r="H13" i="1"/>
  <c r="I13" i="1"/>
  <c r="J13" i="1"/>
  <c r="K13" i="1"/>
  <c r="C15" i="1"/>
  <c r="D15" i="1"/>
  <c r="E15" i="1"/>
  <c r="F15" i="1"/>
  <c r="G15" i="1"/>
  <c r="H15" i="1"/>
  <c r="I15" i="1"/>
  <c r="J15" i="1"/>
  <c r="K15" i="1"/>
  <c r="L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M18" i="1" s="1"/>
  <c r="H18" i="1"/>
  <c r="I18" i="1"/>
  <c r="J18" i="1"/>
  <c r="K18" i="1"/>
  <c r="C19" i="1"/>
  <c r="D19" i="1"/>
  <c r="E19" i="1"/>
  <c r="F19" i="1"/>
  <c r="L19" i="1" s="1"/>
  <c r="G19" i="1"/>
  <c r="H19" i="1"/>
  <c r="I19" i="1"/>
  <c r="J19" i="1"/>
  <c r="K19" i="1"/>
  <c r="C20" i="1"/>
  <c r="L20" i="1" s="1"/>
  <c r="D20" i="1"/>
  <c r="E20" i="1"/>
  <c r="F20" i="1"/>
  <c r="G20" i="1"/>
  <c r="M20" i="1" s="1"/>
  <c r="O20" i="1" s="1"/>
  <c r="H20" i="1"/>
  <c r="I20" i="1"/>
  <c r="J20" i="1"/>
  <c r="K20" i="1"/>
  <c r="C21" i="1"/>
  <c r="D21" i="1"/>
  <c r="E21" i="1"/>
  <c r="F21" i="1"/>
  <c r="L21" i="1" s="1"/>
  <c r="G21" i="1"/>
  <c r="H21" i="1"/>
  <c r="I21" i="1"/>
  <c r="J21" i="1"/>
  <c r="M21" i="1" s="1"/>
  <c r="O21" i="1" s="1"/>
  <c r="C22" i="1"/>
  <c r="D22" i="1"/>
  <c r="E22" i="1"/>
  <c r="F22" i="1"/>
  <c r="G22" i="1"/>
  <c r="M22" i="1" s="1"/>
  <c r="H22" i="1"/>
  <c r="I22" i="1"/>
  <c r="J22" i="1"/>
  <c r="K22" i="1"/>
  <c r="C23" i="1"/>
  <c r="D23" i="1"/>
  <c r="M23" i="1" s="1"/>
  <c r="E23" i="1"/>
  <c r="F23" i="1"/>
  <c r="G23" i="1"/>
  <c r="H23" i="1"/>
  <c r="I23" i="1"/>
  <c r="J23" i="1"/>
  <c r="K23" i="1"/>
  <c r="L23" i="1"/>
  <c r="N23" i="1" s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M26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L30" i="1" s="1"/>
  <c r="N30" i="1" s="1"/>
  <c r="J30" i="1"/>
  <c r="K30" i="1"/>
  <c r="M30" i="1"/>
  <c r="O30" i="1" s="1"/>
  <c r="C31" i="1"/>
  <c r="L31" i="1" s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33" i="1"/>
  <c r="L33" i="1" s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M35" i="1" s="1"/>
  <c r="K35" i="1"/>
  <c r="C36" i="1"/>
  <c r="D36" i="1"/>
  <c r="M36" i="1" s="1"/>
  <c r="E36" i="1"/>
  <c r="F36" i="1"/>
  <c r="G36" i="1"/>
  <c r="H36" i="1"/>
  <c r="I36" i="1"/>
  <c r="J36" i="1"/>
  <c r="K36" i="1"/>
  <c r="E37" i="1"/>
  <c r="F37" i="1"/>
  <c r="H37" i="1" s="1"/>
  <c r="I37" i="1"/>
  <c r="J37" i="1"/>
  <c r="M37" i="1" s="1"/>
  <c r="O37" i="1" s="1"/>
  <c r="K37" i="1"/>
  <c r="L37" i="1"/>
  <c r="N37" i="1"/>
  <c r="E38" i="1"/>
  <c r="H38" i="1"/>
  <c r="I38" i="1"/>
  <c r="L38" i="1" s="1"/>
  <c r="J38" i="1"/>
  <c r="M38" i="1" s="1"/>
  <c r="K38" i="1"/>
  <c r="I39" i="1"/>
  <c r="L39" i="1" s="1"/>
  <c r="O39" i="1" s="1"/>
  <c r="J39" i="1"/>
  <c r="K39" i="1"/>
  <c r="N39" i="1" s="1"/>
  <c r="M39" i="1"/>
  <c r="C40" i="1"/>
  <c r="D40" i="1"/>
  <c r="E40" i="1"/>
  <c r="F40" i="1"/>
  <c r="G40" i="1"/>
  <c r="H40" i="1"/>
  <c r="I40" i="1"/>
  <c r="J40" i="1"/>
  <c r="K40" i="1"/>
  <c r="L40" i="1"/>
  <c r="M40" i="1"/>
  <c r="O40" i="1" s="1"/>
  <c r="N40" i="1"/>
  <c r="L35" i="1" l="1"/>
  <c r="N35" i="1" s="1"/>
  <c r="M34" i="1"/>
  <c r="M32" i="1"/>
  <c r="L32" i="1"/>
  <c r="H27" i="1"/>
  <c r="M29" i="1"/>
  <c r="I27" i="1"/>
  <c r="I41" i="1" s="1"/>
  <c r="L26" i="1"/>
  <c r="N26" i="1" s="1"/>
  <c r="M25" i="1"/>
  <c r="K21" i="1"/>
  <c r="M19" i="1"/>
  <c r="O19" i="1" s="1"/>
  <c r="J14" i="1"/>
  <c r="F14" i="1"/>
  <c r="J10" i="1"/>
  <c r="F10" i="1"/>
  <c r="F41" i="1" s="1"/>
  <c r="L34" i="1"/>
  <c r="L36" i="1"/>
  <c r="N36" i="1" s="1"/>
  <c r="M31" i="1"/>
  <c r="O31" i="1" s="1"/>
  <c r="L18" i="1"/>
  <c r="N18" i="1" s="1"/>
  <c r="M17" i="1"/>
  <c r="L17" i="1"/>
  <c r="N17" i="1" s="1"/>
  <c r="M16" i="1"/>
  <c r="L16" i="1"/>
  <c r="L13" i="1"/>
  <c r="N13" i="1" s="1"/>
  <c r="G10" i="1"/>
  <c r="C10" i="1"/>
  <c r="L29" i="1"/>
  <c r="K27" i="1"/>
  <c r="M28" i="1"/>
  <c r="O28" i="1" s="1"/>
  <c r="C27" i="1"/>
  <c r="L25" i="1"/>
  <c r="N25" i="1" s="1"/>
  <c r="M24" i="1"/>
  <c r="L24" i="1"/>
  <c r="L22" i="1"/>
  <c r="N22" i="1" s="1"/>
  <c r="H14" i="1"/>
  <c r="D14" i="1"/>
  <c r="D10" i="1"/>
  <c r="D41" i="1" s="1"/>
  <c r="M33" i="1"/>
  <c r="O33" i="1" s="1"/>
  <c r="J27" i="1"/>
  <c r="J41" i="1" s="1"/>
  <c r="F27" i="1"/>
  <c r="O23" i="1"/>
  <c r="I14" i="1"/>
  <c r="E14" i="1"/>
  <c r="G14" i="1"/>
  <c r="C14" i="1"/>
  <c r="C41" i="1" s="1"/>
  <c r="I10" i="1"/>
  <c r="E10" i="1"/>
  <c r="H10" i="1"/>
  <c r="H41" i="1" s="1"/>
  <c r="N31" i="1"/>
  <c r="N16" i="1"/>
  <c r="L10" i="1"/>
  <c r="N29" i="1"/>
  <c r="M27" i="1"/>
  <c r="N24" i="1"/>
  <c r="N11" i="1"/>
  <c r="M10" i="1"/>
  <c r="N38" i="1"/>
  <c r="O38" i="1"/>
  <c r="N34" i="1"/>
  <c r="N33" i="1"/>
  <c r="O26" i="1"/>
  <c r="N21" i="1"/>
  <c r="N20" i="1"/>
  <c r="K14" i="1"/>
  <c r="O13" i="1"/>
  <c r="K10" i="1"/>
  <c r="L28" i="1"/>
  <c r="M15" i="1"/>
  <c r="L12" i="1"/>
  <c r="N12" i="1" s="1"/>
  <c r="M11" i="1"/>
  <c r="O11" i="1" s="1"/>
  <c r="D27" i="1"/>
  <c r="E27" i="1" s="1"/>
  <c r="E41" i="1" s="1"/>
  <c r="G27" i="1"/>
  <c r="L14" i="1"/>
  <c r="M12" i="1"/>
  <c r="G41" i="1" l="1"/>
  <c r="O18" i="1"/>
  <c r="O16" i="1"/>
  <c r="O29" i="1"/>
  <c r="O34" i="1"/>
  <c r="O25" i="1"/>
  <c r="O36" i="1"/>
  <c r="O24" i="1"/>
  <c r="O17" i="1"/>
  <c r="N32" i="1"/>
  <c r="O22" i="1"/>
  <c r="K41" i="1"/>
  <c r="N19" i="1"/>
  <c r="O15" i="1"/>
  <c r="M14" i="1"/>
  <c r="O14" i="1" s="1"/>
  <c r="N28" i="1"/>
  <c r="L27" i="1"/>
  <c r="N27" i="1" s="1"/>
  <c r="N15" i="1"/>
  <c r="O12" i="1"/>
  <c r="O10" i="1"/>
  <c r="M41" i="1"/>
  <c r="N10" i="1"/>
  <c r="N14" i="1" l="1"/>
  <c r="N41" i="1" s="1"/>
  <c r="L41" i="1"/>
  <c r="O41" i="1" s="1"/>
  <c r="O27" i="1"/>
</calcChain>
</file>

<file path=xl/sharedStrings.xml><?xml version="1.0" encoding="utf-8"?>
<sst xmlns="http://schemas.openxmlformats.org/spreadsheetml/2006/main" count="87" uniqueCount="76">
  <si>
    <t>Tárgyi eszközök összesen:</t>
  </si>
  <si>
    <t>32.</t>
  </si>
  <si>
    <t>Tárgyi eszközök értékhelyesbítése</t>
  </si>
  <si>
    <t>31.</t>
  </si>
  <si>
    <t>Koncesszióban, vagyonkezelése adott eszközök</t>
  </si>
  <si>
    <t>30.</t>
  </si>
  <si>
    <t>Befektetett pénzügyi eszközök</t>
  </si>
  <si>
    <t>29.</t>
  </si>
  <si>
    <t>Beruházások, felújítások</t>
  </si>
  <si>
    <t>28.</t>
  </si>
  <si>
    <t>Üzemeltetésre átadott</t>
  </si>
  <si>
    <t>27.</t>
  </si>
  <si>
    <t>Tenyészállatok</t>
  </si>
  <si>
    <t>26.</t>
  </si>
  <si>
    <t>Járművek</t>
  </si>
  <si>
    <t>25.</t>
  </si>
  <si>
    <t xml:space="preserve"> - képzőművészeti alkotások</t>
  </si>
  <si>
    <t>24.</t>
  </si>
  <si>
    <t xml:space="preserve">   hangszer</t>
  </si>
  <si>
    <t>23.</t>
  </si>
  <si>
    <t>KÉ.</t>
  </si>
  <si>
    <t>22.</t>
  </si>
  <si>
    <t xml:space="preserve"> - egyéb gépek, berendendezések, felszerelések</t>
  </si>
  <si>
    <t>21.</t>
  </si>
  <si>
    <t>20.</t>
  </si>
  <si>
    <t xml:space="preserve"> - ügyviteli és szám.techn.eszk.</t>
  </si>
  <si>
    <t>19.</t>
  </si>
  <si>
    <t>Gépek, berendezések, felsz.</t>
  </si>
  <si>
    <t>18.</t>
  </si>
  <si>
    <t>17.</t>
  </si>
  <si>
    <t>Vagyonkezelésbe vett önk. egyéb épületek</t>
  </si>
  <si>
    <t>16.</t>
  </si>
  <si>
    <t>- ingatlahoz kapcsolódó vagyoni ért. Jogok</t>
  </si>
  <si>
    <t>15.</t>
  </si>
  <si>
    <t xml:space="preserve"> - erdők</t>
  </si>
  <si>
    <t>14.</t>
  </si>
  <si>
    <t>-ültetvények</t>
  </si>
  <si>
    <t>13.</t>
  </si>
  <si>
    <t xml:space="preserve"> - építmények</t>
  </si>
  <si>
    <t>12.</t>
  </si>
  <si>
    <t>- értékét nem csökk. műemékvéd. épület</t>
  </si>
  <si>
    <t>11.</t>
  </si>
  <si>
    <t>-egyéb épület</t>
  </si>
  <si>
    <t>10.</t>
  </si>
  <si>
    <t xml:space="preserve"> - lakóépületek</t>
  </si>
  <si>
    <t>9.</t>
  </si>
  <si>
    <t>- egyéb telkek</t>
  </si>
  <si>
    <t>8.</t>
  </si>
  <si>
    <t xml:space="preserve"> - telkek</t>
  </si>
  <si>
    <t>7.</t>
  </si>
  <si>
    <t xml:space="preserve"> - földterületek</t>
  </si>
  <si>
    <t>6.</t>
  </si>
  <si>
    <t>Ingatlanok</t>
  </si>
  <si>
    <t>5.</t>
  </si>
  <si>
    <t>- Ké. Szell. Termékek</t>
  </si>
  <si>
    <t>4.</t>
  </si>
  <si>
    <t xml:space="preserve"> - szellemi termékek</t>
  </si>
  <si>
    <t>3.</t>
  </si>
  <si>
    <t xml:space="preserve"> - vagyonértékű jogok</t>
  </si>
  <si>
    <t>2.</t>
  </si>
  <si>
    <t xml:space="preserve">Immateriális javak </t>
  </si>
  <si>
    <t>1.</t>
  </si>
  <si>
    <t>nettó érték</t>
  </si>
  <si>
    <t>elszámolt értékcsökkenés</t>
  </si>
  <si>
    <t>bruttó érték</t>
  </si>
  <si>
    <t>korlátozottan forgalomképes</t>
  </si>
  <si>
    <t>Forgalomképtelen</t>
  </si>
  <si>
    <t>Eszköz csoportok átlagos  elhasználódott-      sági foka                                ( %)</t>
  </si>
  <si>
    <t>összesen</t>
  </si>
  <si>
    <t>FORGALOM KÉPES  ( ÜZLETI ) VAGYON</t>
  </si>
  <si>
    <t>TÖRZSVAGYON</t>
  </si>
  <si>
    <t>eszközcsoport megnevezése</t>
  </si>
  <si>
    <t>Sorszám</t>
  </si>
  <si>
    <t>adatok Ft-ban</t>
  </si>
  <si>
    <t xml:space="preserve">ÖSSZESÍTETT BEFEKTETETT ESZKÖZVAGYONA ÖSSZETÉTELÉNEK 2020. DECEMBER 31-I ÁLLAPOTA </t>
  </si>
  <si>
    <t xml:space="preserve">SÁRVÁR VÁROS ÖNKORMÁNYZATA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</si>
</sst>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_-* #,##0\ _F_t_-;\-* #,##0\ _F_t_-;_-* &quot;-&quot;??\ _F_t_-;_-@_-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Times New Roman"/>
      <family val="1"/>
    </font>
    <font>
      <b/>
      <i/>
      <sz val="11"/>
      <name val="Times New Roman"/>
      <family val="1"/>
      <charset val="238"/>
    </font>
    <font>
      <b/>
      <sz val="10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Font="1"/>
    <xf numFmtId="3" fontId="0" fillId="0" borderId="0" xfId="0" applyNumberFormat="1" applyFont="1"/>
    <xf numFmtId="164" fontId="3" fillId="0" borderId="1" xfId="0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5" xfId="0" applyFont="1" applyBorder="1"/>
    <xf numFmtId="164" fontId="4" fillId="0" borderId="6" xfId="0" applyNumberFormat="1" applyFont="1" applyBorder="1"/>
    <xf numFmtId="3" fontId="5" fillId="0" borderId="2" xfId="1" applyNumberFormat="1" applyFont="1" applyBorder="1"/>
    <xf numFmtId="0" fontId="5" fillId="0" borderId="7" xfId="2" applyFont="1" applyBorder="1" applyAlignment="1">
      <alignment horizontal="left" wrapText="1"/>
    </xf>
    <xf numFmtId="3" fontId="3" fillId="0" borderId="8" xfId="1" applyNumberFormat="1" applyFont="1" applyBorder="1"/>
    <xf numFmtId="3" fontId="3" fillId="0" borderId="9" xfId="1" applyNumberFormat="1" applyFont="1" applyBorder="1"/>
    <xf numFmtId="3" fontId="5" fillId="0" borderId="10" xfId="1" applyNumberFormat="1" applyFont="1" applyBorder="1"/>
    <xf numFmtId="3" fontId="5" fillId="0" borderId="11" xfId="1" applyNumberFormat="1" applyFont="1" applyBorder="1"/>
    <xf numFmtId="3" fontId="5" fillId="0" borderId="12" xfId="1" applyNumberFormat="1" applyFont="1" applyBorder="1"/>
    <xf numFmtId="0" fontId="5" fillId="0" borderId="4" xfId="2" applyFont="1" applyBorder="1" applyAlignment="1">
      <alignment wrapText="1"/>
    </xf>
    <xf numFmtId="164" fontId="4" fillId="0" borderId="13" xfId="0" applyNumberFormat="1" applyFont="1" applyBorder="1"/>
    <xf numFmtId="3" fontId="3" fillId="0" borderId="14" xfId="1" applyNumberFormat="1" applyFont="1" applyBorder="1"/>
    <xf numFmtId="3" fontId="3" fillId="0" borderId="11" xfId="1" applyNumberFormat="1" applyFont="1" applyBorder="1"/>
    <xf numFmtId="3" fontId="3" fillId="0" borderId="3" xfId="1" applyNumberFormat="1" applyFont="1" applyBorder="1"/>
    <xf numFmtId="3" fontId="5" fillId="0" borderId="3" xfId="1" applyNumberFormat="1" applyFont="1" applyBorder="1"/>
    <xf numFmtId="3" fontId="5" fillId="0" borderId="14" xfId="1" applyNumberFormat="1" applyFont="1" applyBorder="1"/>
    <xf numFmtId="3" fontId="5" fillId="0" borderId="15" xfId="1" applyNumberFormat="1" applyFont="1" applyBorder="1"/>
    <xf numFmtId="0" fontId="5" fillId="0" borderId="1" xfId="2" applyFont="1" applyBorder="1"/>
    <xf numFmtId="0" fontId="5" fillId="0" borderId="4" xfId="2" applyFont="1" applyBorder="1"/>
    <xf numFmtId="3" fontId="5" fillId="0" borderId="16" xfId="1" applyNumberFormat="1" applyFont="1" applyFill="1" applyBorder="1"/>
    <xf numFmtId="3" fontId="5" fillId="0" borderId="17" xfId="1" applyNumberFormat="1" applyFont="1" applyBorder="1"/>
    <xf numFmtId="3" fontId="5" fillId="0" borderId="18" xfId="1" applyNumberFormat="1" applyFont="1" applyBorder="1"/>
    <xf numFmtId="3" fontId="6" fillId="0" borderId="19" xfId="1" applyNumberFormat="1" applyFont="1" applyBorder="1"/>
    <xf numFmtId="0" fontId="5" fillId="0" borderId="20" xfId="2" applyFont="1" applyBorder="1"/>
    <xf numFmtId="164" fontId="4" fillId="0" borderId="5" xfId="0" applyNumberFormat="1" applyFont="1" applyBorder="1"/>
    <xf numFmtId="3" fontId="5" fillId="0" borderId="21" xfId="1" applyNumberFormat="1" applyFont="1" applyFill="1" applyBorder="1"/>
    <xf numFmtId="3" fontId="5" fillId="0" borderId="22" xfId="1" applyNumberFormat="1" applyFont="1" applyBorder="1"/>
    <xf numFmtId="3" fontId="5" fillId="0" borderId="23" xfId="1" applyNumberFormat="1" applyFont="1" applyBorder="1"/>
    <xf numFmtId="0" fontId="5" fillId="0" borderId="24" xfId="2" applyFont="1" applyBorder="1"/>
    <xf numFmtId="3" fontId="6" fillId="0" borderId="21" xfId="1" applyNumberFormat="1" applyFont="1" applyFill="1" applyBorder="1"/>
    <xf numFmtId="3" fontId="6" fillId="0" borderId="25" xfId="1" applyNumberFormat="1" applyFont="1" applyBorder="1"/>
    <xf numFmtId="3" fontId="6" fillId="0" borderId="23" xfId="1" applyNumberFormat="1" applyFont="1" applyBorder="1"/>
    <xf numFmtId="0" fontId="6" fillId="0" borderId="24" xfId="2" applyFont="1" applyBorder="1"/>
    <xf numFmtId="164" fontId="4" fillId="0" borderId="5" xfId="0" applyNumberFormat="1" applyFont="1" applyFill="1" applyBorder="1"/>
    <xf numFmtId="3" fontId="6" fillId="0" borderId="26" xfId="1" applyNumberFormat="1" applyFont="1" applyBorder="1"/>
    <xf numFmtId="3" fontId="6" fillId="0" borderId="27" xfId="1" applyNumberFormat="1" applyFont="1" applyBorder="1"/>
    <xf numFmtId="0" fontId="6" fillId="0" borderId="24" xfId="2" applyNumberFormat="1" applyFont="1" applyBorder="1" applyAlignment="1">
      <alignment wrapText="1"/>
    </xf>
    <xf numFmtId="0" fontId="6" fillId="0" borderId="24" xfId="2" applyFont="1" applyBorder="1" applyAlignment="1">
      <alignment wrapText="1"/>
    </xf>
    <xf numFmtId="0" fontId="6" fillId="0" borderId="28" xfId="2" applyFont="1" applyBorder="1"/>
    <xf numFmtId="164" fontId="4" fillId="0" borderId="29" xfId="0" applyNumberFormat="1" applyFont="1" applyFill="1" applyBorder="1"/>
    <xf numFmtId="164" fontId="4" fillId="0" borderId="1" xfId="0" applyNumberFormat="1" applyFont="1" applyFill="1" applyBorder="1"/>
    <xf numFmtId="3" fontId="3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0" xfId="1" applyNumberFormat="1" applyFont="1" applyFill="1" applyBorder="1"/>
    <xf numFmtId="3" fontId="5" fillId="0" borderId="11" xfId="1" applyNumberFormat="1" applyFont="1" applyFill="1" applyBorder="1"/>
    <xf numFmtId="3" fontId="6" fillId="0" borderId="22" xfId="1" applyNumberFormat="1" applyFont="1" applyFill="1" applyBorder="1"/>
    <xf numFmtId="3" fontId="6" fillId="0" borderId="19" xfId="1" applyNumberFormat="1" applyFont="1" applyFill="1" applyBorder="1"/>
    <xf numFmtId="0" fontId="6" fillId="0" borderId="30" xfId="2" quotePrefix="1" applyFont="1" applyBorder="1" applyAlignment="1">
      <alignment wrapText="1"/>
    </xf>
    <xf numFmtId="0" fontId="6" fillId="0" borderId="31" xfId="2" quotePrefix="1" applyFont="1" applyBorder="1" applyAlignment="1">
      <alignment wrapText="1"/>
    </xf>
    <xf numFmtId="0" fontId="6" fillId="0" borderId="31" xfId="2" applyFont="1" applyBorder="1"/>
    <xf numFmtId="3" fontId="6" fillId="0" borderId="23" xfId="1" applyNumberFormat="1" applyFont="1" applyFill="1" applyBorder="1"/>
    <xf numFmtId="0" fontId="6" fillId="0" borderId="24" xfId="2" quotePrefix="1" applyFont="1" applyBorder="1"/>
    <xf numFmtId="3" fontId="6" fillId="0" borderId="32" xfId="1" applyNumberFormat="1" applyFont="1" applyFill="1" applyBorder="1"/>
    <xf numFmtId="0" fontId="6" fillId="0" borderId="24" xfId="2" quotePrefix="1" applyFont="1" applyBorder="1" applyAlignment="1">
      <alignment horizontal="left" wrapText="1"/>
    </xf>
    <xf numFmtId="164" fontId="4" fillId="0" borderId="6" xfId="0" applyNumberFormat="1" applyFont="1" applyFill="1" applyBorder="1"/>
    <xf numFmtId="3" fontId="6" fillId="0" borderId="26" xfId="1" applyNumberFormat="1" applyFont="1" applyFill="1" applyBorder="1"/>
    <xf numFmtId="3" fontId="6" fillId="0" borderId="25" xfId="1" applyNumberFormat="1" applyFont="1" applyFill="1" applyBorder="1"/>
    <xf numFmtId="3" fontId="6" fillId="0" borderId="27" xfId="1" applyNumberFormat="1" applyFont="1" applyFill="1" applyBorder="1"/>
    <xf numFmtId="0" fontId="0" fillId="0" borderId="6" xfId="0" applyFont="1" applyBorder="1"/>
    <xf numFmtId="164" fontId="4" fillId="0" borderId="1" xfId="0" applyNumberFormat="1" applyFont="1" applyBorder="1"/>
    <xf numFmtId="3" fontId="3" fillId="0" borderId="15" xfId="1" applyNumberFormat="1" applyFont="1" applyBorder="1"/>
    <xf numFmtId="0" fontId="0" fillId="0" borderId="1" xfId="0" applyFont="1" applyBorder="1"/>
    <xf numFmtId="3" fontId="6" fillId="0" borderId="16" xfId="1" applyNumberFormat="1" applyFont="1" applyBorder="1"/>
    <xf numFmtId="3" fontId="6" fillId="0" borderId="17" xfId="1" applyNumberFormat="1" applyFont="1" applyBorder="1"/>
    <xf numFmtId="3" fontId="6" fillId="0" borderId="18" xfId="1" applyNumberFormat="1" applyFont="1" applyBorder="1"/>
    <xf numFmtId="49" fontId="6" fillId="0" borderId="20" xfId="2" applyNumberFormat="1" applyFont="1" applyBorder="1"/>
    <xf numFmtId="0" fontId="0" fillId="0" borderId="33" xfId="0" applyFont="1" applyBorder="1"/>
    <xf numFmtId="3" fontId="6" fillId="0" borderId="21" xfId="1" applyNumberFormat="1" applyFont="1" applyBorder="1"/>
    <xf numFmtId="3" fontId="6" fillId="0" borderId="22" xfId="1" applyNumberFormat="1" applyFont="1" applyBorder="1"/>
    <xf numFmtId="0" fontId="6" fillId="0" borderId="34" xfId="2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37" xfId="0" applyFont="1" applyBorder="1" applyAlignment="1">
      <alignment horizontal="center" vertical="center" textRotation="45"/>
    </xf>
    <xf numFmtId="0" fontId="0" fillId="0" borderId="35" xfId="0" applyFont="1" applyBorder="1" applyAlignment="1">
      <alignment horizontal="center" vertical="center" textRotation="45"/>
    </xf>
    <xf numFmtId="0" fontId="0" fillId="0" borderId="36" xfId="0" applyFont="1" applyBorder="1" applyAlignment="1">
      <alignment horizontal="center" vertical="center" textRotation="45"/>
    </xf>
    <xf numFmtId="0" fontId="7" fillId="0" borderId="42" xfId="2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5" fontId="7" fillId="0" borderId="43" xfId="1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5" fontId="8" fillId="0" borderId="43" xfId="1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165" fontId="7" fillId="0" borderId="8" xfId="1" applyNumberFormat="1" applyFont="1" applyBorder="1" applyAlignment="1">
      <alignment horizontal="center" vertical="center"/>
    </xf>
    <xf numFmtId="165" fontId="7" fillId="0" borderId="42" xfId="1" applyNumberFormat="1" applyFont="1" applyBorder="1" applyAlignment="1">
      <alignment horizontal="center" vertical="center"/>
    </xf>
    <xf numFmtId="165" fontId="7" fillId="0" borderId="40" xfId="1" applyNumberFormat="1" applyFont="1" applyBorder="1" applyAlignment="1">
      <alignment horizontal="center" vertical="center"/>
    </xf>
    <xf numFmtId="165" fontId="7" fillId="0" borderId="39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165" fontId="7" fillId="0" borderId="37" xfId="1" applyNumberFormat="1" applyFont="1" applyBorder="1" applyAlignment="1">
      <alignment horizontal="center" vertical="center"/>
    </xf>
    <xf numFmtId="165" fontId="7" fillId="0" borderId="35" xfId="1" applyNumberFormat="1" applyFont="1" applyBorder="1" applyAlignment="1">
      <alignment horizontal="center" vertical="center"/>
    </xf>
    <xf numFmtId="165" fontId="7" fillId="0" borderId="37" xfId="1" applyNumberFormat="1" applyFont="1" applyBorder="1" applyAlignment="1">
      <alignment horizontal="center" vertical="center" wrapText="1"/>
    </xf>
    <xf numFmtId="165" fontId="7" fillId="0" borderId="35" xfId="1" applyNumberFormat="1" applyFont="1" applyBorder="1" applyAlignment="1">
      <alignment horizontal="center" vertical="center" wrapText="1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Munka1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esb/AppData/Local/Microsoft/Windows/INetCache/Content.Outlook/G7SI0XX0/2020.%20&#233;vi%20besz&#225;mol&#243;%20-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bev. forrásonként"/>
      <sheetName val="2. bev.intézm."/>
      <sheetName val="3.működési bevételek"/>
      <sheetName val="4.felhalmozási bevételek "/>
      <sheetName val="5.finanszírozási bev."/>
      <sheetName val="6. köt. önként váll. bevét."/>
      <sheetName val="7.intézményfinanszírozás"/>
      <sheetName val="8. kiadások"/>
      <sheetName val="9. működ.kiad."/>
      <sheetName val="10. felhalmozási kiadások"/>
      <sheetName val="11. finanszírozási kiadások"/>
      <sheetName val="12.köt.önk.állmig. fel."/>
      <sheetName val="13. működési pe. átad. "/>
      <sheetName val="14.szoc. kiadások "/>
      <sheetName val="15.Beruházások"/>
      <sheetName val="16. Felújítások"/>
      <sheetName val="17. közgazd.mérleg"/>
      <sheetName val="18 pénzeszközök "/>
      <sheetName val="19.Mérleg "/>
      <sheetName val="20.mérleg intézm."/>
      <sheetName val="21. Vagyon kim."/>
      <sheetName val="23.SKÖH vagyon "/>
      <sheetName val="24. Önk.vagyona"/>
      <sheetName val="25.IGESZ és int."/>
      <sheetName val="26. részesedések"/>
      <sheetName val="27.maradvány"/>
      <sheetName val="28. maradvány intézm."/>
      <sheetName val="29.kezességv."/>
      <sheetName val="30. többéve kihat.felad."/>
      <sheetName val="31. létszám"/>
      <sheetName val="32. közvetett tám."/>
      <sheetName val="33. juttatások"/>
      <sheetName val="34.EU támog."/>
      <sheetName val="35.AKÜ fizetési köt."/>
      <sheetName val="36. eredménykim."/>
      <sheetName val="37. TE. állományának alakulása"/>
      <sheetName val="38.eszközök értékv. "/>
      <sheetName val="39. kiegészítő tájékoztató  "/>
      <sheetName val="40. melléklet"/>
      <sheetName val="41. melléklet"/>
      <sheetName val="42. melléklet"/>
      <sheetName val="43. melléklet"/>
      <sheetName val="44. melléklet"/>
      <sheetName val="45. melléklet"/>
      <sheetName val=" 46. melléklet"/>
      <sheetName val="47. melléklet"/>
      <sheetName val="48.melléklet"/>
      <sheetName val="49. melléklet"/>
      <sheetName val="5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14275540</v>
          </cell>
          <cell r="G12">
            <v>14275540</v>
          </cell>
          <cell r="H12">
            <v>0</v>
          </cell>
        </row>
        <row r="13">
          <cell r="F13">
            <v>52491539</v>
          </cell>
          <cell r="G13">
            <v>52491539</v>
          </cell>
          <cell r="H13">
            <v>0</v>
          </cell>
        </row>
        <row r="14">
          <cell r="F14">
            <v>117000</v>
          </cell>
          <cell r="G14">
            <v>117000</v>
          </cell>
          <cell r="H14">
            <v>0</v>
          </cell>
        </row>
        <row r="18">
          <cell r="F18">
            <v>2267000</v>
          </cell>
          <cell r="H18">
            <v>2267000</v>
          </cell>
        </row>
        <row r="19">
          <cell r="F19">
            <v>251073907</v>
          </cell>
          <cell r="G19">
            <v>70942008</v>
          </cell>
          <cell r="H19">
            <v>180131899</v>
          </cell>
        </row>
        <row r="20">
          <cell r="F20">
            <v>605000</v>
          </cell>
          <cell r="G20">
            <v>605000</v>
          </cell>
        </row>
        <row r="22">
          <cell r="C22">
            <v>628850</v>
          </cell>
          <cell r="D22">
            <v>319566</v>
          </cell>
          <cell r="E22">
            <v>309284</v>
          </cell>
          <cell r="F22">
            <v>4034815</v>
          </cell>
          <cell r="G22">
            <v>876941</v>
          </cell>
          <cell r="H22">
            <v>3157874</v>
          </cell>
        </row>
        <row r="29">
          <cell r="F29">
            <v>32525711</v>
          </cell>
          <cell r="G29">
            <v>29958152</v>
          </cell>
          <cell r="H29">
            <v>2567559</v>
          </cell>
        </row>
        <row r="30">
          <cell r="F30">
            <v>10788729</v>
          </cell>
          <cell r="G30">
            <v>10788729</v>
          </cell>
          <cell r="H30">
            <v>0</v>
          </cell>
        </row>
        <row r="31">
          <cell r="F31">
            <v>26790350</v>
          </cell>
          <cell r="G31">
            <v>21395020</v>
          </cell>
          <cell r="H31">
            <v>5395330</v>
          </cell>
        </row>
        <row r="32">
          <cell r="F32">
            <v>8753118</v>
          </cell>
          <cell r="G32">
            <v>8753118</v>
          </cell>
          <cell r="H32">
            <v>0</v>
          </cell>
        </row>
        <row r="34">
          <cell r="I34">
            <v>1560700</v>
          </cell>
          <cell r="K34">
            <v>1560700</v>
          </cell>
        </row>
      </sheetData>
      <sheetData sheetId="23">
        <row r="12">
          <cell r="F12">
            <v>6770180</v>
          </cell>
          <cell r="G12">
            <v>4504321</v>
          </cell>
          <cell r="H12">
            <v>2265859</v>
          </cell>
        </row>
        <row r="13">
          <cell r="F13">
            <v>84318454</v>
          </cell>
          <cell r="G13">
            <v>81907747</v>
          </cell>
          <cell r="H13">
            <v>2410707</v>
          </cell>
        </row>
        <row r="14">
          <cell r="F14">
            <v>466363</v>
          </cell>
          <cell r="G14">
            <v>466363</v>
          </cell>
          <cell r="H14">
            <v>0</v>
          </cell>
        </row>
        <row r="16">
          <cell r="C16">
            <v>1890120072</v>
          </cell>
          <cell r="E16">
            <v>1890120072</v>
          </cell>
          <cell r="F16">
            <v>13759000</v>
          </cell>
          <cell r="H16">
            <v>13759000</v>
          </cell>
          <cell r="I16">
            <v>74054756</v>
          </cell>
          <cell r="K16">
            <v>74054756</v>
          </cell>
        </row>
        <row r="17">
          <cell r="C17">
            <v>34500000</v>
          </cell>
          <cell r="E17">
            <v>34500000</v>
          </cell>
          <cell r="F17">
            <v>555000</v>
          </cell>
          <cell r="H17">
            <v>555000</v>
          </cell>
          <cell r="I17">
            <v>70079487</v>
          </cell>
          <cell r="K17">
            <v>70079487</v>
          </cell>
        </row>
        <row r="18">
          <cell r="C18">
            <v>417981410</v>
          </cell>
          <cell r="E18">
            <v>417981410</v>
          </cell>
          <cell r="F18">
            <v>15664212</v>
          </cell>
          <cell r="H18">
            <v>15664212</v>
          </cell>
          <cell r="I18">
            <v>397447400</v>
          </cell>
          <cell r="K18">
            <v>397447400</v>
          </cell>
        </row>
        <row r="19">
          <cell r="C19">
            <v>6499902</v>
          </cell>
          <cell r="D19">
            <v>3859925</v>
          </cell>
          <cell r="E19">
            <v>2639977</v>
          </cell>
          <cell r="F19">
            <v>3573000</v>
          </cell>
          <cell r="G19">
            <v>1929616</v>
          </cell>
          <cell r="H19">
            <v>1643384</v>
          </cell>
          <cell r="I19">
            <v>290556193</v>
          </cell>
          <cell r="J19">
            <v>107325395</v>
          </cell>
          <cell r="K19">
            <v>183230798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4919085704</v>
          </cell>
          <cell r="G20">
            <v>258696616</v>
          </cell>
          <cell r="H20">
            <v>4660389088</v>
          </cell>
          <cell r="I20">
            <v>131678299</v>
          </cell>
          <cell r="J20">
            <v>19148579</v>
          </cell>
          <cell r="K20">
            <v>112529720</v>
          </cell>
        </row>
        <row r="21">
          <cell r="C21">
            <v>4932915</v>
          </cell>
          <cell r="E21">
            <v>4932915</v>
          </cell>
          <cell r="F21">
            <v>33520081</v>
          </cell>
          <cell r="G21">
            <v>10830623</v>
          </cell>
          <cell r="H21">
            <v>22689458</v>
          </cell>
          <cell r="I21">
            <v>17988255</v>
          </cell>
          <cell r="J21">
            <v>1796084</v>
          </cell>
          <cell r="K21">
            <v>16192171</v>
          </cell>
        </row>
        <row r="22">
          <cell r="C22">
            <v>7489789536</v>
          </cell>
          <cell r="D22">
            <v>2124795838</v>
          </cell>
          <cell r="E22">
            <v>5364993698</v>
          </cell>
          <cell r="F22">
            <v>547739728</v>
          </cell>
          <cell r="G22">
            <v>46740126</v>
          </cell>
          <cell r="H22">
            <v>500999602</v>
          </cell>
          <cell r="I22">
            <v>178492623</v>
          </cell>
          <cell r="J22">
            <v>23067266</v>
          </cell>
        </row>
        <row r="23">
          <cell r="F23">
            <v>28978350</v>
          </cell>
          <cell r="G23">
            <v>2309291</v>
          </cell>
          <cell r="H23">
            <v>26669059</v>
          </cell>
        </row>
        <row r="24">
          <cell r="C24">
            <v>30632000</v>
          </cell>
          <cell r="E24">
            <v>30632000</v>
          </cell>
          <cell r="F24">
            <v>1390000</v>
          </cell>
          <cell r="H24">
            <v>1390000</v>
          </cell>
          <cell r="I24">
            <v>21000</v>
          </cell>
          <cell r="K24">
            <v>21000</v>
          </cell>
        </row>
        <row r="25">
          <cell r="C25">
            <v>30254098</v>
          </cell>
          <cell r="E25">
            <v>30254098</v>
          </cell>
        </row>
        <row r="26">
          <cell r="F26">
            <v>76801614</v>
          </cell>
          <cell r="G26">
            <v>6949437</v>
          </cell>
          <cell r="H26">
            <v>69852177</v>
          </cell>
        </row>
        <row r="27">
          <cell r="C27">
            <v>1147390324</v>
          </cell>
          <cell r="D27">
            <v>341342596</v>
          </cell>
          <cell r="E27">
            <v>806047728</v>
          </cell>
          <cell r="F27">
            <v>1672117370</v>
          </cell>
          <cell r="G27">
            <v>738533731</v>
          </cell>
          <cell r="H27">
            <v>933583639</v>
          </cell>
        </row>
        <row r="29">
          <cell r="F29">
            <v>17343315</v>
          </cell>
          <cell r="G29">
            <v>10628468</v>
          </cell>
          <cell r="H29">
            <v>6714847</v>
          </cell>
        </row>
        <row r="30">
          <cell r="F30">
            <v>9272906</v>
          </cell>
          <cell r="G30">
            <v>9272906</v>
          </cell>
          <cell r="H30">
            <v>0</v>
          </cell>
        </row>
        <row r="31">
          <cell r="F31">
            <v>275832093</v>
          </cell>
          <cell r="G31">
            <v>56030167</v>
          </cell>
          <cell r="H31">
            <v>219801926</v>
          </cell>
        </row>
        <row r="32">
          <cell r="F32">
            <v>97332698</v>
          </cell>
          <cell r="G32">
            <v>97332698</v>
          </cell>
          <cell r="H32">
            <v>0</v>
          </cell>
        </row>
        <row r="34">
          <cell r="F34">
            <v>59348201</v>
          </cell>
          <cell r="G34">
            <v>576822</v>
          </cell>
          <cell r="H34">
            <v>58771379</v>
          </cell>
          <cell r="I34">
            <v>78925273</v>
          </cell>
          <cell r="K34">
            <v>78925273</v>
          </cell>
        </row>
        <row r="35">
          <cell r="F35">
            <v>18896613</v>
          </cell>
          <cell r="G35">
            <v>16342522</v>
          </cell>
          <cell r="H35">
            <v>2554091</v>
          </cell>
          <cell r="I35">
            <v>31579159</v>
          </cell>
          <cell r="J35">
            <v>19500502</v>
          </cell>
          <cell r="K35">
            <v>12078657</v>
          </cell>
        </row>
        <row r="36">
          <cell r="H36">
            <v>0</v>
          </cell>
        </row>
        <row r="37">
          <cell r="F37">
            <v>52420331</v>
          </cell>
          <cell r="G37">
            <v>52099335</v>
          </cell>
          <cell r="H37">
            <v>320996</v>
          </cell>
        </row>
        <row r="38">
          <cell r="I38">
            <v>501020614</v>
          </cell>
          <cell r="K38">
            <v>501020614</v>
          </cell>
          <cell r="L38">
            <v>501020614</v>
          </cell>
        </row>
        <row r="39">
          <cell r="I39">
            <v>3215751292</v>
          </cell>
          <cell r="K39">
            <v>3215751292</v>
          </cell>
        </row>
        <row r="40">
          <cell r="I40">
            <v>25460919</v>
          </cell>
          <cell r="J40">
            <v>6700639</v>
          </cell>
          <cell r="K40">
            <v>18760280</v>
          </cell>
        </row>
        <row r="41">
          <cell r="C41">
            <v>2269150513</v>
          </cell>
          <cell r="E41">
            <v>2269150513</v>
          </cell>
          <cell r="L41">
            <v>2269150513</v>
          </cell>
          <cell r="M41">
            <v>0</v>
          </cell>
          <cell r="N41">
            <v>2269150513</v>
          </cell>
        </row>
      </sheetData>
      <sheetData sheetId="24">
        <row r="12">
          <cell r="E12">
            <v>0</v>
          </cell>
          <cell r="H12">
            <v>0</v>
          </cell>
        </row>
        <row r="13">
          <cell r="C13">
            <v>3343285</v>
          </cell>
          <cell r="D13">
            <v>3343285</v>
          </cell>
          <cell r="E13">
            <v>0</v>
          </cell>
          <cell r="F13">
            <v>125906</v>
          </cell>
          <cell r="G13">
            <v>125713</v>
          </cell>
          <cell r="H13">
            <v>193</v>
          </cell>
        </row>
        <row r="14">
          <cell r="C14">
            <v>1924481</v>
          </cell>
          <cell r="D14">
            <v>1924481</v>
          </cell>
          <cell r="E14">
            <v>0</v>
          </cell>
        </row>
        <row r="16">
          <cell r="H16">
            <v>0</v>
          </cell>
        </row>
        <row r="17">
          <cell r="H17">
            <v>0</v>
          </cell>
        </row>
        <row r="19">
          <cell r="H19">
            <v>0</v>
          </cell>
          <cell r="K19">
            <v>0</v>
          </cell>
        </row>
        <row r="20">
          <cell r="C20">
            <v>460000</v>
          </cell>
          <cell r="D20">
            <v>460000</v>
          </cell>
          <cell r="F20">
            <v>1843912</v>
          </cell>
          <cell r="G20">
            <v>32282</v>
          </cell>
          <cell r="H20">
            <v>1811630</v>
          </cell>
        </row>
        <row r="21">
          <cell r="C21">
            <v>77320</v>
          </cell>
          <cell r="D21">
            <v>77320</v>
          </cell>
          <cell r="F21">
            <v>5046772</v>
          </cell>
          <cell r="G21">
            <v>991284</v>
          </cell>
          <cell r="H21">
            <v>4055488</v>
          </cell>
        </row>
        <row r="22">
          <cell r="F22">
            <v>94876118</v>
          </cell>
          <cell r="G22">
            <v>33268190</v>
          </cell>
          <cell r="H22">
            <v>61607928</v>
          </cell>
        </row>
        <row r="29">
          <cell r="C29">
            <v>17874550</v>
          </cell>
          <cell r="D29">
            <v>17874550</v>
          </cell>
          <cell r="E29">
            <v>0</v>
          </cell>
          <cell r="F29">
            <v>6678281</v>
          </cell>
          <cell r="G29">
            <v>3456119</v>
          </cell>
          <cell r="H29">
            <v>3222162</v>
          </cell>
          <cell r="K29">
            <v>0</v>
          </cell>
        </row>
        <row r="30">
          <cell r="C30">
            <v>3827751</v>
          </cell>
          <cell r="D30">
            <v>3827751</v>
          </cell>
          <cell r="E30">
            <v>0</v>
          </cell>
        </row>
        <row r="31">
          <cell r="C31">
            <v>42330850</v>
          </cell>
          <cell r="D31">
            <v>42330850</v>
          </cell>
          <cell r="E31">
            <v>0</v>
          </cell>
          <cell r="F31">
            <v>19603287</v>
          </cell>
          <cell r="G31">
            <v>8761679</v>
          </cell>
          <cell r="H31">
            <v>10841608</v>
          </cell>
          <cell r="K31">
            <v>0</v>
          </cell>
        </row>
        <row r="32">
          <cell r="C32">
            <v>20903426</v>
          </cell>
          <cell r="D32">
            <v>20903426</v>
          </cell>
          <cell r="E32">
            <v>0</v>
          </cell>
        </row>
        <row r="33">
          <cell r="E33">
            <v>0</v>
          </cell>
        </row>
        <row r="34">
          <cell r="E34">
            <v>0</v>
          </cell>
          <cell r="F34">
            <v>1529720</v>
          </cell>
          <cell r="G34">
            <v>0</v>
          </cell>
          <cell r="H34">
            <v>1529720</v>
          </cell>
        </row>
        <row r="35">
          <cell r="C35">
            <v>296600</v>
          </cell>
          <cell r="D35">
            <v>296600</v>
          </cell>
          <cell r="E35">
            <v>0</v>
          </cell>
          <cell r="F35">
            <v>9703149</v>
          </cell>
          <cell r="G35">
            <v>2664083</v>
          </cell>
          <cell r="H35">
            <v>7039066</v>
          </cell>
          <cell r="K35">
            <v>0</v>
          </cell>
        </row>
        <row r="38">
          <cell r="F38">
            <v>4170121</v>
          </cell>
          <cell r="L38">
            <v>4170121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51"/>
  <sheetViews>
    <sheetView tabSelected="1" zoomScale="90" zoomScaleNormal="90" workbookViewId="0">
      <selection activeCell="B1" sqref="B1:O1"/>
    </sheetView>
  </sheetViews>
  <sheetFormatPr defaultRowHeight="12.75" x14ac:dyDescent="0.2"/>
  <cols>
    <col min="1" max="1" width="7.140625" style="1" customWidth="1"/>
    <col min="2" max="2" width="24.42578125" style="1" customWidth="1"/>
    <col min="3" max="3" width="13.7109375" style="1" customWidth="1"/>
    <col min="4" max="4" width="14.140625" style="1" customWidth="1"/>
    <col min="5" max="6" width="14.28515625" style="1" customWidth="1"/>
    <col min="7" max="7" width="16.7109375" style="1" customWidth="1"/>
    <col min="8" max="8" width="18" style="1" customWidth="1"/>
    <col min="9" max="9" width="17.28515625" style="1" customWidth="1"/>
    <col min="10" max="10" width="12.5703125" style="1" customWidth="1"/>
    <col min="11" max="11" width="15" style="1" customWidth="1"/>
    <col min="12" max="12" width="15.7109375" style="1" customWidth="1"/>
    <col min="13" max="13" width="14" style="1" customWidth="1"/>
    <col min="14" max="14" width="15.42578125" style="1" customWidth="1"/>
    <col min="15" max="15" width="11.5703125" style="1" customWidth="1"/>
    <col min="16" max="16384" width="9.140625" style="1"/>
  </cols>
  <sheetData>
    <row r="1" spans="1:15" x14ac:dyDescent="0.2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5" customHeight="1" x14ac:dyDescent="0.2">
      <c r="B2" s="80" t="s">
        <v>75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17.25" customHeight="1" x14ac:dyDescent="0.2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13.5" thickBot="1" x14ac:dyDescent="0.2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O4" s="79" t="s">
        <v>73</v>
      </c>
    </row>
    <row r="5" spans="1:15" ht="21.75" customHeight="1" thickBot="1" x14ac:dyDescent="0.25">
      <c r="A5" s="81" t="s">
        <v>72</v>
      </c>
      <c r="B5" s="84" t="s">
        <v>71</v>
      </c>
      <c r="C5" s="87" t="s">
        <v>70</v>
      </c>
      <c r="D5" s="88"/>
      <c r="E5" s="88"/>
      <c r="F5" s="88"/>
      <c r="G5" s="88"/>
      <c r="H5" s="89"/>
      <c r="I5" s="90" t="s">
        <v>69</v>
      </c>
      <c r="J5" s="91"/>
      <c r="K5" s="92"/>
      <c r="L5" s="99" t="s">
        <v>68</v>
      </c>
      <c r="M5" s="91"/>
      <c r="N5" s="92"/>
      <c r="O5" s="100" t="s">
        <v>67</v>
      </c>
    </row>
    <row r="6" spans="1:15" ht="22.5" customHeight="1" x14ac:dyDescent="0.2">
      <c r="A6" s="82"/>
      <c r="B6" s="85"/>
      <c r="C6" s="90" t="s">
        <v>66</v>
      </c>
      <c r="D6" s="103"/>
      <c r="E6" s="104"/>
      <c r="F6" s="90" t="s">
        <v>65</v>
      </c>
      <c r="G6" s="103"/>
      <c r="H6" s="104"/>
      <c r="I6" s="93"/>
      <c r="J6" s="94"/>
      <c r="K6" s="95"/>
      <c r="L6" s="93"/>
      <c r="M6" s="94"/>
      <c r="N6" s="95"/>
      <c r="O6" s="101"/>
    </row>
    <row r="7" spans="1:15" ht="13.5" customHeight="1" thickBot="1" x14ac:dyDescent="0.25">
      <c r="A7" s="82"/>
      <c r="B7" s="85"/>
      <c r="C7" s="105"/>
      <c r="D7" s="106"/>
      <c r="E7" s="107"/>
      <c r="F7" s="105"/>
      <c r="G7" s="106"/>
      <c r="H7" s="107"/>
      <c r="I7" s="96"/>
      <c r="J7" s="97"/>
      <c r="K7" s="98"/>
      <c r="L7" s="96"/>
      <c r="M7" s="97"/>
      <c r="N7" s="98"/>
      <c r="O7" s="101"/>
    </row>
    <row r="8" spans="1:15" ht="18.75" customHeight="1" x14ac:dyDescent="0.2">
      <c r="A8" s="82"/>
      <c r="B8" s="85"/>
      <c r="C8" s="108" t="s">
        <v>64</v>
      </c>
      <c r="D8" s="110" t="s">
        <v>63</v>
      </c>
      <c r="E8" s="108" t="s">
        <v>62</v>
      </c>
      <c r="F8" s="108" t="s">
        <v>64</v>
      </c>
      <c r="G8" s="110" t="s">
        <v>63</v>
      </c>
      <c r="H8" s="108" t="s">
        <v>62</v>
      </c>
      <c r="I8" s="108" t="s">
        <v>64</v>
      </c>
      <c r="J8" s="110" t="s">
        <v>63</v>
      </c>
      <c r="K8" s="108" t="s">
        <v>62</v>
      </c>
      <c r="L8" s="108" t="s">
        <v>64</v>
      </c>
      <c r="M8" s="110" t="s">
        <v>63</v>
      </c>
      <c r="N8" s="108" t="s">
        <v>62</v>
      </c>
      <c r="O8" s="102"/>
    </row>
    <row r="9" spans="1:15" ht="25.5" customHeight="1" thickBot="1" x14ac:dyDescent="0.25">
      <c r="A9" s="83"/>
      <c r="B9" s="86"/>
      <c r="C9" s="109"/>
      <c r="D9" s="111"/>
      <c r="E9" s="109"/>
      <c r="F9" s="109"/>
      <c r="G9" s="111"/>
      <c r="H9" s="109"/>
      <c r="I9" s="109"/>
      <c r="J9" s="111"/>
      <c r="K9" s="109"/>
      <c r="L9" s="109"/>
      <c r="M9" s="111"/>
      <c r="N9" s="109"/>
      <c r="O9" s="102"/>
    </row>
    <row r="10" spans="1:15" ht="17.25" thickBot="1" x14ac:dyDescent="0.35">
      <c r="A10" s="70" t="s">
        <v>61</v>
      </c>
      <c r="B10" s="27" t="s">
        <v>60</v>
      </c>
      <c r="C10" s="23">
        <f>SUM(C11:C13)</f>
        <v>5267766</v>
      </c>
      <c r="D10" s="16">
        <f>SUM(D11:D13)</f>
        <v>5267766</v>
      </c>
      <c r="E10" s="16">
        <f>SUM(E11:E13)</f>
        <v>0</v>
      </c>
      <c r="F10" s="25">
        <f>F11+F12+F13</f>
        <v>158564982</v>
      </c>
      <c r="G10" s="16">
        <f>G11+G12+G13</f>
        <v>153888223</v>
      </c>
      <c r="H10" s="24">
        <f>F10-G10</f>
        <v>4676759</v>
      </c>
      <c r="I10" s="23">
        <f>SUM(I11:I13)</f>
        <v>0</v>
      </c>
      <c r="J10" s="16">
        <f>SUM(J11:J13)</f>
        <v>0</v>
      </c>
      <c r="K10" s="15">
        <f>I10-J10</f>
        <v>0</v>
      </c>
      <c r="L10" s="22">
        <f>C10+F10+I10</f>
        <v>163832748</v>
      </c>
      <c r="M10" s="21">
        <f>D10+G10+J10</f>
        <v>159155989</v>
      </c>
      <c r="N10" s="20">
        <f>L10-M10</f>
        <v>4676759</v>
      </c>
      <c r="O10" s="68">
        <f t="shared" ref="O10:O31" si="0">M10/L10*100</f>
        <v>97.145406484911064</v>
      </c>
    </row>
    <row r="11" spans="1:15" ht="16.5" x14ac:dyDescent="0.3">
      <c r="A11" s="67" t="s">
        <v>59</v>
      </c>
      <c r="B11" s="78" t="s">
        <v>58</v>
      </c>
      <c r="C11" s="31">
        <f>'[1]23.SKÖH vagyon '!C12+'[1]24. Önk.vagyona'!C12+'[1]25.IGESZ és int.'!C12</f>
        <v>0</v>
      </c>
      <c r="D11" s="31">
        <f>'[1]23.SKÖH vagyon '!D12+'[1]24. Önk.vagyona'!D12+'[1]25.IGESZ és int.'!D12</f>
        <v>0</v>
      </c>
      <c r="E11" s="31">
        <f>'[1]23.SKÖH vagyon '!E12+'[1]24. Önk.vagyona'!E12+'[1]25.IGESZ és int.'!E12</f>
        <v>0</v>
      </c>
      <c r="F11" s="31">
        <f>'[1]23.SKÖH vagyon '!F12+'[1]24. Önk.vagyona'!F12+'[1]25.IGESZ és int.'!F12</f>
        <v>21045720</v>
      </c>
      <c r="G11" s="31">
        <f>'[1]23.SKÖH vagyon '!G12+'[1]24. Önk.vagyona'!G12+'[1]25.IGESZ és int.'!G12</f>
        <v>18779861</v>
      </c>
      <c r="H11" s="31">
        <f>'[1]23.SKÖH vagyon '!H12+'[1]24. Önk.vagyona'!H12+'[1]25.IGESZ és int.'!H12</f>
        <v>2265859</v>
      </c>
      <c r="I11" s="31">
        <f>'[1]23.SKÖH vagyon '!I12+'[1]24. Önk.vagyona'!I12+'[1]25.IGESZ és int.'!I12</f>
        <v>0</v>
      </c>
      <c r="J11" s="31">
        <f>'[1]23.SKÖH vagyon '!J12+'[1]24. Önk.vagyona'!J12+'[1]25.IGESZ és int.'!J12</f>
        <v>0</v>
      </c>
      <c r="K11" s="31">
        <f>'[1]23.SKÖH vagyon '!K12+'[1]24. Önk.vagyona'!K12+'[1]25.IGESZ és int.'!K12</f>
        <v>0</v>
      </c>
      <c r="L11" s="44">
        <f>C11+F11+I11</f>
        <v>21045720</v>
      </c>
      <c r="M11" s="39">
        <f>D11+G11+J11</f>
        <v>18779861</v>
      </c>
      <c r="N11" s="43">
        <f>L11-M11</f>
        <v>2265859</v>
      </c>
      <c r="O11" s="10">
        <f t="shared" si="0"/>
        <v>89.233635152420547</v>
      </c>
    </row>
    <row r="12" spans="1:15" ht="16.5" x14ac:dyDescent="0.3">
      <c r="A12" s="9" t="s">
        <v>57</v>
      </c>
      <c r="B12" s="41" t="s">
        <v>56</v>
      </c>
      <c r="C12" s="31">
        <f>'[1]23.SKÖH vagyon '!C13+'[1]24. Önk.vagyona'!C13+'[1]25.IGESZ és int.'!C13</f>
        <v>3343285</v>
      </c>
      <c r="D12" s="31">
        <f>'[1]23.SKÖH vagyon '!D13+'[1]24. Önk.vagyona'!D13+'[1]25.IGESZ és int.'!D13</f>
        <v>3343285</v>
      </c>
      <c r="E12" s="31">
        <f>'[1]23.SKÖH vagyon '!E13+'[1]24. Önk.vagyona'!E13+'[1]25.IGESZ és int.'!E13</f>
        <v>0</v>
      </c>
      <c r="F12" s="31">
        <f>'[1]23.SKÖH vagyon '!F13+'[1]24. Önk.vagyona'!F13+'[1]25.IGESZ és int.'!F13</f>
        <v>136935899</v>
      </c>
      <c r="G12" s="31">
        <f>'[1]23.SKÖH vagyon '!G13+'[1]24. Önk.vagyona'!G13+'[1]25.IGESZ és int.'!G13</f>
        <v>134524999</v>
      </c>
      <c r="H12" s="31">
        <f>'[1]23.SKÖH vagyon '!H13+'[1]24. Önk.vagyona'!H13+'[1]25.IGESZ és int.'!H13</f>
        <v>2410900</v>
      </c>
      <c r="I12" s="31">
        <f>'[1]23.SKÖH vagyon '!I13+'[1]24. Önk.vagyona'!I13+'[1]25.IGESZ és int.'!I13</f>
        <v>0</v>
      </c>
      <c r="J12" s="31">
        <f>'[1]23.SKÖH vagyon '!J13+'[1]24. Önk.vagyona'!J13+'[1]25.IGESZ és int.'!J13</f>
        <v>0</v>
      </c>
      <c r="K12" s="31">
        <f>'[1]23.SKÖH vagyon '!K13+'[1]24. Önk.vagyona'!K13+'[1]25.IGESZ és int.'!K13</f>
        <v>0</v>
      </c>
      <c r="L12" s="40">
        <f>C12+F12+I12</f>
        <v>140279184</v>
      </c>
      <c r="M12" s="77">
        <f>SUM(D12+G12+J12)</f>
        <v>137868284</v>
      </c>
      <c r="N12" s="76">
        <f>L12-M12</f>
        <v>2410900</v>
      </c>
      <c r="O12" s="33">
        <f t="shared" si="0"/>
        <v>98.281355842503331</v>
      </c>
    </row>
    <row r="13" spans="1:15" ht="17.25" thickBot="1" x14ac:dyDescent="0.35">
      <c r="A13" s="75" t="s">
        <v>55</v>
      </c>
      <c r="B13" s="74" t="s">
        <v>54</v>
      </c>
      <c r="C13" s="31">
        <f>'[1]23.SKÖH vagyon '!C14+'[1]24. Önk.vagyona'!C14+'[1]25.IGESZ és int.'!C14</f>
        <v>1924481</v>
      </c>
      <c r="D13" s="31">
        <f>'[1]23.SKÖH vagyon '!D14+'[1]24. Önk.vagyona'!D14+'[1]25.IGESZ és int.'!D14</f>
        <v>1924481</v>
      </c>
      <c r="E13" s="31">
        <f>'[1]23.SKÖH vagyon '!E14+'[1]24. Önk.vagyona'!E14+'[1]25.IGESZ és int.'!E14</f>
        <v>0</v>
      </c>
      <c r="F13" s="31">
        <f>'[1]23.SKÖH vagyon '!F14+'[1]24. Önk.vagyona'!F14+'[1]25.IGESZ és int.'!F14</f>
        <v>583363</v>
      </c>
      <c r="G13" s="31">
        <f>'[1]23.SKÖH vagyon '!G14+'[1]24. Önk.vagyona'!G14+'[1]25.IGESZ és int.'!G14</f>
        <v>583363</v>
      </c>
      <c r="H13" s="31">
        <f>'[1]23.SKÖH vagyon '!H14+'[1]24. Önk.vagyona'!H14+'[1]25.IGESZ és int.'!H14</f>
        <v>0</v>
      </c>
      <c r="I13" s="31">
        <f>'[1]23.SKÖH vagyon '!I14+'[1]24. Önk.vagyona'!I14+'[1]25.IGESZ és int.'!I14</f>
        <v>0</v>
      </c>
      <c r="J13" s="31">
        <f>'[1]23.SKÖH vagyon '!J14+'[1]24. Önk.vagyona'!J14+'[1]25.IGESZ és int.'!J14</f>
        <v>0</v>
      </c>
      <c r="K13" s="31">
        <f>'[1]23.SKÖH vagyon '!K14+'[1]24. Önk.vagyona'!K14+'[1]25.IGESZ és int.'!K14</f>
        <v>0</v>
      </c>
      <c r="L13" s="73">
        <f>C13+F13+I13</f>
        <v>2507844</v>
      </c>
      <c r="M13" s="72">
        <f>SUM(D13+G13+J13)</f>
        <v>2507844</v>
      </c>
      <c r="N13" s="71">
        <f>L13-M13</f>
        <v>0</v>
      </c>
      <c r="O13" s="33">
        <f t="shared" si="0"/>
        <v>100</v>
      </c>
    </row>
    <row r="14" spans="1:15" ht="17.25" thickBot="1" x14ac:dyDescent="0.35">
      <c r="A14" s="70" t="s">
        <v>53</v>
      </c>
      <c r="B14" s="27" t="s">
        <v>52</v>
      </c>
      <c r="C14" s="69">
        <f t="shared" ref="C14:N14" si="1">SUM(C15:C26)</f>
        <v>11053266427</v>
      </c>
      <c r="D14" s="69">
        <f t="shared" si="1"/>
        <v>2470855245</v>
      </c>
      <c r="E14" s="69">
        <f t="shared" si="1"/>
        <v>8582411182</v>
      </c>
      <c r="F14" s="69">
        <f t="shared" si="1"/>
        <v>7672931583</v>
      </c>
      <c r="G14" s="69">
        <f t="shared" si="1"/>
        <v>1172705145</v>
      </c>
      <c r="H14" s="69">
        <f t="shared" si="1"/>
        <v>6500226438</v>
      </c>
      <c r="I14" s="69">
        <f t="shared" si="1"/>
        <v>1160318013</v>
      </c>
      <c r="J14" s="69">
        <f t="shared" si="1"/>
        <v>151337324</v>
      </c>
      <c r="K14" s="69">
        <f t="shared" si="1"/>
        <v>1008980689</v>
      </c>
      <c r="L14" s="69">
        <f t="shared" si="1"/>
        <v>19886516023</v>
      </c>
      <c r="M14" s="69">
        <f t="shared" si="1"/>
        <v>3794897714</v>
      </c>
      <c r="N14" s="69">
        <f t="shared" si="1"/>
        <v>16091618309</v>
      </c>
      <c r="O14" s="68">
        <f t="shared" si="0"/>
        <v>19.082767990184724</v>
      </c>
    </row>
    <row r="15" spans="1:15" ht="16.5" x14ac:dyDescent="0.3">
      <c r="A15" s="67" t="s">
        <v>51</v>
      </c>
      <c r="B15" s="47" t="s">
        <v>50</v>
      </c>
      <c r="C15" s="55">
        <f>'[1]23.SKÖH vagyon '!C16+'[1]24. Önk.vagyona'!C16+'[1]25.IGESZ és int.'!C16</f>
        <v>1890120072</v>
      </c>
      <c r="D15" s="55">
        <f>'[1]23.SKÖH vagyon '!D16+'[1]24. Önk.vagyona'!D16+'[1]25.IGESZ és int.'!D16</f>
        <v>0</v>
      </c>
      <c r="E15" s="55">
        <f>'[1]23.SKÖH vagyon '!E16+'[1]24. Önk.vagyona'!E16+'[1]25.IGESZ és int.'!E16</f>
        <v>1890120072</v>
      </c>
      <c r="F15" s="55">
        <f>'[1]23.SKÖH vagyon '!F16+'[1]24. Önk.vagyona'!F16+'[1]25.IGESZ és int.'!F16</f>
        <v>13759000</v>
      </c>
      <c r="G15" s="55">
        <f>'[1]23.SKÖH vagyon '!G16+'[1]24. Önk.vagyona'!G16+'[1]25.IGESZ és int.'!G16</f>
        <v>0</v>
      </c>
      <c r="H15" s="55">
        <f>'[1]23.SKÖH vagyon '!H16+'[1]24. Önk.vagyona'!H16+'[1]25.IGESZ és int.'!H16</f>
        <v>13759000</v>
      </c>
      <c r="I15" s="55">
        <f>'[1]23.SKÖH vagyon '!I16+'[1]24. Önk.vagyona'!I16+'[1]25.IGESZ és int.'!I16</f>
        <v>74054756</v>
      </c>
      <c r="J15" s="55">
        <f>'[1]23.SKÖH vagyon '!J16+'[1]24. Önk.vagyona'!J16+'[1]25.IGESZ és int.'!J16</f>
        <v>0</v>
      </c>
      <c r="K15" s="55">
        <f>'[1]23.SKÖH vagyon '!K16+'[1]24. Önk.vagyona'!K16+'[1]25.IGESZ és int.'!K16</f>
        <v>74054756</v>
      </c>
      <c r="L15" s="66">
        <f t="shared" ref="L15:L26" si="2">C15+F15+I15</f>
        <v>1977933828</v>
      </c>
      <c r="M15" s="65">
        <f t="shared" ref="M15:M26" si="3">D15+G15+J15</f>
        <v>0</v>
      </c>
      <c r="N15" s="64">
        <f t="shared" ref="N15:N36" si="4">L15-M15</f>
        <v>1977933828</v>
      </c>
      <c r="O15" s="63">
        <f t="shared" si="0"/>
        <v>0</v>
      </c>
    </row>
    <row r="16" spans="1:15" ht="16.5" x14ac:dyDescent="0.3">
      <c r="A16" s="9" t="s">
        <v>49</v>
      </c>
      <c r="B16" s="41" t="s">
        <v>48</v>
      </c>
      <c r="C16" s="55">
        <f>'[1]23.SKÖH vagyon '!C17+'[1]24. Önk.vagyona'!C17+'[1]25.IGESZ és int.'!C17</f>
        <v>34500000</v>
      </c>
      <c r="D16" s="55">
        <f>'[1]23.SKÖH vagyon '!D17+'[1]24. Önk.vagyona'!D17+'[1]25.IGESZ és int.'!D17</f>
        <v>0</v>
      </c>
      <c r="E16" s="55">
        <f>'[1]23.SKÖH vagyon '!E17+'[1]24. Önk.vagyona'!E17+'[1]25.IGESZ és int.'!E17</f>
        <v>34500000</v>
      </c>
      <c r="F16" s="55">
        <f>'[1]23.SKÖH vagyon '!F17+'[1]24. Önk.vagyona'!F17+'[1]25.IGESZ és int.'!F17</f>
        <v>555000</v>
      </c>
      <c r="G16" s="55">
        <f>'[1]23.SKÖH vagyon '!G17+'[1]24. Önk.vagyona'!G17+'[1]25.IGESZ és int.'!G17</f>
        <v>0</v>
      </c>
      <c r="H16" s="55">
        <f>'[1]23.SKÖH vagyon '!H17+'[1]24. Önk.vagyona'!H17+'[1]25.IGESZ és int.'!H17</f>
        <v>555000</v>
      </c>
      <c r="I16" s="55">
        <f>'[1]23.SKÖH vagyon '!I17+'[1]24. Önk.vagyona'!I17+'[1]25.IGESZ és int.'!I17</f>
        <v>70079487</v>
      </c>
      <c r="J16" s="55">
        <f>'[1]23.SKÖH vagyon '!J17+'[1]24. Önk.vagyona'!J17+'[1]25.IGESZ és int.'!J17</f>
        <v>0</v>
      </c>
      <c r="K16" s="55">
        <f>'[1]23.SKÖH vagyon '!K17+'[1]24. Önk.vagyona'!K17+'[1]25.IGESZ és int.'!K17</f>
        <v>70079487</v>
      </c>
      <c r="L16" s="59">
        <f t="shared" si="2"/>
        <v>105134487</v>
      </c>
      <c r="M16" s="54">
        <f t="shared" si="3"/>
        <v>0</v>
      </c>
      <c r="N16" s="38">
        <f t="shared" si="4"/>
        <v>105134487</v>
      </c>
      <c r="O16" s="42">
        <f t="shared" si="0"/>
        <v>0</v>
      </c>
    </row>
    <row r="17" spans="1:15" ht="16.5" x14ac:dyDescent="0.3">
      <c r="A17" s="9" t="s">
        <v>47</v>
      </c>
      <c r="B17" s="60" t="s">
        <v>46</v>
      </c>
      <c r="C17" s="55">
        <f>'[1]23.SKÖH vagyon '!C18+'[1]24. Önk.vagyona'!C18+'[1]25.IGESZ és int.'!C18</f>
        <v>417981410</v>
      </c>
      <c r="D17" s="55">
        <f>'[1]23.SKÖH vagyon '!D18+'[1]24. Önk.vagyona'!D18+'[1]25.IGESZ és int.'!D18</f>
        <v>0</v>
      </c>
      <c r="E17" s="55">
        <f>'[1]23.SKÖH vagyon '!E18+'[1]24. Önk.vagyona'!E18+'[1]25.IGESZ és int.'!E18</f>
        <v>417981410</v>
      </c>
      <c r="F17" s="55">
        <f>'[1]23.SKÖH vagyon '!F18+'[1]24. Önk.vagyona'!F18+'[1]25.IGESZ és int.'!F18</f>
        <v>17931212</v>
      </c>
      <c r="G17" s="55">
        <f>'[1]23.SKÖH vagyon '!G18+'[1]24. Önk.vagyona'!G18+'[1]25.IGESZ és int.'!G18</f>
        <v>0</v>
      </c>
      <c r="H17" s="55">
        <f>'[1]23.SKÖH vagyon '!H18+'[1]24. Önk.vagyona'!H18+'[1]25.IGESZ és int.'!H18</f>
        <v>17931212</v>
      </c>
      <c r="I17" s="55">
        <f>'[1]23.SKÖH vagyon '!I18+'[1]24. Önk.vagyona'!I18+'[1]25.IGESZ és int.'!I18</f>
        <v>397447400</v>
      </c>
      <c r="J17" s="55">
        <f>'[1]23.SKÖH vagyon '!J18+'[1]24. Önk.vagyona'!J18+'[1]25.IGESZ és int.'!J18</f>
        <v>0</v>
      </c>
      <c r="K17" s="55">
        <f>'[1]23.SKÖH vagyon '!K18+'[1]24. Önk.vagyona'!K18+'[1]25.IGESZ és int.'!K18</f>
        <v>397447400</v>
      </c>
      <c r="L17" s="59">
        <f t="shared" si="2"/>
        <v>833360022</v>
      </c>
      <c r="M17" s="54">
        <f t="shared" si="3"/>
        <v>0</v>
      </c>
      <c r="N17" s="38">
        <f t="shared" si="4"/>
        <v>833360022</v>
      </c>
      <c r="O17" s="42">
        <f t="shared" si="0"/>
        <v>0</v>
      </c>
    </row>
    <row r="18" spans="1:15" ht="16.5" x14ac:dyDescent="0.3">
      <c r="A18" s="9" t="s">
        <v>45</v>
      </c>
      <c r="B18" s="41" t="s">
        <v>44</v>
      </c>
      <c r="C18" s="55">
        <f>'[1]23.SKÖH vagyon '!C19+'[1]24. Önk.vagyona'!C19+'[1]25.IGESZ és int.'!C19</f>
        <v>6499902</v>
      </c>
      <c r="D18" s="55">
        <f>'[1]23.SKÖH vagyon '!D19+'[1]24. Önk.vagyona'!D19+'[1]25.IGESZ és int.'!D19</f>
        <v>3859925</v>
      </c>
      <c r="E18" s="55">
        <f>'[1]23.SKÖH vagyon '!E19+'[1]24. Önk.vagyona'!E19+'[1]25.IGESZ és int.'!E19</f>
        <v>2639977</v>
      </c>
      <c r="F18" s="55">
        <f>'[1]23.SKÖH vagyon '!F19+'[1]24. Önk.vagyona'!F19+'[1]25.IGESZ és int.'!F19</f>
        <v>254646907</v>
      </c>
      <c r="G18" s="55">
        <f>'[1]23.SKÖH vagyon '!G19+'[1]24. Önk.vagyona'!G19+'[1]25.IGESZ és int.'!G19</f>
        <v>72871624</v>
      </c>
      <c r="H18" s="55">
        <f>'[1]23.SKÖH vagyon '!H19+'[1]24. Önk.vagyona'!H19+'[1]25.IGESZ és int.'!H19</f>
        <v>181775283</v>
      </c>
      <c r="I18" s="55">
        <f>'[1]23.SKÖH vagyon '!I19+'[1]24. Önk.vagyona'!I19+'[1]25.IGESZ és int.'!I19</f>
        <v>290556193</v>
      </c>
      <c r="J18" s="55">
        <f>'[1]23.SKÖH vagyon '!J19+'[1]24. Önk.vagyona'!J19+'[1]25.IGESZ és int.'!J19</f>
        <v>107325395</v>
      </c>
      <c r="K18" s="55">
        <f>'[1]23.SKÖH vagyon '!K19+'[1]24. Önk.vagyona'!K19+'[1]25.IGESZ és int.'!K19</f>
        <v>183230798</v>
      </c>
      <c r="L18" s="59">
        <f t="shared" si="2"/>
        <v>551703002</v>
      </c>
      <c r="M18" s="54">
        <f t="shared" si="3"/>
        <v>184056944</v>
      </c>
      <c r="N18" s="38">
        <f t="shared" si="4"/>
        <v>367646058</v>
      </c>
      <c r="O18" s="42">
        <f t="shared" si="0"/>
        <v>33.361599145331461</v>
      </c>
    </row>
    <row r="19" spans="1:15" ht="16.5" x14ac:dyDescent="0.3">
      <c r="A19" s="9" t="s">
        <v>43</v>
      </c>
      <c r="B19" s="60" t="s">
        <v>42</v>
      </c>
      <c r="C19" s="55">
        <f>'[1]23.SKÖH vagyon '!C20+'[1]24. Önk.vagyona'!C20+'[1]25.IGESZ és int.'!C20</f>
        <v>460000</v>
      </c>
      <c r="D19" s="55">
        <f>'[1]23.SKÖH vagyon '!D20+'[1]24. Önk.vagyona'!D20+'[1]25.IGESZ és int.'!D20</f>
        <v>460000</v>
      </c>
      <c r="E19" s="55">
        <f>'[1]23.SKÖH vagyon '!E20+'[1]24. Önk.vagyona'!E20+'[1]25.IGESZ és int.'!E20</f>
        <v>0</v>
      </c>
      <c r="F19" s="55">
        <f>'[1]23.SKÖH vagyon '!F20+'[1]24. Önk.vagyona'!F20+'[1]25.IGESZ és int.'!F20</f>
        <v>4921534616</v>
      </c>
      <c r="G19" s="55">
        <f>'[1]23.SKÖH vagyon '!G20+'[1]24. Önk.vagyona'!G20+'[1]25.IGESZ és int.'!G20</f>
        <v>259333898</v>
      </c>
      <c r="H19" s="55">
        <f>'[1]23.SKÖH vagyon '!H20+'[1]24. Önk.vagyona'!H20+'[1]25.IGESZ és int.'!H20</f>
        <v>4662200718</v>
      </c>
      <c r="I19" s="55">
        <f>'[1]23.SKÖH vagyon '!I20+'[1]24. Önk.vagyona'!I20+'[1]25.IGESZ és int.'!I20</f>
        <v>131678299</v>
      </c>
      <c r="J19" s="55">
        <f>'[1]23.SKÖH vagyon '!J20+'[1]24. Önk.vagyona'!J20+'[1]25.IGESZ és int.'!J20</f>
        <v>19148579</v>
      </c>
      <c r="K19" s="55">
        <f>'[1]23.SKÖH vagyon '!K20+'[1]24. Önk.vagyona'!K20+'[1]25.IGESZ és int.'!K20</f>
        <v>112529720</v>
      </c>
      <c r="L19" s="59">
        <f t="shared" si="2"/>
        <v>5053672915</v>
      </c>
      <c r="M19" s="54">
        <f t="shared" si="3"/>
        <v>278942477</v>
      </c>
      <c r="N19" s="38">
        <f t="shared" si="4"/>
        <v>4774730438</v>
      </c>
      <c r="O19" s="42">
        <f t="shared" si="0"/>
        <v>5.5195989469769637</v>
      </c>
    </row>
    <row r="20" spans="1:15" ht="27" x14ac:dyDescent="0.3">
      <c r="A20" s="9" t="s">
        <v>41</v>
      </c>
      <c r="B20" s="62" t="s">
        <v>40</v>
      </c>
      <c r="C20" s="55">
        <f>'[1]23.SKÖH vagyon '!C21+'[1]24. Önk.vagyona'!C21+'[1]25.IGESZ és int.'!C21</f>
        <v>5010235</v>
      </c>
      <c r="D20" s="55">
        <f>'[1]23.SKÖH vagyon '!D21+'[1]24. Önk.vagyona'!D21+'[1]25.IGESZ és int.'!D21</f>
        <v>77320</v>
      </c>
      <c r="E20" s="55">
        <f>'[1]23.SKÖH vagyon '!E21+'[1]24. Önk.vagyona'!E21+'[1]25.IGESZ és int.'!E21</f>
        <v>4932915</v>
      </c>
      <c r="F20" s="55">
        <f>'[1]23.SKÖH vagyon '!F21+'[1]24. Önk.vagyona'!F21+'[1]25.IGESZ és int.'!F21</f>
        <v>38566853</v>
      </c>
      <c r="G20" s="55">
        <f>'[1]23.SKÖH vagyon '!G21+'[1]24. Önk.vagyona'!G21+'[1]25.IGESZ és int.'!G21</f>
        <v>11821907</v>
      </c>
      <c r="H20" s="55">
        <f>'[1]23.SKÖH vagyon '!H21+'[1]24. Önk.vagyona'!H21+'[1]25.IGESZ és int.'!H21</f>
        <v>26744946</v>
      </c>
      <c r="I20" s="55">
        <f>'[1]23.SKÖH vagyon '!I21+'[1]24. Önk.vagyona'!I21+'[1]25.IGESZ és int.'!I21</f>
        <v>17988255</v>
      </c>
      <c r="J20" s="55">
        <f>'[1]23.SKÖH vagyon '!J21+'[1]24. Önk.vagyona'!J21+'[1]25.IGESZ és int.'!J21</f>
        <v>1796084</v>
      </c>
      <c r="K20" s="55">
        <f>'[1]23.SKÖH vagyon '!K21+'[1]24. Önk.vagyona'!K21+'[1]25.IGESZ és int.'!K21</f>
        <v>16192171</v>
      </c>
      <c r="L20" s="59">
        <f t="shared" si="2"/>
        <v>61565343</v>
      </c>
      <c r="M20" s="54">
        <f t="shared" si="3"/>
        <v>13695311</v>
      </c>
      <c r="N20" s="38">
        <f t="shared" si="4"/>
        <v>47870032</v>
      </c>
      <c r="O20" s="42">
        <f t="shared" si="0"/>
        <v>22.245163159409344</v>
      </c>
    </row>
    <row r="21" spans="1:15" ht="16.5" x14ac:dyDescent="0.3">
      <c r="A21" s="9" t="s">
        <v>39</v>
      </c>
      <c r="B21" s="41" t="s">
        <v>38</v>
      </c>
      <c r="C21" s="55">
        <f>'[1]23.SKÖH vagyon '!C22+'[1]24. Önk.vagyona'!C22+'[1]25.IGESZ és int.'!C22</f>
        <v>7490418386</v>
      </c>
      <c r="D21" s="55">
        <f>'[1]23.SKÖH vagyon '!D22+'[1]24. Önk.vagyona'!D22+'[1]25.IGESZ és int.'!D22</f>
        <v>2125115404</v>
      </c>
      <c r="E21" s="55">
        <f>'[1]23.SKÖH vagyon '!E22+'[1]24. Önk.vagyona'!E22+'[1]25.IGESZ és int.'!E22</f>
        <v>5365302982</v>
      </c>
      <c r="F21" s="55">
        <f>'[1]23.SKÖH vagyon '!F22+'[1]24. Önk.vagyona'!F22+'[1]25.IGESZ és int.'!F22</f>
        <v>646650661</v>
      </c>
      <c r="G21" s="55">
        <f>'[1]23.SKÖH vagyon '!G22+'[1]24. Önk.vagyona'!G22+'[1]25.IGESZ és int.'!G22</f>
        <v>80885257</v>
      </c>
      <c r="H21" s="55">
        <f>'[1]23.SKÖH vagyon '!H22+'[1]24. Önk.vagyona'!H22+'[1]25.IGESZ és int.'!H22</f>
        <v>565765404</v>
      </c>
      <c r="I21" s="55">
        <f>'[1]23.SKÖH vagyon '!I22+'[1]24. Önk.vagyona'!I22+'[1]25.IGESZ és int.'!I22</f>
        <v>178492623</v>
      </c>
      <c r="J21" s="55">
        <f>'[1]23.SKÖH vagyon '!J22+'[1]24. Önk.vagyona'!J22+'[1]25.IGESZ és int.'!J22</f>
        <v>23067266</v>
      </c>
      <c r="K21" s="61">
        <f>I21-J21</f>
        <v>155425357</v>
      </c>
      <c r="L21" s="59">
        <f t="shared" si="2"/>
        <v>8315561670</v>
      </c>
      <c r="M21" s="54">
        <f t="shared" si="3"/>
        <v>2229067927</v>
      </c>
      <c r="N21" s="38">
        <f t="shared" si="4"/>
        <v>6086493743</v>
      </c>
      <c r="O21" s="42">
        <f t="shared" si="0"/>
        <v>26.805981549530134</v>
      </c>
    </row>
    <row r="22" spans="1:15" ht="16.5" x14ac:dyDescent="0.3">
      <c r="A22" s="9" t="s">
        <v>37</v>
      </c>
      <c r="B22" s="60" t="s">
        <v>36</v>
      </c>
      <c r="C22" s="55">
        <f>'[1]23.SKÖH vagyon '!C23+'[1]24. Önk.vagyona'!C23+'[1]25.IGESZ és int.'!C23</f>
        <v>0</v>
      </c>
      <c r="D22" s="55">
        <f>'[1]23.SKÖH vagyon '!D23+'[1]24. Önk.vagyona'!D23+'[1]25.IGESZ és int.'!D23</f>
        <v>0</v>
      </c>
      <c r="E22" s="55">
        <f>'[1]23.SKÖH vagyon '!E23+'[1]24. Önk.vagyona'!E23+'[1]25.IGESZ és int.'!E23</f>
        <v>0</v>
      </c>
      <c r="F22" s="55">
        <f>'[1]23.SKÖH vagyon '!F23+'[1]24. Önk.vagyona'!F23+'[1]25.IGESZ és int.'!F23</f>
        <v>28978350</v>
      </c>
      <c r="G22" s="55">
        <f>'[1]23.SKÖH vagyon '!G23+'[1]24. Önk.vagyona'!G23+'[1]25.IGESZ és int.'!G23</f>
        <v>2309291</v>
      </c>
      <c r="H22" s="55">
        <f>'[1]23.SKÖH vagyon '!H23+'[1]24. Önk.vagyona'!H23+'[1]25.IGESZ és int.'!H23</f>
        <v>26669059</v>
      </c>
      <c r="I22" s="55">
        <f>'[1]23.SKÖH vagyon '!I23+'[1]24. Önk.vagyona'!I23+'[1]25.IGESZ és int.'!I23</f>
        <v>0</v>
      </c>
      <c r="J22" s="55">
        <f>'[1]23.SKÖH vagyon '!J23+'[1]24. Önk.vagyona'!J23+'[1]25.IGESZ és int.'!J23</f>
        <v>0</v>
      </c>
      <c r="K22" s="55">
        <f>'[1]23.SKÖH vagyon '!K23+'[1]24. Önk.vagyona'!K23+'[1]25.IGESZ és int.'!K23</f>
        <v>0</v>
      </c>
      <c r="L22" s="59">
        <f t="shared" si="2"/>
        <v>28978350</v>
      </c>
      <c r="M22" s="54">
        <f t="shared" si="3"/>
        <v>2309291</v>
      </c>
      <c r="N22" s="38">
        <f t="shared" si="4"/>
        <v>26669059</v>
      </c>
      <c r="O22" s="42">
        <f t="shared" si="0"/>
        <v>7.9690217006834416</v>
      </c>
    </row>
    <row r="23" spans="1:15" ht="16.5" x14ac:dyDescent="0.3">
      <c r="A23" s="9" t="s">
        <v>35</v>
      </c>
      <c r="B23" s="58" t="s">
        <v>34</v>
      </c>
      <c r="C23" s="55">
        <f>'[1]23.SKÖH vagyon '!C24+'[1]24. Önk.vagyona'!C24+'[1]25.IGESZ és int.'!C24</f>
        <v>30632000</v>
      </c>
      <c r="D23" s="55">
        <f>'[1]23.SKÖH vagyon '!D24+'[1]24. Önk.vagyona'!D24+'[1]25.IGESZ és int.'!D24</f>
        <v>0</v>
      </c>
      <c r="E23" s="55">
        <f>'[1]23.SKÖH vagyon '!E24+'[1]24. Önk.vagyona'!E24+'[1]25.IGESZ és int.'!E24</f>
        <v>30632000</v>
      </c>
      <c r="F23" s="55">
        <f>'[1]23.SKÖH vagyon '!F24+'[1]24. Önk.vagyona'!F24+'[1]25.IGESZ és int.'!F24</f>
        <v>1390000</v>
      </c>
      <c r="G23" s="55">
        <f>'[1]23.SKÖH vagyon '!G24+'[1]24. Önk.vagyona'!G24+'[1]25.IGESZ és int.'!G24</f>
        <v>0</v>
      </c>
      <c r="H23" s="55">
        <f>'[1]23.SKÖH vagyon '!H24+'[1]24. Önk.vagyona'!H24+'[1]25.IGESZ és int.'!H24</f>
        <v>1390000</v>
      </c>
      <c r="I23" s="55">
        <f>'[1]23.SKÖH vagyon '!I24+'[1]24. Önk.vagyona'!I24+'[1]25.IGESZ és int.'!I24</f>
        <v>21000</v>
      </c>
      <c r="J23" s="55">
        <f>'[1]23.SKÖH vagyon '!J24+'[1]24. Önk.vagyona'!J24+'[1]25.IGESZ és int.'!J24</f>
        <v>0</v>
      </c>
      <c r="K23" s="55">
        <f>'[1]23.SKÖH vagyon '!K24+'[1]24. Önk.vagyona'!K24+'[1]25.IGESZ és int.'!K24</f>
        <v>21000</v>
      </c>
      <c r="L23" s="54">
        <f t="shared" si="2"/>
        <v>32043000</v>
      </c>
      <c r="M23" s="54">
        <f t="shared" si="3"/>
        <v>0</v>
      </c>
      <c r="N23" s="54">
        <f t="shared" si="4"/>
        <v>32043000</v>
      </c>
      <c r="O23" s="42">
        <f t="shared" si="0"/>
        <v>0</v>
      </c>
    </row>
    <row r="24" spans="1:15" ht="27" x14ac:dyDescent="0.3">
      <c r="A24" s="9" t="s">
        <v>33</v>
      </c>
      <c r="B24" s="57" t="s">
        <v>32</v>
      </c>
      <c r="C24" s="55">
        <f>'[1]23.SKÖH vagyon '!C25+'[1]24. Önk.vagyona'!C25+'[1]25.IGESZ és int.'!C25</f>
        <v>30254098</v>
      </c>
      <c r="D24" s="55">
        <f>'[1]23.SKÖH vagyon '!D25+'[1]24. Önk.vagyona'!D25+'[1]25.IGESZ és int.'!D25</f>
        <v>0</v>
      </c>
      <c r="E24" s="55">
        <f>'[1]23.SKÖH vagyon '!E25+'[1]24. Önk.vagyona'!E25+'[1]25.IGESZ és int.'!E25</f>
        <v>30254098</v>
      </c>
      <c r="F24" s="55">
        <f>'[1]23.SKÖH vagyon '!F25+'[1]24. Önk.vagyona'!F25+'[1]25.IGESZ és int.'!F25</f>
        <v>0</v>
      </c>
      <c r="G24" s="55">
        <f>'[1]23.SKÖH vagyon '!G25+'[1]24. Önk.vagyona'!G25+'[1]25.IGESZ és int.'!G25</f>
        <v>0</v>
      </c>
      <c r="H24" s="55">
        <f>'[1]23.SKÖH vagyon '!H25+'[1]24. Önk.vagyona'!H25+'[1]25.IGESZ és int.'!H25</f>
        <v>0</v>
      </c>
      <c r="I24" s="55">
        <f>'[1]23.SKÖH vagyon '!I25+'[1]24. Önk.vagyona'!I25+'[1]25.IGESZ és int.'!I25</f>
        <v>0</v>
      </c>
      <c r="J24" s="55">
        <f>'[1]23.SKÖH vagyon '!J25+'[1]24. Önk.vagyona'!J25+'[1]25.IGESZ és int.'!J25</f>
        <v>0</v>
      </c>
      <c r="K24" s="55">
        <f>'[1]23.SKÖH vagyon '!K25+'[1]24. Önk.vagyona'!K25+'[1]25.IGESZ és int.'!K25</f>
        <v>0</v>
      </c>
      <c r="L24" s="54">
        <f t="shared" si="2"/>
        <v>30254098</v>
      </c>
      <c r="M24" s="54">
        <f t="shared" si="3"/>
        <v>0</v>
      </c>
      <c r="N24" s="54">
        <f t="shared" si="4"/>
        <v>30254098</v>
      </c>
      <c r="O24" s="42">
        <f t="shared" si="0"/>
        <v>0</v>
      </c>
    </row>
    <row r="25" spans="1:15" ht="27" x14ac:dyDescent="0.3">
      <c r="A25" s="9" t="s">
        <v>31</v>
      </c>
      <c r="B25" s="56" t="s">
        <v>30</v>
      </c>
      <c r="C25" s="55">
        <f>'[1]23.SKÖH vagyon '!C27+'[1]24. Önk.vagyona'!C26+'[1]25.IGESZ és int.'!C27</f>
        <v>0</v>
      </c>
      <c r="D25" s="55">
        <f>'[1]23.SKÖH vagyon '!D27+'[1]24. Önk.vagyona'!D26+'[1]25.IGESZ és int.'!D27</f>
        <v>0</v>
      </c>
      <c r="E25" s="55">
        <f>'[1]23.SKÖH vagyon '!E27+'[1]24. Önk.vagyona'!E26+'[1]25.IGESZ és int.'!E27</f>
        <v>0</v>
      </c>
      <c r="F25" s="55">
        <f>'[1]23.SKÖH vagyon '!F27+'[1]24. Önk.vagyona'!F26+'[1]25.IGESZ és int.'!F27</f>
        <v>76801614</v>
      </c>
      <c r="G25" s="55">
        <f>'[1]23.SKÖH vagyon '!G27+'[1]24. Önk.vagyona'!G26+'[1]25.IGESZ és int.'!G27</f>
        <v>6949437</v>
      </c>
      <c r="H25" s="55">
        <f>'[1]23.SKÖH vagyon '!H27+'[1]24. Önk.vagyona'!H26+'[1]25.IGESZ és int.'!H27</f>
        <v>69852177</v>
      </c>
      <c r="I25" s="55">
        <f>'[1]23.SKÖH vagyon '!I27+'[1]24. Önk.vagyona'!I26+'[1]25.IGESZ és int.'!I27</f>
        <v>0</v>
      </c>
      <c r="J25" s="55">
        <f>'[1]23.SKÖH vagyon '!J27+'[1]24. Önk.vagyona'!J26+'[1]25.IGESZ és int.'!J27</f>
        <v>0</v>
      </c>
      <c r="K25" s="55">
        <f>'[1]23.SKÖH vagyon '!K27+'[1]24. Önk.vagyona'!K26+'[1]25.IGESZ és int.'!K27</f>
        <v>0</v>
      </c>
      <c r="L25" s="54">
        <f t="shared" si="2"/>
        <v>76801614</v>
      </c>
      <c r="M25" s="54">
        <f t="shared" si="3"/>
        <v>6949437</v>
      </c>
      <c r="N25" s="54">
        <f t="shared" si="4"/>
        <v>69852177</v>
      </c>
      <c r="O25" s="42">
        <f t="shared" si="0"/>
        <v>9.0485559326917269</v>
      </c>
    </row>
    <row r="26" spans="1:15" ht="17.25" thickBot="1" x14ac:dyDescent="0.35">
      <c r="A26" s="9" t="s">
        <v>29</v>
      </c>
      <c r="B26" s="56" t="s">
        <v>10</v>
      </c>
      <c r="C26" s="55">
        <f>'[1]23.SKÖH vagyon '!C27+'[1]24. Önk.vagyona'!C27+'[1]25.IGESZ és int.'!C27</f>
        <v>1147390324</v>
      </c>
      <c r="D26" s="55">
        <f>'[1]23.SKÖH vagyon '!D27+'[1]24. Önk.vagyona'!D27+'[1]25.IGESZ és int.'!D27</f>
        <v>341342596</v>
      </c>
      <c r="E26" s="55">
        <f>'[1]23.SKÖH vagyon '!E27+'[1]24. Önk.vagyona'!E27+'[1]25.IGESZ és int.'!E27</f>
        <v>806047728</v>
      </c>
      <c r="F26" s="55">
        <f>'[1]23.SKÖH vagyon '!F27+'[1]24. Önk.vagyona'!F27+'[1]25.IGESZ és int.'!F27</f>
        <v>1672117370</v>
      </c>
      <c r="G26" s="55">
        <f>'[1]23.SKÖH vagyon '!G27+'[1]24. Önk.vagyona'!G27+'[1]25.IGESZ és int.'!G27</f>
        <v>738533731</v>
      </c>
      <c r="H26" s="55">
        <f>'[1]23.SKÖH vagyon '!H27+'[1]24. Önk.vagyona'!H27+'[1]25.IGESZ és int.'!H27</f>
        <v>933583639</v>
      </c>
      <c r="I26" s="55">
        <f>'[1]23.SKÖH vagyon '!I27+'[1]24. Önk.vagyona'!I27+'[1]25.IGESZ és int.'!I27</f>
        <v>0</v>
      </c>
      <c r="J26" s="55">
        <f>'[1]23.SKÖH vagyon '!J27+'[1]24. Önk.vagyona'!J27+'[1]25.IGESZ és int.'!J27</f>
        <v>0</v>
      </c>
      <c r="K26" s="55">
        <f>'[1]23.SKÖH vagyon '!K27+'[1]24. Önk.vagyona'!K27+'[1]25.IGESZ és int.'!K27</f>
        <v>0</v>
      </c>
      <c r="L26" s="54">
        <f t="shared" si="2"/>
        <v>2819507694</v>
      </c>
      <c r="M26" s="54">
        <f t="shared" si="3"/>
        <v>1079876327</v>
      </c>
      <c r="N26" s="54">
        <f t="shared" si="4"/>
        <v>1739631367</v>
      </c>
      <c r="O26" s="42">
        <f t="shared" si="0"/>
        <v>38.300173086883589</v>
      </c>
    </row>
    <row r="27" spans="1:15" ht="17.25" thickBot="1" x14ac:dyDescent="0.35">
      <c r="A27" s="9" t="s">
        <v>28</v>
      </c>
      <c r="B27" s="27" t="s">
        <v>27</v>
      </c>
      <c r="C27" s="51">
        <f>SUM(C28:C34)</f>
        <v>85233177</v>
      </c>
      <c r="D27" s="53">
        <f>SUM(D28:D34)</f>
        <v>85233177</v>
      </c>
      <c r="E27" s="52">
        <f>C27-D27</f>
        <v>0</v>
      </c>
      <c r="F27" s="51">
        <f t="shared" ref="F27:M27" si="5">SUM(F28:F36)</f>
        <v>646818502</v>
      </c>
      <c r="G27" s="51">
        <f t="shared" si="5"/>
        <v>328059818</v>
      </c>
      <c r="H27" s="51">
        <f t="shared" si="5"/>
        <v>318758684</v>
      </c>
      <c r="I27" s="51">
        <f t="shared" si="5"/>
        <v>112065132</v>
      </c>
      <c r="J27" s="51">
        <f t="shared" si="5"/>
        <v>19500502</v>
      </c>
      <c r="K27" s="51">
        <f t="shared" si="5"/>
        <v>92564630</v>
      </c>
      <c r="L27" s="51">
        <f t="shared" si="5"/>
        <v>844116811</v>
      </c>
      <c r="M27" s="51">
        <f t="shared" si="5"/>
        <v>432793497</v>
      </c>
      <c r="N27" s="50">
        <f t="shared" si="4"/>
        <v>411323314</v>
      </c>
      <c r="O27" s="49">
        <f t="shared" si="0"/>
        <v>51.271754259612777</v>
      </c>
    </row>
    <row r="28" spans="1:15" ht="16.5" x14ac:dyDescent="0.3">
      <c r="A28" s="9" t="s">
        <v>26</v>
      </c>
      <c r="B28" s="47" t="s">
        <v>25</v>
      </c>
      <c r="C28" s="31">
        <f>'[1]23.SKÖH vagyon '!C29+'[1]24. Önk.vagyona'!C29+'[1]25.IGESZ és int.'!C29</f>
        <v>17874550</v>
      </c>
      <c r="D28" s="31">
        <f>'[1]23.SKÖH vagyon '!D29+'[1]24. Önk.vagyona'!D29+'[1]25.IGESZ és int.'!D29</f>
        <v>17874550</v>
      </c>
      <c r="E28" s="31">
        <f>'[1]23.SKÖH vagyon '!E29+'[1]24. Önk.vagyona'!E29+'[1]25.IGESZ és int.'!E29</f>
        <v>0</v>
      </c>
      <c r="F28" s="31">
        <f>'[1]23.SKÖH vagyon '!F29+'[1]24. Önk.vagyona'!F29+'[1]25.IGESZ és int.'!F29</f>
        <v>56547307</v>
      </c>
      <c r="G28" s="31">
        <f>'[1]23.SKÖH vagyon '!G29+'[1]24. Önk.vagyona'!G29+'[1]25.IGESZ és int.'!G29</f>
        <v>44042739</v>
      </c>
      <c r="H28" s="31">
        <f>'[1]23.SKÖH vagyon '!H29+'[1]24. Önk.vagyona'!H29+'[1]25.IGESZ és int.'!H29</f>
        <v>12504568</v>
      </c>
      <c r="I28" s="31">
        <f>'[1]23.SKÖH vagyon '!I29+'[1]24. Önk.vagyona'!I29+'[1]25.IGESZ és int.'!I29</f>
        <v>0</v>
      </c>
      <c r="J28" s="31">
        <f>'[1]23.SKÖH vagyon '!J29+'[1]24. Önk.vagyona'!J29+'[1]25.IGESZ és int.'!J29</f>
        <v>0</v>
      </c>
      <c r="K28" s="31">
        <f>'[1]23.SKÖH vagyon '!K29+'[1]24. Önk.vagyona'!K29+'[1]25.IGESZ és int.'!K29</f>
        <v>0</v>
      </c>
      <c r="L28" s="44">
        <f t="shared" ref="L28:L36" si="6">C28+F28+I28</f>
        <v>74421857</v>
      </c>
      <c r="M28" s="39">
        <f t="shared" ref="M28:M36" si="7">D28+G28+J28</f>
        <v>61917289</v>
      </c>
      <c r="N28" s="43">
        <f t="shared" si="4"/>
        <v>12504568</v>
      </c>
      <c r="O28" s="48">
        <f t="shared" si="0"/>
        <v>83.197721067347189</v>
      </c>
    </row>
    <row r="29" spans="1:15" ht="16.5" x14ac:dyDescent="0.3">
      <c r="A29" s="9" t="s">
        <v>24</v>
      </c>
      <c r="B29" s="47" t="s">
        <v>20</v>
      </c>
      <c r="C29" s="31">
        <f>'[1]23.SKÖH vagyon '!C30+'[1]24. Önk.vagyona'!C30+'[1]25.IGESZ és int.'!C30</f>
        <v>3827751</v>
      </c>
      <c r="D29" s="31">
        <f>'[1]23.SKÖH vagyon '!D30+'[1]24. Önk.vagyona'!D30+'[1]25.IGESZ és int.'!D30</f>
        <v>3827751</v>
      </c>
      <c r="E29" s="31">
        <f>'[1]23.SKÖH vagyon '!E30+'[1]24. Önk.vagyona'!E30+'[1]25.IGESZ és int.'!E30</f>
        <v>0</v>
      </c>
      <c r="F29" s="31">
        <f>'[1]23.SKÖH vagyon '!F30+'[1]24. Önk.vagyona'!F30+'[1]25.IGESZ és int.'!F30</f>
        <v>20061635</v>
      </c>
      <c r="G29" s="31">
        <f>'[1]23.SKÖH vagyon '!G30+'[1]24. Önk.vagyona'!G30+'[1]25.IGESZ és int.'!G30</f>
        <v>20061635</v>
      </c>
      <c r="H29" s="31">
        <f>'[1]23.SKÖH vagyon '!H30+'[1]24. Önk.vagyona'!H30+'[1]25.IGESZ és int.'!H30</f>
        <v>0</v>
      </c>
      <c r="I29" s="31">
        <f>'[1]23.SKÖH vagyon '!I30+'[1]24. Önk.vagyona'!I30+'[1]25.IGESZ és int.'!I30</f>
        <v>0</v>
      </c>
      <c r="J29" s="31">
        <f>'[1]23.SKÖH vagyon '!J30+'[1]24. Önk.vagyona'!J30+'[1]25.IGESZ és int.'!J30</f>
        <v>0</v>
      </c>
      <c r="K29" s="31">
        <f>'[1]23.SKÖH vagyon '!K30+'[1]24. Önk.vagyona'!K30+'[1]25.IGESZ és int.'!K30</f>
        <v>0</v>
      </c>
      <c r="L29" s="44">
        <f t="shared" si="6"/>
        <v>23889386</v>
      </c>
      <c r="M29" s="39">
        <f t="shared" si="7"/>
        <v>23889386</v>
      </c>
      <c r="N29" s="43">
        <f t="shared" si="4"/>
        <v>0</v>
      </c>
      <c r="O29" s="42">
        <f t="shared" si="0"/>
        <v>100</v>
      </c>
    </row>
    <row r="30" spans="1:15" ht="27" x14ac:dyDescent="0.3">
      <c r="A30" s="9" t="s">
        <v>23</v>
      </c>
      <c r="B30" s="46" t="s">
        <v>22</v>
      </c>
      <c r="C30" s="31">
        <f>'[1]23.SKÖH vagyon '!C31+'[1]24. Önk.vagyona'!C31+'[1]25.IGESZ és int.'!C31</f>
        <v>42330850</v>
      </c>
      <c r="D30" s="31">
        <f>'[1]23.SKÖH vagyon '!D31+'[1]24. Önk.vagyona'!D31+'[1]25.IGESZ és int.'!D31</f>
        <v>42330850</v>
      </c>
      <c r="E30" s="31">
        <f>'[1]23.SKÖH vagyon '!E31+'[1]24. Önk.vagyona'!E31+'[1]25.IGESZ és int.'!E31</f>
        <v>0</v>
      </c>
      <c r="F30" s="31">
        <f>'[1]23.SKÖH vagyon '!F31+'[1]24. Önk.vagyona'!F31+'[1]25.IGESZ és int.'!F31</f>
        <v>322225730</v>
      </c>
      <c r="G30" s="31">
        <f>'[1]23.SKÖH vagyon '!G31+'[1]24. Önk.vagyona'!G31+'[1]25.IGESZ és int.'!G31</f>
        <v>86186866</v>
      </c>
      <c r="H30" s="31">
        <f>'[1]23.SKÖH vagyon '!H31+'[1]24. Önk.vagyona'!H31+'[1]25.IGESZ és int.'!H31</f>
        <v>236038864</v>
      </c>
      <c r="I30" s="31">
        <f>'[1]23.SKÖH vagyon '!I31+'[1]24. Önk.vagyona'!I31+'[1]25.IGESZ és int.'!I31</f>
        <v>0</v>
      </c>
      <c r="J30" s="31">
        <f>'[1]23.SKÖH vagyon '!J31+'[1]24. Önk.vagyona'!J31+'[1]25.IGESZ és int.'!J31</f>
        <v>0</v>
      </c>
      <c r="K30" s="31">
        <f>'[1]23.SKÖH vagyon '!K31+'[1]24. Önk.vagyona'!K31+'[1]25.IGESZ és int.'!K31</f>
        <v>0</v>
      </c>
      <c r="L30" s="44">
        <f t="shared" si="6"/>
        <v>364556580</v>
      </c>
      <c r="M30" s="39">
        <f t="shared" si="7"/>
        <v>128517716</v>
      </c>
      <c r="N30" s="43">
        <f t="shared" si="4"/>
        <v>236038864</v>
      </c>
      <c r="O30" s="42">
        <f t="shared" si="0"/>
        <v>35.253160428485472</v>
      </c>
    </row>
    <row r="31" spans="1:15" ht="16.5" x14ac:dyDescent="0.3">
      <c r="A31" s="9" t="s">
        <v>21</v>
      </c>
      <c r="B31" s="46" t="s">
        <v>20</v>
      </c>
      <c r="C31" s="31">
        <f>'[1]23.SKÖH vagyon '!C32+'[1]24. Önk.vagyona'!C32+'[1]25.IGESZ és int.'!C32</f>
        <v>20903426</v>
      </c>
      <c r="D31" s="31">
        <f>'[1]23.SKÖH vagyon '!D32+'[1]24. Önk.vagyona'!D32+'[1]25.IGESZ és int.'!D32</f>
        <v>20903426</v>
      </c>
      <c r="E31" s="31">
        <f>'[1]23.SKÖH vagyon '!E32+'[1]24. Önk.vagyona'!E32+'[1]25.IGESZ és int.'!E32</f>
        <v>0</v>
      </c>
      <c r="F31" s="31">
        <f>'[1]23.SKÖH vagyon '!F32+'[1]24. Önk.vagyona'!F32+'[1]25.IGESZ és int.'!F32</f>
        <v>106085816</v>
      </c>
      <c r="G31" s="31">
        <f>'[1]23.SKÖH vagyon '!G32+'[1]24. Önk.vagyona'!G32+'[1]25.IGESZ és int.'!G32</f>
        <v>106085816</v>
      </c>
      <c r="H31" s="31">
        <f>'[1]23.SKÖH vagyon '!H32+'[1]24. Önk.vagyona'!H32+'[1]25.IGESZ és int.'!H32</f>
        <v>0</v>
      </c>
      <c r="I31" s="31">
        <f>'[1]23.SKÖH vagyon '!I32+'[1]24. Önk.vagyona'!I32+'[1]25.IGESZ és int.'!I32</f>
        <v>0</v>
      </c>
      <c r="J31" s="31">
        <f>'[1]23.SKÖH vagyon '!J32+'[1]24. Önk.vagyona'!J32+'[1]25.IGESZ és int.'!J32</f>
        <v>0</v>
      </c>
      <c r="K31" s="31">
        <f>'[1]23.SKÖH vagyon '!K32+'[1]24. Önk.vagyona'!K32+'[1]25.IGESZ és int.'!K32</f>
        <v>0</v>
      </c>
      <c r="L31" s="44">
        <f t="shared" si="6"/>
        <v>126989242</v>
      </c>
      <c r="M31" s="39">
        <f t="shared" si="7"/>
        <v>126989242</v>
      </c>
      <c r="N31" s="43">
        <f t="shared" si="4"/>
        <v>0</v>
      </c>
      <c r="O31" s="42">
        <f t="shared" si="0"/>
        <v>100</v>
      </c>
    </row>
    <row r="32" spans="1:15" ht="16.5" x14ac:dyDescent="0.3">
      <c r="A32" s="9" t="s">
        <v>19</v>
      </c>
      <c r="B32" s="45" t="s">
        <v>18</v>
      </c>
      <c r="C32" s="31">
        <f>'[1]23.SKÖH vagyon '!C33+'[1]24. Önk.vagyona'!C33+'[1]25.IGESZ és int.'!C33</f>
        <v>0</v>
      </c>
      <c r="D32" s="31">
        <f>'[1]23.SKÖH vagyon '!D33+'[1]24. Önk.vagyona'!D33+'[1]25.IGESZ és int.'!D33</f>
        <v>0</v>
      </c>
      <c r="E32" s="31">
        <f>'[1]23.SKÖH vagyon '!E33+'[1]24. Önk.vagyona'!E33+'[1]25.IGESZ és int.'!E33</f>
        <v>0</v>
      </c>
      <c r="F32" s="31">
        <f>'[1]23.SKÖH vagyon '!F33+'[1]24. Önk.vagyona'!F33+'[1]25.IGESZ és int.'!F33</f>
        <v>0</v>
      </c>
      <c r="G32" s="31">
        <f>'[1]23.SKÖH vagyon '!G33+'[1]24. Önk.vagyona'!G33+'[1]25.IGESZ és int.'!G33</f>
        <v>0</v>
      </c>
      <c r="H32" s="31">
        <f>'[1]23.SKÖH vagyon '!H33+'[1]24. Önk.vagyona'!H33+'[1]25.IGESZ és int.'!H33</f>
        <v>0</v>
      </c>
      <c r="I32" s="31">
        <f>'[1]23.SKÖH vagyon '!I33+'[1]24. Önk.vagyona'!I33+'[1]25.IGESZ és int.'!I33</f>
        <v>0</v>
      </c>
      <c r="J32" s="31">
        <f>'[1]23.SKÖH vagyon '!J33+'[1]24. Önk.vagyona'!J33+'[1]25.IGESZ és int.'!J33</f>
        <v>0</v>
      </c>
      <c r="K32" s="31">
        <f>'[1]23.SKÖH vagyon '!K33+'[1]24. Önk.vagyona'!K33+'[1]25.IGESZ és int.'!K33</f>
        <v>0</v>
      </c>
      <c r="L32" s="44">
        <f t="shared" si="6"/>
        <v>0</v>
      </c>
      <c r="M32" s="39">
        <f t="shared" si="7"/>
        <v>0</v>
      </c>
      <c r="N32" s="43">
        <f t="shared" si="4"/>
        <v>0</v>
      </c>
      <c r="O32" s="42"/>
    </row>
    <row r="33" spans="1:15" ht="16.5" x14ac:dyDescent="0.3">
      <c r="A33" s="9" t="s">
        <v>17</v>
      </c>
      <c r="B33" s="41" t="s">
        <v>16</v>
      </c>
      <c r="C33" s="31">
        <f>'[1]23.SKÖH vagyon '!C34+'[1]24. Önk.vagyona'!C34+'[1]25.IGESZ és int.'!C34</f>
        <v>0</v>
      </c>
      <c r="D33" s="31">
        <f>'[1]23.SKÖH vagyon '!D34+'[1]24. Önk.vagyona'!D34+'[1]25.IGESZ és int.'!D34</f>
        <v>0</v>
      </c>
      <c r="E33" s="31">
        <f>'[1]23.SKÖH vagyon '!E34+'[1]24. Önk.vagyona'!E34+'[1]25.IGESZ és int.'!E34</f>
        <v>0</v>
      </c>
      <c r="F33" s="31">
        <f>'[1]23.SKÖH vagyon '!F34+'[1]24. Önk.vagyona'!F34+'[1]25.IGESZ és int.'!F34</f>
        <v>60877921</v>
      </c>
      <c r="G33" s="31">
        <f>'[1]23.SKÖH vagyon '!G34+'[1]24. Önk.vagyona'!G34+'[1]25.IGESZ és int.'!G34</f>
        <v>576822</v>
      </c>
      <c r="H33" s="31">
        <f>'[1]23.SKÖH vagyon '!H34+'[1]24. Önk.vagyona'!H34+'[1]25.IGESZ és int.'!H34</f>
        <v>60301099</v>
      </c>
      <c r="I33" s="31">
        <f>'[1]23.SKÖH vagyon '!I34+'[1]24. Önk.vagyona'!I34+'[1]25.IGESZ és int.'!I34</f>
        <v>80485973</v>
      </c>
      <c r="J33" s="31">
        <f>'[1]23.SKÖH vagyon '!J34+'[1]24. Önk.vagyona'!J34+'[1]25.IGESZ és int.'!J34</f>
        <v>0</v>
      </c>
      <c r="K33" s="31">
        <f>'[1]23.SKÖH vagyon '!K34+'[1]24. Önk.vagyona'!K34+'[1]25.IGESZ és int.'!K34</f>
        <v>80485973</v>
      </c>
      <c r="L33" s="40">
        <f t="shared" si="6"/>
        <v>141363894</v>
      </c>
      <c r="M33" s="39">
        <f t="shared" si="7"/>
        <v>576822</v>
      </c>
      <c r="N33" s="38">
        <f t="shared" si="4"/>
        <v>140787072</v>
      </c>
      <c r="O33" s="33">
        <f>M33/L33*100</f>
        <v>0.4080405425164646</v>
      </c>
    </row>
    <row r="34" spans="1:15" ht="16.5" x14ac:dyDescent="0.3">
      <c r="A34" s="9" t="s">
        <v>15</v>
      </c>
      <c r="B34" s="37" t="s">
        <v>14</v>
      </c>
      <c r="C34" s="31">
        <f>'[1]23.SKÖH vagyon '!C35+'[1]24. Önk.vagyona'!C35+'[1]25.IGESZ és int.'!C35</f>
        <v>296600</v>
      </c>
      <c r="D34" s="31">
        <f>'[1]23.SKÖH vagyon '!D35+'[1]24. Önk.vagyona'!D35+'[1]25.IGESZ és int.'!D35</f>
        <v>296600</v>
      </c>
      <c r="E34" s="31">
        <f>'[1]23.SKÖH vagyon '!E35+'[1]24. Önk.vagyona'!E35+'[1]25.IGESZ és int.'!E35</f>
        <v>0</v>
      </c>
      <c r="F34" s="31">
        <f>'[1]23.SKÖH vagyon '!F35+'[1]24. Önk.vagyona'!F35+'[1]25.IGESZ és int.'!F35</f>
        <v>28599762</v>
      </c>
      <c r="G34" s="31">
        <f>'[1]23.SKÖH vagyon '!G35+'[1]24. Önk.vagyona'!G35+'[1]25.IGESZ és int.'!G35</f>
        <v>19006605</v>
      </c>
      <c r="H34" s="31">
        <f>'[1]23.SKÖH vagyon '!H35+'[1]24. Önk.vagyona'!H35+'[1]25.IGESZ és int.'!H35</f>
        <v>9593157</v>
      </c>
      <c r="I34" s="31">
        <f>'[1]23.SKÖH vagyon '!I35+'[1]24. Önk.vagyona'!I35+'[1]25.IGESZ és int.'!I35</f>
        <v>31579159</v>
      </c>
      <c r="J34" s="31">
        <f>'[1]23.SKÖH vagyon '!J35+'[1]24. Önk.vagyona'!J35+'[1]25.IGESZ és int.'!J35</f>
        <v>19500502</v>
      </c>
      <c r="K34" s="31">
        <f>'[1]23.SKÖH vagyon '!K35+'[1]24. Önk.vagyona'!K35+'[1]25.IGESZ és int.'!K35</f>
        <v>12078657</v>
      </c>
      <c r="L34" s="36">
        <f t="shared" si="6"/>
        <v>60475521</v>
      </c>
      <c r="M34" s="35">
        <f t="shared" si="7"/>
        <v>38803707</v>
      </c>
      <c r="N34" s="34">
        <f t="shared" si="4"/>
        <v>21671814</v>
      </c>
      <c r="O34" s="33">
        <f>M34/L34*100</f>
        <v>64.164320304078075</v>
      </c>
    </row>
    <row r="35" spans="1:15" ht="16.5" x14ac:dyDescent="0.3">
      <c r="A35" s="9" t="s">
        <v>13</v>
      </c>
      <c r="B35" s="37" t="s">
        <v>12</v>
      </c>
      <c r="C35" s="31">
        <f>'[1]23.SKÖH vagyon '!C36+'[1]24. Önk.vagyona'!C36+'[1]25.IGESZ és int.'!C36</f>
        <v>0</v>
      </c>
      <c r="D35" s="31">
        <f>'[1]23.SKÖH vagyon '!D36+'[1]24. Önk.vagyona'!D36+'[1]25.IGESZ és int.'!D36</f>
        <v>0</v>
      </c>
      <c r="E35" s="31">
        <f>'[1]23.SKÖH vagyon '!E36+'[1]24. Önk.vagyona'!E36+'[1]25.IGESZ és int.'!E36</f>
        <v>0</v>
      </c>
      <c r="F35" s="31">
        <f>'[1]23.SKÖH vagyon '!F36+'[1]24. Önk.vagyona'!F36+'[1]25.IGESZ és int.'!F36</f>
        <v>0</v>
      </c>
      <c r="G35" s="31">
        <f>'[1]23.SKÖH vagyon '!G36+'[1]24. Önk.vagyona'!G36+'[1]25.IGESZ és int.'!G36</f>
        <v>0</v>
      </c>
      <c r="H35" s="31">
        <f>'[1]23.SKÖH vagyon '!H36+'[1]24. Önk.vagyona'!H36+'[1]25.IGESZ és int.'!H36</f>
        <v>0</v>
      </c>
      <c r="I35" s="31">
        <f>'[1]23.SKÖH vagyon '!I36+'[1]24. Önk.vagyona'!I36+'[1]25.IGESZ és int.'!I36</f>
        <v>0</v>
      </c>
      <c r="J35" s="31">
        <f>'[1]23.SKÖH vagyon '!J36+'[1]24. Önk.vagyona'!J36+'[1]25.IGESZ és int.'!J36</f>
        <v>0</v>
      </c>
      <c r="K35" s="31">
        <f>'[1]23.SKÖH vagyon '!K36+'[1]24. Önk.vagyona'!K36+'[1]25.IGESZ és int.'!K36</f>
        <v>0</v>
      </c>
      <c r="L35" s="36">
        <f t="shared" si="6"/>
        <v>0</v>
      </c>
      <c r="M35" s="35">
        <f t="shared" si="7"/>
        <v>0</v>
      </c>
      <c r="N35" s="34">
        <f t="shared" si="4"/>
        <v>0</v>
      </c>
      <c r="O35" s="33"/>
    </row>
    <row r="36" spans="1:15" ht="17.25" thickBot="1" x14ac:dyDescent="0.35">
      <c r="A36" s="9" t="s">
        <v>11</v>
      </c>
      <c r="B36" s="32" t="s">
        <v>10</v>
      </c>
      <c r="C36" s="31">
        <f>'[1]23.SKÖH vagyon '!C37+'[1]24. Önk.vagyona'!C37+'[1]25.IGESZ és int.'!C37</f>
        <v>0</v>
      </c>
      <c r="D36" s="31">
        <f>'[1]23.SKÖH vagyon '!D37+'[1]24. Önk.vagyona'!D37+'[1]25.IGESZ és int.'!D37</f>
        <v>0</v>
      </c>
      <c r="E36" s="31">
        <f>'[1]23.SKÖH vagyon '!E37+'[1]24. Önk.vagyona'!E37+'[1]25.IGESZ és int.'!E37</f>
        <v>0</v>
      </c>
      <c r="F36" s="31">
        <f>'[1]23.SKÖH vagyon '!F37+'[1]24. Önk.vagyona'!F37+'[1]25.IGESZ és int.'!F37</f>
        <v>52420331</v>
      </c>
      <c r="G36" s="31">
        <f>'[1]23.SKÖH vagyon '!G37+'[1]24. Önk.vagyona'!G37+'[1]25.IGESZ és int.'!G37</f>
        <v>52099335</v>
      </c>
      <c r="H36" s="31">
        <f>'[1]23.SKÖH vagyon '!H37+'[1]24. Önk.vagyona'!H37+'[1]25.IGESZ és int.'!H37</f>
        <v>320996</v>
      </c>
      <c r="I36" s="31">
        <f>'[1]23.SKÖH vagyon '!I37+'[1]24. Önk.vagyona'!I37+'[1]25.IGESZ és int.'!I37</f>
        <v>0</v>
      </c>
      <c r="J36" s="31">
        <f>'[1]23.SKÖH vagyon '!J37+'[1]24. Önk.vagyona'!J37+'[1]25.IGESZ és int.'!J37</f>
        <v>0</v>
      </c>
      <c r="K36" s="31">
        <f>'[1]23.SKÖH vagyon '!K37+'[1]24. Önk.vagyona'!K37+'[1]25.IGESZ és int.'!K37</f>
        <v>0</v>
      </c>
      <c r="L36" s="30">
        <f t="shared" si="6"/>
        <v>52420331</v>
      </c>
      <c r="M36" s="29">
        <f t="shared" si="7"/>
        <v>52099335</v>
      </c>
      <c r="N36" s="28">
        <f t="shared" si="4"/>
        <v>320996</v>
      </c>
      <c r="O36" s="19">
        <f t="shared" ref="O36:O41" si="8">M36/L36*100</f>
        <v>99.387649803279572</v>
      </c>
    </row>
    <row r="37" spans="1:15" ht="17.25" thickBot="1" x14ac:dyDescent="0.35">
      <c r="A37" s="9" t="s">
        <v>9</v>
      </c>
      <c r="B37" s="27" t="s">
        <v>8</v>
      </c>
      <c r="C37" s="25"/>
      <c r="D37" s="16"/>
      <c r="E37" s="15">
        <f>C37-D37</f>
        <v>0</v>
      </c>
      <c r="F37" s="25">
        <f>'[1]25.IGESZ és int.'!F38</f>
        <v>4170121</v>
      </c>
      <c r="G37" s="16"/>
      <c r="H37" s="24">
        <f>F37-G37</f>
        <v>4170121</v>
      </c>
      <c r="I37" s="23">
        <f>'[1]24. Önk.vagyona'!I38</f>
        <v>501020614</v>
      </c>
      <c r="J37" s="23">
        <f>'[1]24. Önk.vagyona'!J38</f>
        <v>0</v>
      </c>
      <c r="K37" s="23">
        <f>'[1]24. Önk.vagyona'!K38</f>
        <v>501020614</v>
      </c>
      <c r="L37" s="23">
        <f>'[1]24. Önk.vagyona'!L38+'[1]25.IGESZ és int.'!L38</f>
        <v>505190735</v>
      </c>
      <c r="M37" s="16">
        <f>D37+G37+J37</f>
        <v>0</v>
      </c>
      <c r="N37" s="20">
        <f>L37</f>
        <v>505190735</v>
      </c>
      <c r="O37" s="19">
        <f t="shared" si="8"/>
        <v>0</v>
      </c>
    </row>
    <row r="38" spans="1:15" ht="17.25" thickBot="1" x14ac:dyDescent="0.35">
      <c r="A38" s="9" t="s">
        <v>7</v>
      </c>
      <c r="B38" s="26" t="s">
        <v>6</v>
      </c>
      <c r="C38" s="25"/>
      <c r="D38" s="16"/>
      <c r="E38" s="15">
        <f>C38-D38</f>
        <v>0</v>
      </c>
      <c r="F38" s="25"/>
      <c r="G38" s="16"/>
      <c r="H38" s="24">
        <f>F38-G38</f>
        <v>0</v>
      </c>
      <c r="I38" s="23">
        <f>'[1]24. Önk.vagyona'!I39</f>
        <v>3215751292</v>
      </c>
      <c r="J38" s="23">
        <f>'[1]24. Önk.vagyona'!J39</f>
        <v>0</v>
      </c>
      <c r="K38" s="23">
        <f>'[1]24. Önk.vagyona'!K39</f>
        <v>3215751292</v>
      </c>
      <c r="L38" s="22">
        <f>I38</f>
        <v>3215751292</v>
      </c>
      <c r="M38" s="21">
        <f>D38+G38+J38</f>
        <v>0</v>
      </c>
      <c r="N38" s="20">
        <f>L38-M38</f>
        <v>3215751292</v>
      </c>
      <c r="O38" s="19">
        <f t="shared" si="8"/>
        <v>0</v>
      </c>
    </row>
    <row r="39" spans="1:15" ht="31.15" customHeight="1" thickBot="1" x14ac:dyDescent="0.35">
      <c r="A39" s="9" t="s">
        <v>5</v>
      </c>
      <c r="B39" s="18" t="s">
        <v>4</v>
      </c>
      <c r="C39" s="17"/>
      <c r="D39" s="16"/>
      <c r="E39" s="16"/>
      <c r="F39" s="16"/>
      <c r="G39" s="16"/>
      <c r="H39" s="16"/>
      <c r="I39" s="16">
        <f>'[1]24. Önk.vagyona'!I40</f>
        <v>25460919</v>
      </c>
      <c r="J39" s="16">
        <f>'[1]24. Önk.vagyona'!J40</f>
        <v>6700639</v>
      </c>
      <c r="K39" s="15">
        <f>'[1]24. Önk.vagyona'!K40</f>
        <v>18760280</v>
      </c>
      <c r="L39" s="14">
        <f>I39</f>
        <v>25460919</v>
      </c>
      <c r="M39" s="13">
        <f>J39</f>
        <v>6700639</v>
      </c>
      <c r="N39" s="13">
        <f>K39</f>
        <v>18760280</v>
      </c>
      <c r="O39" s="10">
        <f t="shared" si="8"/>
        <v>26.31734934626672</v>
      </c>
    </row>
    <row r="40" spans="1:15" ht="33.6" customHeight="1" thickBot="1" x14ac:dyDescent="0.35">
      <c r="A40" s="9" t="s">
        <v>3</v>
      </c>
      <c r="B40" s="12" t="s">
        <v>2</v>
      </c>
      <c r="C40" s="11">
        <f>'[1]24. Önk.vagyona'!C41</f>
        <v>2269150513</v>
      </c>
      <c r="D40" s="11">
        <f>'[1]24. Önk.vagyona'!D41</f>
        <v>0</v>
      </c>
      <c r="E40" s="11">
        <f>'[1]24. Önk.vagyona'!E41</f>
        <v>2269150513</v>
      </c>
      <c r="F40" s="11">
        <f>'[1]24. Önk.vagyona'!F41</f>
        <v>0</v>
      </c>
      <c r="G40" s="11">
        <f>'[1]24. Önk.vagyona'!G41</f>
        <v>0</v>
      </c>
      <c r="H40" s="11">
        <f>'[1]24. Önk.vagyona'!H41</f>
        <v>0</v>
      </c>
      <c r="I40" s="11">
        <f>'[1]24. Önk.vagyona'!I41</f>
        <v>0</v>
      </c>
      <c r="J40" s="11">
        <f>'[1]24. Önk.vagyona'!J41</f>
        <v>0</v>
      </c>
      <c r="K40" s="11">
        <f>'[1]24. Önk.vagyona'!K41</f>
        <v>0</v>
      </c>
      <c r="L40" s="11">
        <f>'[1]24. Önk.vagyona'!L41</f>
        <v>2269150513</v>
      </c>
      <c r="M40" s="11">
        <f>'[1]24. Önk.vagyona'!M41</f>
        <v>0</v>
      </c>
      <c r="N40" s="11">
        <f>'[1]24. Önk.vagyona'!N41</f>
        <v>2269150513</v>
      </c>
      <c r="O40" s="10">
        <f t="shared" si="8"/>
        <v>0</v>
      </c>
    </row>
    <row r="41" spans="1:15" ht="25.5" customHeight="1" thickBot="1" x14ac:dyDescent="0.25">
      <c r="A41" s="9" t="s">
        <v>1</v>
      </c>
      <c r="B41" s="8" t="s">
        <v>0</v>
      </c>
      <c r="C41" s="7">
        <f>SUM(C10+C14+C27+C40)</f>
        <v>13412917883</v>
      </c>
      <c r="D41" s="6">
        <f>SUM(D10+D14+D27)</f>
        <v>2561356188</v>
      </c>
      <c r="E41" s="6">
        <f>SUM(E10+E14+E27+E34+E35+E36+E37+E38+E40)</f>
        <v>10851561695</v>
      </c>
      <c r="F41" s="6">
        <f>SUM(F10+F14+F27+F35+F37+F38)</f>
        <v>8482485188</v>
      </c>
      <c r="G41" s="6">
        <f>SUM(G10+G14+G27+G35+G37+G38)</f>
        <v>1654653186</v>
      </c>
      <c r="H41" s="6">
        <f>SUM(H10+H14+H27)</f>
        <v>6823661881</v>
      </c>
      <c r="I41" s="6">
        <f>SUM(I10+I14+I27+I35+I36+I37+I38+I39)</f>
        <v>5014615970</v>
      </c>
      <c r="J41" s="6">
        <f>SUM(J10+J14+J27+J35+J36+J37+J38+J39)</f>
        <v>177538465</v>
      </c>
      <c r="K41" s="6">
        <f>SUM(K10+K14+K27+K35+K36+K37+K38+K39)</f>
        <v>4837077505</v>
      </c>
      <c r="L41" s="5">
        <f>SUM(L10+L14+L27+L35+L37+L38+L39+L40)</f>
        <v>26910019041</v>
      </c>
      <c r="M41" s="4">
        <f>SUM(M10+M14+M27+M35+M37+M38+M39)</f>
        <v>4393547839</v>
      </c>
      <c r="N41" s="4">
        <f>SUM(N14+N27+N37+N38+N10+N39+N40)</f>
        <v>22516471202</v>
      </c>
      <c r="O41" s="3">
        <f t="shared" si="8"/>
        <v>16.326810591646211</v>
      </c>
    </row>
    <row r="43" spans="1:15" x14ac:dyDescent="0.2">
      <c r="N43" s="2"/>
    </row>
    <row r="44" spans="1:15" x14ac:dyDescent="0.2">
      <c r="G44" s="2"/>
      <c r="L44" s="2"/>
      <c r="M44" s="2"/>
      <c r="N44" s="2"/>
      <c r="O44" s="2"/>
    </row>
    <row r="45" spans="1:15" x14ac:dyDescent="0.2">
      <c r="L45" s="2"/>
      <c r="M45" s="2"/>
      <c r="N45" s="2"/>
      <c r="O45" s="2"/>
    </row>
    <row r="46" spans="1:15" x14ac:dyDescent="0.2">
      <c r="E46" s="2"/>
      <c r="H46" s="2"/>
      <c r="I46" s="2"/>
      <c r="K46" s="2"/>
      <c r="M46" s="2"/>
      <c r="O46" s="2"/>
    </row>
    <row r="47" spans="1:15" x14ac:dyDescent="0.2">
      <c r="F47" s="2"/>
      <c r="L47" s="2"/>
      <c r="M47" s="2"/>
      <c r="N47" s="2"/>
    </row>
    <row r="48" spans="1:15" x14ac:dyDescent="0.2">
      <c r="G48" s="2"/>
      <c r="I48" s="2"/>
      <c r="L48" s="2"/>
      <c r="M48" s="2"/>
      <c r="N48" s="2"/>
    </row>
    <row r="51" spans="12:14" x14ac:dyDescent="0.2">
      <c r="L51" s="2"/>
      <c r="N51" s="2"/>
    </row>
  </sheetData>
  <mergeCells count="23">
    <mergeCell ref="M8:M9"/>
    <mergeCell ref="N8:N9"/>
    <mergeCell ref="H8:H9"/>
    <mergeCell ref="I8:I9"/>
    <mergeCell ref="J8:J9"/>
    <mergeCell ref="K8:K9"/>
    <mergeCell ref="L8:L9"/>
    <mergeCell ref="B1:O1"/>
    <mergeCell ref="B2:O2"/>
    <mergeCell ref="B3:O3"/>
    <mergeCell ref="A5:A9"/>
    <mergeCell ref="B5:B9"/>
    <mergeCell ref="C5:H5"/>
    <mergeCell ref="I5:K7"/>
    <mergeCell ref="L5:N7"/>
    <mergeCell ref="O5:O9"/>
    <mergeCell ref="C6:E7"/>
    <mergeCell ref="F6:H7"/>
    <mergeCell ref="C8:C9"/>
    <mergeCell ref="D8:D9"/>
    <mergeCell ref="E8:E9"/>
    <mergeCell ref="F8:F9"/>
    <mergeCell ref="G8:G9"/>
  </mergeCells>
  <pageMargins left="0.43307086614173229" right="0.19685039370078741" top="0.98425196850393704" bottom="0.98425196850393704" header="0.51181102362204722" footer="0.51181102362204722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22. melléklet</vt:lpstr>
      <vt:lpstr>'22.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2021-05-14T08:32:29Z</dcterms:created>
  <dcterms:modified xsi:type="dcterms:W3CDTF">2021-05-19T13:54:27Z</dcterms:modified>
</cp:coreProperties>
</file>