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3. melléklet" sheetId="1" r:id="rId1"/>
  </sheets>
  <definedNames>
    <definedName name="_xlnm.Print_Area" localSheetId="0">'23. melléklet'!$A$1:$O$41</definedName>
  </definedNames>
  <calcPr calcId="145621"/>
</workbook>
</file>

<file path=xl/calcChain.xml><?xml version="1.0" encoding="utf-8"?>
<calcChain xmlns="http://schemas.openxmlformats.org/spreadsheetml/2006/main">
  <c r="O33" i="1" l="1"/>
  <c r="L33" i="1"/>
  <c r="N33" i="1" s="1"/>
  <c r="K33" i="1"/>
  <c r="K27" i="1" s="1"/>
  <c r="K41" i="1" s="1"/>
  <c r="M31" i="1"/>
  <c r="L31" i="1"/>
  <c r="O31" i="1" s="1"/>
  <c r="H31" i="1"/>
  <c r="M30" i="1"/>
  <c r="G30" i="1"/>
  <c r="F30" i="1"/>
  <c r="L30" i="1" s="1"/>
  <c r="N30" i="1" s="1"/>
  <c r="M29" i="1"/>
  <c r="L29" i="1"/>
  <c r="H29" i="1"/>
  <c r="L28" i="1"/>
  <c r="L27" i="1" s="1"/>
  <c r="G28" i="1"/>
  <c r="M28" i="1" s="1"/>
  <c r="F28" i="1"/>
  <c r="H28" i="1" s="1"/>
  <c r="I27" i="1"/>
  <c r="I41" i="1" s="1"/>
  <c r="M26" i="1"/>
  <c r="L26" i="1"/>
  <c r="N24" i="1"/>
  <c r="M24" i="1"/>
  <c r="L24" i="1"/>
  <c r="M23" i="1"/>
  <c r="L23" i="1"/>
  <c r="M22" i="1"/>
  <c r="L22" i="1"/>
  <c r="N22" i="1" s="1"/>
  <c r="L21" i="1"/>
  <c r="H21" i="1"/>
  <c r="D21" i="1"/>
  <c r="M21" i="1" s="1"/>
  <c r="O21" i="1" s="1"/>
  <c r="M20" i="1"/>
  <c r="L20" i="1"/>
  <c r="N20" i="1" s="1"/>
  <c r="G19" i="1"/>
  <c r="M19" i="1" s="1"/>
  <c r="F19" i="1"/>
  <c r="F14" i="1" s="1"/>
  <c r="M18" i="1"/>
  <c r="O18" i="1" s="1"/>
  <c r="L18" i="1"/>
  <c r="H18" i="1"/>
  <c r="L17" i="1"/>
  <c r="N17" i="1" s="1"/>
  <c r="H17" i="1"/>
  <c r="H14" i="1" s="1"/>
  <c r="M16" i="1"/>
  <c r="L16" i="1"/>
  <c r="N16" i="1" s="1"/>
  <c r="M15" i="1"/>
  <c r="L15" i="1"/>
  <c r="N15" i="1" s="1"/>
  <c r="G14" i="1"/>
  <c r="C14" i="1"/>
  <c r="C41" i="1" s="1"/>
  <c r="M13" i="1"/>
  <c r="L13" i="1"/>
  <c r="N13" i="1" s="1"/>
  <c r="M12" i="1"/>
  <c r="L12" i="1"/>
  <c r="N12" i="1" s="1"/>
  <c r="H12" i="1"/>
  <c r="M11" i="1"/>
  <c r="N11" i="1" s="1"/>
  <c r="L11" i="1"/>
  <c r="H11" i="1"/>
  <c r="G10" i="1"/>
  <c r="F10" i="1"/>
  <c r="H10" i="1" l="1"/>
  <c r="O12" i="1"/>
  <c r="D14" i="1"/>
  <c r="D41" i="1" s="1"/>
  <c r="N23" i="1"/>
  <c r="N26" i="1"/>
  <c r="L10" i="1"/>
  <c r="N18" i="1"/>
  <c r="E21" i="1"/>
  <c r="E14" i="1" s="1"/>
  <c r="E41" i="1" s="1"/>
  <c r="F27" i="1"/>
  <c r="F41" i="1" s="1"/>
  <c r="O29" i="1"/>
  <c r="N21" i="1"/>
  <c r="M14" i="1"/>
  <c r="O30" i="1"/>
  <c r="O28" i="1"/>
  <c r="M27" i="1"/>
  <c r="O27" i="1" s="1"/>
  <c r="O11" i="1"/>
  <c r="O17" i="1"/>
  <c r="L19" i="1"/>
  <c r="N19" i="1" s="1"/>
  <c r="N28" i="1"/>
  <c r="H30" i="1"/>
  <c r="H27" i="1" s="1"/>
  <c r="M10" i="1"/>
  <c r="L14" i="1"/>
  <c r="G27" i="1"/>
  <c r="G41" i="1" s="1"/>
  <c r="L41" i="1" l="1"/>
  <c r="N14" i="1"/>
  <c r="H41" i="1"/>
  <c r="O14" i="1"/>
  <c r="O10" i="1"/>
  <c r="M41" i="1"/>
  <c r="O41" i="1" s="1"/>
  <c r="N10" i="1"/>
  <c r="N41" i="1" s="1"/>
  <c r="O19" i="1"/>
  <c r="N27" i="1"/>
</calcChain>
</file>

<file path=xl/sharedStrings.xml><?xml version="1.0" encoding="utf-8"?>
<sst xmlns="http://schemas.openxmlformats.org/spreadsheetml/2006/main" count="87" uniqueCount="77">
  <si>
    <t>SÁRVÁRI KÖZÖS ÖNKORMÁNYZATI HIVATAL KÖNYVEIBEN NYILVÁNTARTOTT</t>
  </si>
  <si>
    <t xml:space="preserve">BEFEKTETETT ESZKÖZVAGYON ÖSSZETÉTELÉNEK 2020. DECEMBER 31-I ÁLLAPOTA </t>
  </si>
  <si>
    <t>adatok Ft-ban</t>
  </si>
  <si>
    <t>Sorszám</t>
  </si>
  <si>
    <t>eszközcsoport megnevezése</t>
  </si>
  <si>
    <t>TÖRZSVAGYON</t>
  </si>
  <si>
    <t>FORGALOM KÉPES  ( ÜZLETI ) VAGYON</t>
  </si>
  <si>
    <t>összesen</t>
  </si>
  <si>
    <t>Eszköz csoportok átlagos  elhasználódott-      sági foka                                ( %)</t>
  </si>
  <si>
    <t>Forgalomképtelen</t>
  </si>
  <si>
    <t>korlátozottan forgalomképes</t>
  </si>
  <si>
    <t>bruttó érték</t>
  </si>
  <si>
    <t>elszámolt értékcsökkenés</t>
  </si>
  <si>
    <t>nettó érték</t>
  </si>
  <si>
    <t>1.</t>
  </si>
  <si>
    <t xml:space="preserve">Immateriális javak </t>
  </si>
  <si>
    <t>2.</t>
  </si>
  <si>
    <t xml:space="preserve"> - vagyonértékű jogok</t>
  </si>
  <si>
    <t>3.</t>
  </si>
  <si>
    <t xml:space="preserve"> - szellemi termékek</t>
  </si>
  <si>
    <t>4.</t>
  </si>
  <si>
    <t>- Ké. Szell. Termékek</t>
  </si>
  <si>
    <t>5.</t>
  </si>
  <si>
    <t>Ingatlanok</t>
  </si>
  <si>
    <t>6.</t>
  </si>
  <si>
    <t xml:space="preserve"> - földterületek</t>
  </si>
  <si>
    <t>7.</t>
  </si>
  <si>
    <t xml:space="preserve"> - telkek</t>
  </si>
  <si>
    <t>8.</t>
  </si>
  <si>
    <t>- egyéb telkek</t>
  </si>
  <si>
    <t>9.</t>
  </si>
  <si>
    <t xml:space="preserve"> -épületek</t>
  </si>
  <si>
    <t>10.</t>
  </si>
  <si>
    <t>-egyéb épület</t>
  </si>
  <si>
    <t>11.</t>
  </si>
  <si>
    <t>- értékét nem csökk. műemékvéd. épület</t>
  </si>
  <si>
    <t>12.</t>
  </si>
  <si>
    <t xml:space="preserve"> - építmények</t>
  </si>
  <si>
    <t>13.</t>
  </si>
  <si>
    <t>-ültetvények</t>
  </si>
  <si>
    <t>14.</t>
  </si>
  <si>
    <t xml:space="preserve"> - erdők</t>
  </si>
  <si>
    <t>15.</t>
  </si>
  <si>
    <t>- ingatlahoz kapcsolódó vagyoni ért. Jogok</t>
  </si>
  <si>
    <t>16.</t>
  </si>
  <si>
    <t>Vagyonkezelésbe vett önk. egyéb épületek</t>
  </si>
  <si>
    <t>17.</t>
  </si>
  <si>
    <t>Üzemeltetésre átadott</t>
  </si>
  <si>
    <t>18.</t>
  </si>
  <si>
    <t>Gépek, berendezések, felsz.</t>
  </si>
  <si>
    <t>19.</t>
  </si>
  <si>
    <t xml:space="preserve"> - ügyviteli és szám.techn.eszk.</t>
  </si>
  <si>
    <t>20.</t>
  </si>
  <si>
    <t>KÉ.ügyviteli gép, berendezés, felsz.</t>
  </si>
  <si>
    <t>21.</t>
  </si>
  <si>
    <t xml:space="preserve"> - egyéb gépek, berendendezések, felszerelések</t>
  </si>
  <si>
    <t>22.</t>
  </si>
  <si>
    <t>KÉ. egyéb gép, berend. Felsz.</t>
  </si>
  <si>
    <t>23.</t>
  </si>
  <si>
    <t xml:space="preserve">   hangszer</t>
  </si>
  <si>
    <t>24.</t>
  </si>
  <si>
    <t xml:space="preserve"> - képzőművészeti alkotások</t>
  </si>
  <si>
    <t>25.</t>
  </si>
  <si>
    <t>Járművek</t>
  </si>
  <si>
    <t>26.</t>
  </si>
  <si>
    <t>Tenyészállatok</t>
  </si>
  <si>
    <t>27.</t>
  </si>
  <si>
    <t>28.</t>
  </si>
  <si>
    <t>Beruházások, felújítások</t>
  </si>
  <si>
    <t>29.</t>
  </si>
  <si>
    <t>Befektetett pénzügyi eszközök</t>
  </si>
  <si>
    <t>30.</t>
  </si>
  <si>
    <t>Koncesszióban, vagyonkezelése adott eszközök</t>
  </si>
  <si>
    <t>31.</t>
  </si>
  <si>
    <t>Tárgyi eszközök értékhelyesbítése</t>
  </si>
  <si>
    <t>32.</t>
  </si>
  <si>
    <t>Tárgyi eszközök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</si>
</sst>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5" xfId="0" applyFont="1" applyFill="1" applyBorder="1"/>
    <xf numFmtId="0" fontId="7" fillId="0" borderId="5" xfId="2" applyFont="1" applyFill="1" applyBorder="1"/>
    <xf numFmtId="3" fontId="7" fillId="0" borderId="16" xfId="1" applyNumberFormat="1" applyFont="1" applyFill="1" applyBorder="1"/>
    <xf numFmtId="3" fontId="7" fillId="0" borderId="17" xfId="1" applyNumberFormat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7" fillId="0" borderId="20" xfId="1" applyNumberFormat="1" applyFont="1" applyFill="1" applyBorder="1"/>
    <xf numFmtId="3" fontId="8" fillId="0" borderId="16" xfId="1" applyNumberFormat="1" applyFont="1" applyFill="1" applyBorder="1"/>
    <xf numFmtId="3" fontId="8" fillId="0" borderId="17" xfId="1" applyNumberFormat="1" applyFont="1" applyFill="1" applyBorder="1"/>
    <xf numFmtId="3" fontId="8" fillId="0" borderId="20" xfId="1" applyNumberFormat="1" applyFont="1" applyFill="1" applyBorder="1"/>
    <xf numFmtId="165" fontId="6" fillId="0" borderId="15" xfId="0" applyNumberFormat="1" applyFont="1" applyFill="1" applyBorder="1"/>
    <xf numFmtId="0" fontId="0" fillId="0" borderId="21" xfId="0" applyFont="1" applyFill="1" applyBorder="1"/>
    <xf numFmtId="0" fontId="9" fillId="0" borderId="22" xfId="2" applyFont="1" applyFill="1" applyBorder="1"/>
    <xf numFmtId="3" fontId="9" fillId="0" borderId="23" xfId="1" applyNumberFormat="1" applyFont="1" applyFill="1" applyBorder="1"/>
    <xf numFmtId="3" fontId="9" fillId="0" borderId="24" xfId="1" applyNumberFormat="1" applyFont="1" applyFill="1" applyBorder="1"/>
    <xf numFmtId="3" fontId="9" fillId="0" borderId="25" xfId="1" applyNumberFormat="1" applyFont="1" applyFill="1" applyBorder="1"/>
    <xf numFmtId="3" fontId="9" fillId="0" borderId="26" xfId="1" applyNumberFormat="1" applyFont="1" applyFill="1" applyBorder="1"/>
    <xf numFmtId="3" fontId="9" fillId="0" borderId="27" xfId="1" applyNumberFormat="1" applyFont="1" applyFill="1" applyBorder="1"/>
    <xf numFmtId="165" fontId="6" fillId="0" borderId="21" xfId="0" applyNumberFormat="1" applyFont="1" applyFill="1" applyBorder="1"/>
    <xf numFmtId="0" fontId="0" fillId="0" borderId="28" xfId="0" applyFont="1" applyFill="1" applyBorder="1"/>
    <xf numFmtId="0" fontId="9" fillId="0" borderId="29" xfId="2" applyFont="1" applyFill="1" applyBorder="1"/>
    <xf numFmtId="3" fontId="9" fillId="0" borderId="30" xfId="1" applyNumberFormat="1" applyFont="1" applyFill="1" applyBorder="1"/>
    <xf numFmtId="3" fontId="9" fillId="0" borderId="31" xfId="1" applyNumberFormat="1" applyFont="1" applyFill="1" applyBorder="1"/>
    <xf numFmtId="3" fontId="9" fillId="0" borderId="32" xfId="1" applyNumberFormat="1" applyFont="1" applyFill="1" applyBorder="1"/>
    <xf numFmtId="3" fontId="9" fillId="0" borderId="33" xfId="1" applyNumberFormat="1" applyFont="1" applyFill="1" applyBorder="1"/>
    <xf numFmtId="3" fontId="9" fillId="0" borderId="34" xfId="1" applyNumberFormat="1" applyFont="1" applyFill="1" applyBorder="1"/>
    <xf numFmtId="165" fontId="6" fillId="0" borderId="28" xfId="0" applyNumberFormat="1" applyFont="1" applyFill="1" applyBorder="1"/>
    <xf numFmtId="0" fontId="0" fillId="0" borderId="35" xfId="0" applyFont="1" applyFill="1" applyBorder="1"/>
    <xf numFmtId="49" fontId="9" fillId="0" borderId="36" xfId="2" applyNumberFormat="1" applyFont="1" applyFill="1" applyBorder="1"/>
    <xf numFmtId="3" fontId="9" fillId="0" borderId="37" xfId="1" applyNumberFormat="1" applyFont="1" applyFill="1" applyBorder="1"/>
    <xf numFmtId="3" fontId="9" fillId="0" borderId="38" xfId="1" applyNumberFormat="1" applyFont="1" applyFill="1" applyBorder="1"/>
    <xf numFmtId="3" fontId="9" fillId="0" borderId="39" xfId="1" applyNumberFormat="1" applyFont="1" applyFill="1" applyBorder="1"/>
    <xf numFmtId="3" fontId="9" fillId="0" borderId="40" xfId="1" applyNumberFormat="1" applyFont="1" applyFill="1" applyBorder="1"/>
    <xf numFmtId="3" fontId="9" fillId="0" borderId="41" xfId="1" applyNumberFormat="1" applyFont="1" applyFill="1" applyBorder="1"/>
    <xf numFmtId="165" fontId="6" fillId="0" borderId="35" xfId="0" applyNumberFormat="1" applyFont="1" applyFill="1" applyBorder="1"/>
    <xf numFmtId="3" fontId="8" fillId="0" borderId="19" xfId="1" applyNumberFormat="1" applyFont="1" applyFill="1" applyBorder="1"/>
    <xf numFmtId="0" fontId="9" fillId="0" borderId="42" xfId="2" applyFont="1" applyFill="1" applyBorder="1"/>
    <xf numFmtId="3" fontId="9" fillId="0" borderId="43" xfId="1" applyNumberFormat="1" applyFont="1" applyFill="1" applyBorder="1"/>
    <xf numFmtId="3" fontId="9" fillId="0" borderId="44" xfId="1" applyNumberFormat="1" applyFont="1" applyFill="1" applyBorder="1"/>
    <xf numFmtId="3" fontId="9" fillId="0" borderId="45" xfId="1" applyNumberFormat="1" applyFont="1" applyFill="1" applyBorder="1"/>
    <xf numFmtId="0" fontId="9" fillId="0" borderId="46" xfId="2" applyFont="1" applyFill="1" applyBorder="1"/>
    <xf numFmtId="0" fontId="9" fillId="0" borderId="46" xfId="2" quotePrefix="1" applyFont="1" applyFill="1" applyBorder="1"/>
    <xf numFmtId="3" fontId="10" fillId="0" borderId="0" xfId="1" applyNumberFormat="1" applyFont="1" applyFill="1" applyBorder="1"/>
    <xf numFmtId="3" fontId="0" fillId="0" borderId="0" xfId="0" applyNumberFormat="1" applyFont="1" applyFill="1"/>
    <xf numFmtId="0" fontId="9" fillId="0" borderId="46" xfId="2" quotePrefix="1" applyFont="1" applyFill="1" applyBorder="1" applyAlignment="1">
      <alignment horizontal="left" wrapText="1"/>
    </xf>
    <xf numFmtId="0" fontId="9" fillId="0" borderId="46" xfId="2" quotePrefix="1" applyFont="1" applyFill="1" applyBorder="1" applyAlignment="1">
      <alignment wrapText="1"/>
    </xf>
    <xf numFmtId="0" fontId="9" fillId="0" borderId="47" xfId="2" quotePrefix="1" applyFont="1" applyFill="1" applyBorder="1" applyAlignment="1">
      <alignment wrapText="1"/>
    </xf>
    <xf numFmtId="3" fontId="9" fillId="0" borderId="48" xfId="1" applyNumberFormat="1" applyFont="1" applyFill="1" applyBorder="1"/>
    <xf numFmtId="3" fontId="9" fillId="0" borderId="49" xfId="1" applyNumberFormat="1" applyFont="1" applyFill="1" applyBorder="1"/>
    <xf numFmtId="3" fontId="9" fillId="0" borderId="50" xfId="1" applyNumberFormat="1" applyFont="1" applyFill="1" applyBorder="1"/>
    <xf numFmtId="165" fontId="6" fillId="0" borderId="1" xfId="0" applyNumberFormat="1" applyFont="1" applyFill="1" applyBorder="1"/>
    <xf numFmtId="0" fontId="9" fillId="0" borderId="51" xfId="2" applyFont="1" applyFill="1" applyBorder="1"/>
    <xf numFmtId="165" fontId="6" fillId="0" borderId="52" xfId="0" applyNumberFormat="1" applyFont="1" applyFill="1" applyBorder="1"/>
    <xf numFmtId="0" fontId="9" fillId="0" borderId="29" xfId="2" applyFont="1" applyFill="1" applyBorder="1" applyAlignment="1">
      <alignment wrapText="1"/>
    </xf>
    <xf numFmtId="0" fontId="9" fillId="0" borderId="29" xfId="2" applyNumberFormat="1" applyFont="1" applyFill="1" applyBorder="1" applyAlignment="1">
      <alignment wrapText="1"/>
    </xf>
    <xf numFmtId="0" fontId="7" fillId="0" borderId="29" xfId="2" applyFont="1" applyFill="1" applyBorder="1"/>
    <xf numFmtId="3" fontId="7" fillId="0" borderId="30" xfId="1" applyNumberFormat="1" applyFont="1" applyFill="1" applyBorder="1"/>
    <xf numFmtId="3" fontId="7" fillId="0" borderId="31" xfId="1" applyNumberFormat="1" applyFont="1" applyFill="1" applyBorder="1"/>
    <xf numFmtId="3" fontId="7" fillId="0" borderId="32" xfId="1" applyNumberFormat="1" applyFont="1" applyFill="1" applyBorder="1"/>
    <xf numFmtId="3" fontId="7" fillId="0" borderId="33" xfId="1" applyNumberFormat="1" applyFont="1" applyFill="1" applyBorder="1"/>
    <xf numFmtId="3" fontId="7" fillId="0" borderId="34" xfId="1" applyNumberFormat="1" applyFont="1" applyFill="1" applyBorder="1"/>
    <xf numFmtId="0" fontId="7" fillId="0" borderId="36" xfId="2" applyFont="1" applyFill="1" applyBorder="1"/>
    <xf numFmtId="3" fontId="7" fillId="0" borderId="37" xfId="1" applyNumberFormat="1" applyFont="1" applyFill="1" applyBorder="1"/>
    <xf numFmtId="3" fontId="7" fillId="0" borderId="38" xfId="1" applyNumberFormat="1" applyFont="1" applyFill="1" applyBorder="1"/>
    <xf numFmtId="3" fontId="7" fillId="0" borderId="39" xfId="1" applyNumberFormat="1" applyFont="1" applyFill="1" applyBorder="1"/>
    <xf numFmtId="3" fontId="7" fillId="0" borderId="40" xfId="1" applyNumberFormat="1" applyFont="1" applyFill="1" applyBorder="1"/>
    <xf numFmtId="3" fontId="7" fillId="0" borderId="41" xfId="1" applyNumberFormat="1" applyFont="1" applyFill="1" applyBorder="1"/>
    <xf numFmtId="0" fontId="7" fillId="0" borderId="13" xfId="2" applyFont="1" applyFill="1" applyBorder="1" applyAlignment="1">
      <alignment horizontal="left" wrapText="1"/>
    </xf>
    <xf numFmtId="3" fontId="7" fillId="0" borderId="4" xfId="1" applyNumberFormat="1" applyFont="1" applyFill="1" applyBorder="1"/>
    <xf numFmtId="3" fontId="7" fillId="0" borderId="5" xfId="1" applyNumberFormat="1" applyFont="1" applyFill="1" applyBorder="1"/>
    <xf numFmtId="3" fontId="7" fillId="0" borderId="3" xfId="1" applyNumberFormat="1" applyFont="1" applyFill="1" applyBorder="1"/>
    <xf numFmtId="3" fontId="8" fillId="0" borderId="4" xfId="1" applyNumberFormat="1" applyFont="1" applyFill="1" applyBorder="1"/>
    <xf numFmtId="165" fontId="6" fillId="0" borderId="8" xfId="0" applyNumberFormat="1" applyFont="1" applyFill="1" applyBorder="1"/>
    <xf numFmtId="0" fontId="7" fillId="0" borderId="13" xfId="2" applyFont="1" applyFill="1" applyBorder="1"/>
    <xf numFmtId="3" fontId="7" fillId="0" borderId="15" xfId="1" applyNumberFormat="1" applyFont="1" applyFill="1" applyBorder="1"/>
    <xf numFmtId="3" fontId="8" fillId="0" borderId="3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textRotation="45"/>
    </xf>
    <xf numFmtId="0" fontId="0" fillId="0" borderId="8" xfId="0" applyFont="1" applyFill="1" applyBorder="1" applyAlignment="1">
      <alignment horizontal="center" vertical="center" textRotation="45"/>
    </xf>
    <xf numFmtId="0" fontId="0" fillId="0" borderId="14" xfId="0" applyFont="1" applyFill="1" applyBorder="1" applyAlignment="1">
      <alignment horizontal="center" vertical="center" textRotation="45"/>
    </xf>
    <xf numFmtId="0" fontId="4" fillId="0" borderId="2" xfId="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Munka1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2"/>
  <sheetViews>
    <sheetView tabSelected="1" zoomScale="90" zoomScaleNormal="90" workbookViewId="0">
      <selection activeCell="B1" sqref="B1:O1"/>
    </sheetView>
  </sheetViews>
  <sheetFormatPr defaultRowHeight="12.75" x14ac:dyDescent="0.2"/>
  <cols>
    <col min="1" max="1" width="4.7109375" style="1" customWidth="1"/>
    <col min="2" max="2" width="26.7109375" style="1" customWidth="1"/>
    <col min="3" max="3" width="13.7109375" style="1" customWidth="1"/>
    <col min="4" max="4" width="14.140625" style="1" customWidth="1"/>
    <col min="5" max="6" width="14.28515625" style="1" customWidth="1"/>
    <col min="7" max="7" width="16.7109375" style="1" customWidth="1"/>
    <col min="8" max="8" width="18" style="1" customWidth="1"/>
    <col min="9" max="9" width="17.28515625" style="1" customWidth="1"/>
    <col min="10" max="10" width="12.5703125" style="1" customWidth="1"/>
    <col min="11" max="11" width="15" style="1" customWidth="1"/>
    <col min="12" max="12" width="13.42578125" style="1" customWidth="1"/>
    <col min="13" max="13" width="14" style="1" customWidth="1"/>
    <col min="14" max="14" width="15.42578125" style="1" customWidth="1"/>
    <col min="15" max="15" width="11.5703125" style="1" customWidth="1"/>
    <col min="16" max="17" width="9.140625" style="1"/>
    <col min="18" max="18" width="12" style="1" bestFit="1" customWidth="1"/>
    <col min="19" max="19" width="16.7109375" style="1" customWidth="1"/>
    <col min="20" max="16384" width="9.140625" style="1"/>
  </cols>
  <sheetData>
    <row r="1" spans="1:15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x14ac:dyDescent="0.2"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x14ac:dyDescent="0.2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3.5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 t="s">
        <v>2</v>
      </c>
    </row>
    <row r="5" spans="1:15" ht="21.75" customHeight="1" thickBot="1" x14ac:dyDescent="0.25">
      <c r="A5" s="90" t="s">
        <v>3</v>
      </c>
      <c r="B5" s="93" t="s">
        <v>4</v>
      </c>
      <c r="C5" s="96" t="s">
        <v>5</v>
      </c>
      <c r="D5" s="97"/>
      <c r="E5" s="97"/>
      <c r="F5" s="97"/>
      <c r="G5" s="97"/>
      <c r="H5" s="98"/>
      <c r="I5" s="83" t="s">
        <v>6</v>
      </c>
      <c r="J5" s="99"/>
      <c r="K5" s="100"/>
      <c r="L5" s="107" t="s">
        <v>7</v>
      </c>
      <c r="M5" s="99"/>
      <c r="N5" s="100"/>
      <c r="O5" s="108" t="s">
        <v>8</v>
      </c>
    </row>
    <row r="6" spans="1:15" ht="22.5" customHeight="1" x14ac:dyDescent="0.2">
      <c r="A6" s="91"/>
      <c r="B6" s="94"/>
      <c r="C6" s="83" t="s">
        <v>9</v>
      </c>
      <c r="D6" s="84"/>
      <c r="E6" s="85"/>
      <c r="F6" s="83" t="s">
        <v>10</v>
      </c>
      <c r="G6" s="84"/>
      <c r="H6" s="85"/>
      <c r="I6" s="101"/>
      <c r="J6" s="102"/>
      <c r="K6" s="103"/>
      <c r="L6" s="101"/>
      <c r="M6" s="102"/>
      <c r="N6" s="103"/>
      <c r="O6" s="109"/>
    </row>
    <row r="7" spans="1:15" ht="13.5" customHeight="1" thickBot="1" x14ac:dyDescent="0.25">
      <c r="A7" s="91"/>
      <c r="B7" s="94"/>
      <c r="C7" s="86"/>
      <c r="D7" s="87"/>
      <c r="E7" s="88"/>
      <c r="F7" s="86"/>
      <c r="G7" s="87"/>
      <c r="H7" s="88"/>
      <c r="I7" s="104"/>
      <c r="J7" s="105"/>
      <c r="K7" s="106"/>
      <c r="L7" s="104"/>
      <c r="M7" s="105"/>
      <c r="N7" s="106"/>
      <c r="O7" s="109"/>
    </row>
    <row r="8" spans="1:15" ht="18.75" customHeight="1" x14ac:dyDescent="0.2">
      <c r="A8" s="91"/>
      <c r="B8" s="94"/>
      <c r="C8" s="79" t="s">
        <v>11</v>
      </c>
      <c r="D8" s="81" t="s">
        <v>12</v>
      </c>
      <c r="E8" s="79" t="s">
        <v>13</v>
      </c>
      <c r="F8" s="79" t="s">
        <v>11</v>
      </c>
      <c r="G8" s="81" t="s">
        <v>12</v>
      </c>
      <c r="H8" s="79" t="s">
        <v>13</v>
      </c>
      <c r="I8" s="79" t="s">
        <v>11</v>
      </c>
      <c r="J8" s="81" t="s">
        <v>12</v>
      </c>
      <c r="K8" s="79" t="s">
        <v>13</v>
      </c>
      <c r="L8" s="79" t="s">
        <v>11</v>
      </c>
      <c r="M8" s="81" t="s">
        <v>12</v>
      </c>
      <c r="N8" s="79" t="s">
        <v>13</v>
      </c>
      <c r="O8" s="110"/>
    </row>
    <row r="9" spans="1:15" ht="25.5" customHeight="1" thickBot="1" x14ac:dyDescent="0.25">
      <c r="A9" s="92"/>
      <c r="B9" s="95"/>
      <c r="C9" s="80"/>
      <c r="D9" s="82"/>
      <c r="E9" s="80"/>
      <c r="F9" s="80"/>
      <c r="G9" s="82"/>
      <c r="H9" s="80"/>
      <c r="I9" s="80"/>
      <c r="J9" s="82"/>
      <c r="K9" s="80"/>
      <c r="L9" s="80"/>
      <c r="M9" s="82"/>
      <c r="N9" s="80"/>
      <c r="O9" s="110"/>
    </row>
    <row r="10" spans="1:15" ht="17.25" thickBot="1" x14ac:dyDescent="0.35">
      <c r="A10" s="3" t="s">
        <v>14</v>
      </c>
      <c r="B10" s="4" t="s">
        <v>15</v>
      </c>
      <c r="C10" s="5"/>
      <c r="D10" s="6"/>
      <c r="E10" s="7"/>
      <c r="F10" s="8">
        <f>F11+F12+F13</f>
        <v>66884079</v>
      </c>
      <c r="G10" s="6">
        <f>G11+G12+G13</f>
        <v>66884079</v>
      </c>
      <c r="H10" s="9">
        <f>F10-G10</f>
        <v>0</v>
      </c>
      <c r="I10" s="5"/>
      <c r="J10" s="6"/>
      <c r="K10" s="7"/>
      <c r="L10" s="10">
        <f>C10+F10+I10</f>
        <v>66884079</v>
      </c>
      <c r="M10" s="11">
        <f>D10+G10+J10</f>
        <v>66884079</v>
      </c>
      <c r="N10" s="12">
        <f>L10-M10</f>
        <v>0</v>
      </c>
      <c r="O10" s="13">
        <f>M10/L10*100</f>
        <v>100</v>
      </c>
    </row>
    <row r="11" spans="1:15" ht="16.5" x14ac:dyDescent="0.3">
      <c r="A11" s="14" t="s">
        <v>16</v>
      </c>
      <c r="B11" s="15" t="s">
        <v>17</v>
      </c>
      <c r="C11" s="16"/>
      <c r="D11" s="17"/>
      <c r="E11" s="18"/>
      <c r="F11" s="16">
        <v>14275540</v>
      </c>
      <c r="G11" s="17">
        <v>14275540</v>
      </c>
      <c r="H11" s="19">
        <f>SUM(F11-G11)</f>
        <v>0</v>
      </c>
      <c r="I11" s="20"/>
      <c r="J11" s="17"/>
      <c r="K11" s="18"/>
      <c r="L11" s="20">
        <f>C11+F11+I11</f>
        <v>14275540</v>
      </c>
      <c r="M11" s="17">
        <f>D11+G11+J11</f>
        <v>14275540</v>
      </c>
      <c r="N11" s="19">
        <f>L11-M11</f>
        <v>0</v>
      </c>
      <c r="O11" s="21">
        <f>M11/L11*100</f>
        <v>100</v>
      </c>
    </row>
    <row r="12" spans="1:15" ht="16.5" x14ac:dyDescent="0.3">
      <c r="A12" s="22" t="s">
        <v>18</v>
      </c>
      <c r="B12" s="23" t="s">
        <v>19</v>
      </c>
      <c r="C12" s="24"/>
      <c r="D12" s="25"/>
      <c r="E12" s="26"/>
      <c r="F12" s="24">
        <v>52491539</v>
      </c>
      <c r="G12" s="25">
        <v>52491539</v>
      </c>
      <c r="H12" s="27">
        <f>SUM(F12-G12)</f>
        <v>0</v>
      </c>
      <c r="I12" s="28"/>
      <c r="J12" s="25"/>
      <c r="K12" s="26"/>
      <c r="L12" s="28">
        <f>C12+F12+I12</f>
        <v>52491539</v>
      </c>
      <c r="M12" s="25">
        <f>SUM(D12+G12+J12)</f>
        <v>52491539</v>
      </c>
      <c r="N12" s="27">
        <f>L12-M12</f>
        <v>0</v>
      </c>
      <c r="O12" s="29">
        <f>M12/L12*100</f>
        <v>100</v>
      </c>
    </row>
    <row r="13" spans="1:15" ht="17.25" thickBot="1" x14ac:dyDescent="0.35">
      <c r="A13" s="30" t="s">
        <v>20</v>
      </c>
      <c r="B13" s="31" t="s">
        <v>21</v>
      </c>
      <c r="C13" s="32"/>
      <c r="D13" s="33"/>
      <c r="E13" s="34"/>
      <c r="F13" s="32">
        <v>117000</v>
      </c>
      <c r="G13" s="33">
        <v>117000</v>
      </c>
      <c r="H13" s="35">
        <v>0</v>
      </c>
      <c r="I13" s="36"/>
      <c r="J13" s="33"/>
      <c r="K13" s="34"/>
      <c r="L13" s="36">
        <f>C13+F13+I13</f>
        <v>117000</v>
      </c>
      <c r="M13" s="33">
        <f>SUM(D13+G13+J13)</f>
        <v>117000</v>
      </c>
      <c r="N13" s="35">
        <f>L13-M13</f>
        <v>0</v>
      </c>
      <c r="O13" s="37"/>
    </row>
    <row r="14" spans="1:15" ht="17.25" thickBot="1" x14ac:dyDescent="0.35">
      <c r="A14" s="3" t="s">
        <v>22</v>
      </c>
      <c r="B14" s="4" t="s">
        <v>23</v>
      </c>
      <c r="C14" s="38">
        <f t="shared" ref="C14:N14" si="0">SUM(C15:C26)</f>
        <v>628850</v>
      </c>
      <c r="D14" s="38">
        <f t="shared" si="0"/>
        <v>319566</v>
      </c>
      <c r="E14" s="38">
        <f t="shared" si="0"/>
        <v>309284</v>
      </c>
      <c r="F14" s="38">
        <f t="shared" si="0"/>
        <v>257980722</v>
      </c>
      <c r="G14" s="38">
        <f t="shared" si="0"/>
        <v>72423949</v>
      </c>
      <c r="H14" s="38">
        <f t="shared" si="0"/>
        <v>185556773</v>
      </c>
      <c r="I14" s="38"/>
      <c r="J14" s="38"/>
      <c r="K14" s="38"/>
      <c r="L14" s="38">
        <f t="shared" si="0"/>
        <v>258609572</v>
      </c>
      <c r="M14" s="38">
        <f t="shared" si="0"/>
        <v>72743515</v>
      </c>
      <c r="N14" s="38">
        <f t="shared" si="0"/>
        <v>185866057</v>
      </c>
      <c r="O14" s="13">
        <f>M14/L14*100</f>
        <v>28.128701670795074</v>
      </c>
    </row>
    <row r="15" spans="1:15" ht="16.5" x14ac:dyDescent="0.3">
      <c r="A15" s="14" t="s">
        <v>24</v>
      </c>
      <c r="B15" s="39" t="s">
        <v>25</v>
      </c>
      <c r="C15" s="40"/>
      <c r="D15" s="41"/>
      <c r="E15" s="42"/>
      <c r="F15" s="16"/>
      <c r="G15" s="17"/>
      <c r="H15" s="19"/>
      <c r="I15" s="40"/>
      <c r="J15" s="41"/>
      <c r="K15" s="42"/>
      <c r="L15" s="16">
        <f t="shared" ref="L15:M31" si="1">C15+F15+I15</f>
        <v>0</v>
      </c>
      <c r="M15" s="17">
        <f t="shared" si="1"/>
        <v>0</v>
      </c>
      <c r="N15" s="19">
        <f t="shared" ref="N15:N28" si="2">L15-M15</f>
        <v>0</v>
      </c>
      <c r="O15" s="21"/>
    </row>
    <row r="16" spans="1:15" ht="16.5" x14ac:dyDescent="0.3">
      <c r="A16" s="22" t="s">
        <v>26</v>
      </c>
      <c r="B16" s="43" t="s">
        <v>27</v>
      </c>
      <c r="C16" s="28"/>
      <c r="D16" s="25"/>
      <c r="E16" s="26"/>
      <c r="F16" s="24"/>
      <c r="G16" s="25"/>
      <c r="H16" s="27"/>
      <c r="I16" s="28"/>
      <c r="J16" s="25"/>
      <c r="K16" s="26"/>
      <c r="L16" s="24">
        <f t="shared" si="1"/>
        <v>0</v>
      </c>
      <c r="M16" s="25">
        <f t="shared" si="1"/>
        <v>0</v>
      </c>
      <c r="N16" s="27">
        <f t="shared" si="2"/>
        <v>0</v>
      </c>
      <c r="O16" s="29"/>
    </row>
    <row r="17" spans="1:19" ht="16.5" x14ac:dyDescent="0.3">
      <c r="A17" s="22" t="s">
        <v>28</v>
      </c>
      <c r="B17" s="44" t="s">
        <v>29</v>
      </c>
      <c r="C17" s="28"/>
      <c r="D17" s="25"/>
      <c r="E17" s="26"/>
      <c r="F17" s="24">
        <v>2267000</v>
      </c>
      <c r="G17" s="25"/>
      <c r="H17" s="27">
        <f>F17-G17</f>
        <v>2267000</v>
      </c>
      <c r="I17" s="28"/>
      <c r="J17" s="25"/>
      <c r="K17" s="26"/>
      <c r="L17" s="24">
        <f t="shared" si="1"/>
        <v>2267000</v>
      </c>
      <c r="M17" s="25"/>
      <c r="N17" s="27">
        <f t="shared" si="2"/>
        <v>2267000</v>
      </c>
      <c r="O17" s="29">
        <f>M17/L17*100</f>
        <v>0</v>
      </c>
      <c r="S17" s="45"/>
    </row>
    <row r="18" spans="1:19" ht="16.5" x14ac:dyDescent="0.3">
      <c r="A18" s="22" t="s">
        <v>30</v>
      </c>
      <c r="B18" s="43" t="s">
        <v>31</v>
      </c>
      <c r="C18" s="28"/>
      <c r="D18" s="25"/>
      <c r="E18" s="26"/>
      <c r="F18" s="24">
        <v>251073907</v>
      </c>
      <c r="G18" s="25">
        <v>70942008</v>
      </c>
      <c r="H18" s="27">
        <f>F18-G18</f>
        <v>180131899</v>
      </c>
      <c r="I18" s="28"/>
      <c r="J18" s="25"/>
      <c r="K18" s="26"/>
      <c r="L18" s="24">
        <f>C18+F18+I18</f>
        <v>251073907</v>
      </c>
      <c r="M18" s="25">
        <f>D18+G18+J18</f>
        <v>70942008</v>
      </c>
      <c r="N18" s="27">
        <f t="shared" si="2"/>
        <v>180131899</v>
      </c>
      <c r="O18" s="29">
        <f>M18/L18*100</f>
        <v>28.255428390653115</v>
      </c>
      <c r="S18" s="46"/>
    </row>
    <row r="19" spans="1:19" ht="16.5" x14ac:dyDescent="0.3">
      <c r="A19" s="22" t="s">
        <v>32</v>
      </c>
      <c r="B19" s="44" t="s">
        <v>33</v>
      </c>
      <c r="C19" s="28"/>
      <c r="D19" s="25"/>
      <c r="E19" s="26"/>
      <c r="F19" s="24">
        <f>599000+6000</f>
        <v>605000</v>
      </c>
      <c r="G19" s="25">
        <f>6000+599000</f>
        <v>605000</v>
      </c>
      <c r="H19" s="27"/>
      <c r="I19" s="28"/>
      <c r="J19" s="25"/>
      <c r="K19" s="26"/>
      <c r="L19" s="24">
        <f>C19+F19+I19</f>
        <v>605000</v>
      </c>
      <c r="M19" s="25">
        <f>D19+G19+J19</f>
        <v>605000</v>
      </c>
      <c r="N19" s="27">
        <f t="shared" si="2"/>
        <v>0</v>
      </c>
      <c r="O19" s="29">
        <f>M19/L19*100</f>
        <v>100</v>
      </c>
    </row>
    <row r="20" spans="1:19" ht="27" x14ac:dyDescent="0.3">
      <c r="A20" s="22" t="s">
        <v>34</v>
      </c>
      <c r="B20" s="47" t="s">
        <v>35</v>
      </c>
      <c r="C20" s="28"/>
      <c r="D20" s="25"/>
      <c r="E20" s="26"/>
      <c r="F20" s="24"/>
      <c r="G20" s="25"/>
      <c r="H20" s="27"/>
      <c r="I20" s="28"/>
      <c r="J20" s="25"/>
      <c r="K20" s="26"/>
      <c r="L20" s="24">
        <f t="shared" si="1"/>
        <v>0</v>
      </c>
      <c r="M20" s="25">
        <f t="shared" si="1"/>
        <v>0</v>
      </c>
      <c r="N20" s="27">
        <f t="shared" si="2"/>
        <v>0</v>
      </c>
      <c r="O20" s="29"/>
      <c r="S20" s="46"/>
    </row>
    <row r="21" spans="1:19" ht="16.5" x14ac:dyDescent="0.3">
      <c r="A21" s="22" t="s">
        <v>36</v>
      </c>
      <c r="B21" s="43" t="s">
        <v>37</v>
      </c>
      <c r="C21" s="28">
        <v>628850</v>
      </c>
      <c r="D21" s="25">
        <f>300702+18864</f>
        <v>319566</v>
      </c>
      <c r="E21" s="26">
        <f>C21-D21</f>
        <v>309284</v>
      </c>
      <c r="F21" s="24">
        <v>4034815</v>
      </c>
      <c r="G21" s="25">
        <v>876941</v>
      </c>
      <c r="H21" s="27">
        <f>F21-G21</f>
        <v>3157874</v>
      </c>
      <c r="I21" s="28"/>
      <c r="J21" s="25"/>
      <c r="K21" s="26"/>
      <c r="L21" s="24">
        <f t="shared" si="1"/>
        <v>4663665</v>
      </c>
      <c r="M21" s="25">
        <f t="shared" si="1"/>
        <v>1196507</v>
      </c>
      <c r="N21" s="27">
        <f t="shared" si="2"/>
        <v>3467158</v>
      </c>
      <c r="O21" s="29">
        <f>M21/L21*100</f>
        <v>25.655937980107918</v>
      </c>
    </row>
    <row r="22" spans="1:19" ht="16.5" x14ac:dyDescent="0.3">
      <c r="A22" s="22" t="s">
        <v>38</v>
      </c>
      <c r="B22" s="44" t="s">
        <v>39</v>
      </c>
      <c r="C22" s="28"/>
      <c r="D22" s="25"/>
      <c r="E22" s="26"/>
      <c r="F22" s="24"/>
      <c r="G22" s="25"/>
      <c r="H22" s="27"/>
      <c r="I22" s="28"/>
      <c r="J22" s="25"/>
      <c r="K22" s="26"/>
      <c r="L22" s="24">
        <f t="shared" si="1"/>
        <v>0</v>
      </c>
      <c r="M22" s="25">
        <f t="shared" si="1"/>
        <v>0</v>
      </c>
      <c r="N22" s="27">
        <f t="shared" si="2"/>
        <v>0</v>
      </c>
      <c r="O22" s="29"/>
    </row>
    <row r="23" spans="1:19" ht="16.5" x14ac:dyDescent="0.3">
      <c r="A23" s="22" t="s">
        <v>40</v>
      </c>
      <c r="B23" s="43" t="s">
        <v>41</v>
      </c>
      <c r="C23" s="28"/>
      <c r="D23" s="25"/>
      <c r="E23" s="26"/>
      <c r="F23" s="24"/>
      <c r="G23" s="25"/>
      <c r="H23" s="27"/>
      <c r="I23" s="28"/>
      <c r="J23" s="25"/>
      <c r="K23" s="26"/>
      <c r="L23" s="24">
        <f>C23+F23+I23</f>
        <v>0</v>
      </c>
      <c r="M23" s="25">
        <f t="shared" si="1"/>
        <v>0</v>
      </c>
      <c r="N23" s="25">
        <f t="shared" si="2"/>
        <v>0</v>
      </c>
      <c r="O23" s="29"/>
      <c r="S23" s="46"/>
    </row>
    <row r="24" spans="1:19" ht="27" x14ac:dyDescent="0.3">
      <c r="A24" s="22" t="s">
        <v>42</v>
      </c>
      <c r="B24" s="48" t="s">
        <v>43</v>
      </c>
      <c r="C24" s="28"/>
      <c r="D24" s="25"/>
      <c r="E24" s="26"/>
      <c r="F24" s="24"/>
      <c r="G24" s="25"/>
      <c r="H24" s="27"/>
      <c r="I24" s="28"/>
      <c r="J24" s="25"/>
      <c r="K24" s="26"/>
      <c r="L24" s="24">
        <f t="shared" si="1"/>
        <v>0</v>
      </c>
      <c r="M24" s="25">
        <f t="shared" si="1"/>
        <v>0</v>
      </c>
      <c r="N24" s="25">
        <f t="shared" si="2"/>
        <v>0</v>
      </c>
      <c r="O24" s="29"/>
    </row>
    <row r="25" spans="1:19" ht="27" x14ac:dyDescent="0.3">
      <c r="A25" s="22" t="s">
        <v>44</v>
      </c>
      <c r="B25" s="49" t="s">
        <v>45</v>
      </c>
      <c r="C25" s="36"/>
      <c r="D25" s="33"/>
      <c r="E25" s="26"/>
      <c r="F25" s="32"/>
      <c r="G25" s="33"/>
      <c r="H25" s="27"/>
      <c r="I25" s="36"/>
      <c r="J25" s="33"/>
      <c r="K25" s="34"/>
      <c r="L25" s="24"/>
      <c r="M25" s="25"/>
      <c r="N25" s="25"/>
      <c r="O25" s="29"/>
    </row>
    <row r="26" spans="1:19" ht="17.25" thickBot="1" x14ac:dyDescent="0.35">
      <c r="A26" s="22" t="s">
        <v>46</v>
      </c>
      <c r="B26" s="49" t="s">
        <v>47</v>
      </c>
      <c r="C26" s="50"/>
      <c r="D26" s="51"/>
      <c r="E26" s="52"/>
      <c r="F26" s="32"/>
      <c r="G26" s="33"/>
      <c r="H26" s="27"/>
      <c r="I26" s="50"/>
      <c r="J26" s="51"/>
      <c r="K26" s="52"/>
      <c r="L26" s="24">
        <f t="shared" si="1"/>
        <v>0</v>
      </c>
      <c r="M26" s="25">
        <f t="shared" si="1"/>
        <v>0</v>
      </c>
      <c r="N26" s="25">
        <f t="shared" si="2"/>
        <v>0</v>
      </c>
      <c r="O26" s="29"/>
    </row>
    <row r="27" spans="1:19" ht="17.25" thickBot="1" x14ac:dyDescent="0.35">
      <c r="A27" s="22" t="s">
        <v>48</v>
      </c>
      <c r="B27" s="4" t="s">
        <v>49</v>
      </c>
      <c r="C27" s="8"/>
      <c r="D27" s="6"/>
      <c r="E27" s="7"/>
      <c r="F27" s="8">
        <f t="shared" ref="F27:M27" si="3">SUM(F28:F36)</f>
        <v>78857908</v>
      </c>
      <c r="G27" s="8">
        <f t="shared" si="3"/>
        <v>70895019</v>
      </c>
      <c r="H27" s="8">
        <f t="shared" si="3"/>
        <v>7962889</v>
      </c>
      <c r="I27" s="8">
        <f t="shared" si="3"/>
        <v>1560700</v>
      </c>
      <c r="J27" s="8"/>
      <c r="K27" s="8">
        <f t="shared" si="3"/>
        <v>1560700</v>
      </c>
      <c r="L27" s="8">
        <f t="shared" si="3"/>
        <v>80418608</v>
      </c>
      <c r="M27" s="8">
        <f t="shared" si="3"/>
        <v>70895019</v>
      </c>
      <c r="N27" s="12">
        <f>L27-M27</f>
        <v>9523589</v>
      </c>
      <c r="O27" s="53">
        <f>M27/L27*100</f>
        <v>88.157480915362271</v>
      </c>
    </row>
    <row r="28" spans="1:19" ht="16.5" x14ac:dyDescent="0.3">
      <c r="A28" s="22" t="s">
        <v>50</v>
      </c>
      <c r="B28" s="54" t="s">
        <v>51</v>
      </c>
      <c r="C28" s="16"/>
      <c r="D28" s="17"/>
      <c r="E28" s="18"/>
      <c r="F28" s="16">
        <f>3219779+29305932</f>
        <v>32525711</v>
      </c>
      <c r="G28" s="17">
        <f>652220+29305932</f>
        <v>29958152</v>
      </c>
      <c r="H28" s="19">
        <f>F28-G28</f>
        <v>2567559</v>
      </c>
      <c r="I28" s="20"/>
      <c r="J28" s="17"/>
      <c r="K28" s="18"/>
      <c r="L28" s="20">
        <f t="shared" si="1"/>
        <v>32525711</v>
      </c>
      <c r="M28" s="17">
        <f t="shared" si="1"/>
        <v>29958152</v>
      </c>
      <c r="N28" s="19">
        <f t="shared" si="2"/>
        <v>2567559</v>
      </c>
      <c r="O28" s="55">
        <f>M28/L28*100</f>
        <v>92.106063415493054</v>
      </c>
    </row>
    <row r="29" spans="1:19" ht="16.5" x14ac:dyDescent="0.3">
      <c r="A29" s="22" t="s">
        <v>52</v>
      </c>
      <c r="B29" s="54" t="s">
        <v>53</v>
      </c>
      <c r="C29" s="16"/>
      <c r="D29" s="17"/>
      <c r="E29" s="18"/>
      <c r="F29" s="16">
        <v>10788729</v>
      </c>
      <c r="G29" s="17">
        <v>10788729</v>
      </c>
      <c r="H29" s="19">
        <f>F29-G29</f>
        <v>0</v>
      </c>
      <c r="I29" s="20"/>
      <c r="J29" s="17"/>
      <c r="K29" s="18"/>
      <c r="L29" s="20">
        <f t="shared" si="1"/>
        <v>10788729</v>
      </c>
      <c r="M29" s="17">
        <f t="shared" si="1"/>
        <v>10788729</v>
      </c>
      <c r="N29" s="19"/>
      <c r="O29" s="29">
        <f>M29/L29*100</f>
        <v>100</v>
      </c>
    </row>
    <row r="30" spans="1:19" ht="27" x14ac:dyDescent="0.3">
      <c r="A30" s="22" t="s">
        <v>54</v>
      </c>
      <c r="B30" s="56" t="s">
        <v>55</v>
      </c>
      <c r="C30" s="24"/>
      <c r="D30" s="25"/>
      <c r="E30" s="26"/>
      <c r="F30" s="24">
        <f>8046436+18743914</f>
        <v>26790350</v>
      </c>
      <c r="G30" s="25">
        <f>2651106+18743914</f>
        <v>21395020</v>
      </c>
      <c r="H30" s="27">
        <f>F30-G30</f>
        <v>5395330</v>
      </c>
      <c r="I30" s="28"/>
      <c r="J30" s="25"/>
      <c r="K30" s="26"/>
      <c r="L30" s="20">
        <f t="shared" si="1"/>
        <v>26790350</v>
      </c>
      <c r="M30" s="17">
        <f t="shared" si="1"/>
        <v>21395020</v>
      </c>
      <c r="N30" s="27">
        <f>L30-M30</f>
        <v>5395330</v>
      </c>
      <c r="O30" s="29">
        <f>M30/L30*100</f>
        <v>79.860920070099866</v>
      </c>
      <c r="R30" s="46"/>
    </row>
    <row r="31" spans="1:19" ht="16.5" x14ac:dyDescent="0.3">
      <c r="A31" s="22" t="s">
        <v>56</v>
      </c>
      <c r="B31" s="56" t="s">
        <v>57</v>
      </c>
      <c r="C31" s="24"/>
      <c r="D31" s="25"/>
      <c r="E31" s="26"/>
      <c r="F31" s="24">
        <v>8753118</v>
      </c>
      <c r="G31" s="25">
        <v>8753118</v>
      </c>
      <c r="H31" s="27">
        <f>F31-G31</f>
        <v>0</v>
      </c>
      <c r="I31" s="28"/>
      <c r="J31" s="25"/>
      <c r="K31" s="26"/>
      <c r="L31" s="20">
        <f t="shared" si="1"/>
        <v>8753118</v>
      </c>
      <c r="M31" s="17">
        <f t="shared" si="1"/>
        <v>8753118</v>
      </c>
      <c r="N31" s="27"/>
      <c r="O31" s="29">
        <f>M31/L31*100</f>
        <v>100</v>
      </c>
    </row>
    <row r="32" spans="1:19" ht="16.5" x14ac:dyDescent="0.3">
      <c r="A32" s="22" t="s">
        <v>58</v>
      </c>
      <c r="B32" s="57" t="s">
        <v>59</v>
      </c>
      <c r="C32" s="24"/>
      <c r="D32" s="25"/>
      <c r="E32" s="26"/>
      <c r="F32" s="24"/>
      <c r="G32" s="25"/>
      <c r="H32" s="27"/>
      <c r="I32" s="28"/>
      <c r="J32" s="25"/>
      <c r="K32" s="26"/>
      <c r="L32" s="20"/>
      <c r="M32" s="17"/>
      <c r="N32" s="27"/>
      <c r="O32" s="29"/>
      <c r="R32" s="46"/>
    </row>
    <row r="33" spans="1:18" ht="16.5" x14ac:dyDescent="0.3">
      <c r="A33" s="22" t="s">
        <v>60</v>
      </c>
      <c r="B33" s="23" t="s">
        <v>61</v>
      </c>
      <c r="C33" s="24"/>
      <c r="D33" s="25"/>
      <c r="E33" s="26"/>
      <c r="F33" s="24"/>
      <c r="G33" s="25"/>
      <c r="H33" s="27"/>
      <c r="I33" s="28">
        <v>1560700</v>
      </c>
      <c r="J33" s="25"/>
      <c r="K33" s="26">
        <f>I33-J33</f>
        <v>1560700</v>
      </c>
      <c r="L33" s="20">
        <f>C33+F33+I33</f>
        <v>1560700</v>
      </c>
      <c r="M33" s="25"/>
      <c r="N33" s="27">
        <f>L33-M33</f>
        <v>1560700</v>
      </c>
      <c r="O33" s="29">
        <f>M33/L33*100</f>
        <v>0</v>
      </c>
    </row>
    <row r="34" spans="1:18" ht="16.5" x14ac:dyDescent="0.3">
      <c r="A34" s="22" t="s">
        <v>62</v>
      </c>
      <c r="B34" s="58" t="s">
        <v>63</v>
      </c>
      <c r="C34" s="59"/>
      <c r="D34" s="60"/>
      <c r="E34" s="61"/>
      <c r="F34" s="59"/>
      <c r="G34" s="60"/>
      <c r="H34" s="62"/>
      <c r="I34" s="63"/>
      <c r="J34" s="60"/>
      <c r="K34" s="61"/>
      <c r="L34" s="63"/>
      <c r="M34" s="60"/>
      <c r="N34" s="62"/>
      <c r="O34" s="29"/>
    </row>
    <row r="35" spans="1:18" ht="16.5" x14ac:dyDescent="0.3">
      <c r="A35" s="22" t="s">
        <v>64</v>
      </c>
      <c r="B35" s="58" t="s">
        <v>65</v>
      </c>
      <c r="C35" s="59"/>
      <c r="D35" s="60"/>
      <c r="E35" s="61"/>
      <c r="F35" s="59"/>
      <c r="G35" s="60"/>
      <c r="H35" s="62"/>
      <c r="I35" s="63"/>
      <c r="J35" s="60"/>
      <c r="K35" s="61"/>
      <c r="L35" s="63"/>
      <c r="M35" s="60"/>
      <c r="N35" s="62"/>
      <c r="O35" s="29"/>
    </row>
    <row r="36" spans="1:18" ht="17.25" thickBot="1" x14ac:dyDescent="0.35">
      <c r="A36" s="22" t="s">
        <v>66</v>
      </c>
      <c r="B36" s="64" t="s">
        <v>47</v>
      </c>
      <c r="C36" s="65"/>
      <c r="D36" s="66"/>
      <c r="E36" s="67"/>
      <c r="F36" s="65"/>
      <c r="G36" s="66"/>
      <c r="H36" s="68"/>
      <c r="I36" s="69"/>
      <c r="J36" s="66"/>
      <c r="K36" s="67"/>
      <c r="L36" s="69"/>
      <c r="M36" s="66"/>
      <c r="N36" s="68"/>
      <c r="O36" s="37"/>
    </row>
    <row r="37" spans="1:18" ht="17.25" thickBot="1" x14ac:dyDescent="0.35">
      <c r="A37" s="22" t="s">
        <v>67</v>
      </c>
      <c r="B37" s="4" t="s">
        <v>68</v>
      </c>
      <c r="C37" s="8"/>
      <c r="D37" s="6"/>
      <c r="E37" s="7"/>
      <c r="F37" s="8"/>
      <c r="G37" s="6"/>
      <c r="H37" s="9"/>
      <c r="I37" s="5"/>
      <c r="J37" s="6"/>
      <c r="K37" s="7"/>
      <c r="L37" s="5"/>
      <c r="M37" s="6"/>
      <c r="N37" s="12"/>
      <c r="O37" s="13"/>
    </row>
    <row r="38" spans="1:18" ht="17.25" thickBot="1" x14ac:dyDescent="0.35">
      <c r="A38" s="22" t="s">
        <v>69</v>
      </c>
      <c r="B38" s="4" t="s">
        <v>70</v>
      </c>
      <c r="C38" s="8"/>
      <c r="D38" s="6"/>
      <c r="E38" s="7"/>
      <c r="F38" s="8"/>
      <c r="G38" s="6"/>
      <c r="H38" s="9"/>
      <c r="I38" s="5"/>
      <c r="J38" s="6"/>
      <c r="K38" s="7"/>
      <c r="L38" s="10"/>
      <c r="M38" s="11"/>
      <c r="N38" s="12"/>
      <c r="O38" s="29"/>
    </row>
    <row r="39" spans="1:18" ht="31.15" customHeight="1" thickBot="1" x14ac:dyDescent="0.35">
      <c r="A39" s="22" t="s">
        <v>71</v>
      </c>
      <c r="B39" s="70" t="s">
        <v>72</v>
      </c>
      <c r="C39" s="71"/>
      <c r="D39" s="71"/>
      <c r="E39" s="72"/>
      <c r="F39" s="71"/>
      <c r="G39" s="71"/>
      <c r="H39" s="71"/>
      <c r="I39" s="73"/>
      <c r="J39" s="71"/>
      <c r="K39" s="72"/>
      <c r="L39" s="10"/>
      <c r="M39" s="74"/>
      <c r="N39" s="74"/>
      <c r="O39" s="75"/>
    </row>
    <row r="40" spans="1:18" ht="34.15" customHeight="1" thickBot="1" x14ac:dyDescent="0.35">
      <c r="A40" s="22" t="s">
        <v>73</v>
      </c>
      <c r="B40" s="70" t="s">
        <v>74</v>
      </c>
      <c r="C40" s="71"/>
      <c r="D40" s="71"/>
      <c r="E40" s="72"/>
      <c r="F40" s="71"/>
      <c r="G40" s="71"/>
      <c r="H40" s="71"/>
      <c r="I40" s="73"/>
      <c r="J40" s="71"/>
      <c r="K40" s="72"/>
      <c r="L40" s="10"/>
      <c r="M40" s="74"/>
      <c r="N40" s="74"/>
      <c r="O40" s="75"/>
    </row>
    <row r="41" spans="1:18" ht="17.25" thickBot="1" x14ac:dyDescent="0.35">
      <c r="A41" s="22" t="s">
        <v>75</v>
      </c>
      <c r="B41" s="76" t="s">
        <v>76</v>
      </c>
      <c r="C41" s="72">
        <f>SUM(C10+C14+C27+C34+C35+C36+C37+C38)</f>
        <v>628850</v>
      </c>
      <c r="D41" s="77">
        <f>SUM(D10+D14+D27+D34+D35+D36+D37+D38)</f>
        <v>319566</v>
      </c>
      <c r="E41" s="77">
        <f>SUM(E10+E14+E27+E34+E35+E36+E37+E38)</f>
        <v>309284</v>
      </c>
      <c r="F41" s="77">
        <f t="shared" ref="F41:M41" si="4">SUM(F10+F14+F27+F35+F36+F37+F38)</f>
        <v>403722709</v>
      </c>
      <c r="G41" s="77">
        <f t="shared" si="4"/>
        <v>210203047</v>
      </c>
      <c r="H41" s="77">
        <f t="shared" si="4"/>
        <v>193519662</v>
      </c>
      <c r="I41" s="77">
        <f t="shared" si="4"/>
        <v>1560700</v>
      </c>
      <c r="J41" s="77"/>
      <c r="K41" s="77">
        <f t="shared" si="4"/>
        <v>1560700</v>
      </c>
      <c r="L41" s="5">
        <f t="shared" si="4"/>
        <v>405912259</v>
      </c>
      <c r="M41" s="73">
        <f t="shared" si="4"/>
        <v>210522613</v>
      </c>
      <c r="N41" s="78">
        <f>SUM(N14+N27+N37+N38+N10)</f>
        <v>195389646</v>
      </c>
      <c r="O41" s="13">
        <f>M41/L41*100</f>
        <v>51.864068732154259</v>
      </c>
    </row>
    <row r="44" spans="1:18" x14ac:dyDescent="0.2">
      <c r="G44" s="46"/>
      <c r="L44" s="46"/>
      <c r="M44" s="46"/>
      <c r="N44" s="46"/>
      <c r="O44" s="46"/>
    </row>
    <row r="45" spans="1:18" x14ac:dyDescent="0.2">
      <c r="L45" s="46"/>
      <c r="M45" s="46"/>
      <c r="N45" s="46"/>
      <c r="O45" s="46"/>
    </row>
    <row r="46" spans="1:18" x14ac:dyDescent="0.2">
      <c r="E46" s="46"/>
      <c r="H46" s="46"/>
      <c r="I46" s="46"/>
      <c r="K46" s="46"/>
      <c r="L46" s="46"/>
      <c r="M46" s="46"/>
      <c r="N46" s="46"/>
      <c r="O46" s="46"/>
    </row>
    <row r="47" spans="1:18" x14ac:dyDescent="0.2">
      <c r="F47" s="46"/>
      <c r="L47" s="46"/>
      <c r="M47" s="46"/>
      <c r="N47" s="46"/>
      <c r="R47" s="46"/>
    </row>
    <row r="48" spans="1:18" x14ac:dyDescent="0.2">
      <c r="G48" s="46"/>
      <c r="I48" s="46"/>
      <c r="L48" s="46"/>
      <c r="M48" s="46"/>
      <c r="N48" s="46"/>
      <c r="R48" s="46"/>
    </row>
    <row r="49" spans="12:14" x14ac:dyDescent="0.2">
      <c r="L49" s="46"/>
      <c r="M49" s="46"/>
      <c r="N49" s="46"/>
    </row>
    <row r="50" spans="12:14" x14ac:dyDescent="0.2">
      <c r="L50" s="46"/>
      <c r="M50" s="46"/>
      <c r="N50" s="46"/>
    </row>
    <row r="51" spans="12:14" x14ac:dyDescent="0.2">
      <c r="L51" s="46"/>
      <c r="M51" s="46"/>
      <c r="N51" s="46"/>
    </row>
    <row r="52" spans="12:14" x14ac:dyDescent="0.2">
      <c r="L52" s="46"/>
      <c r="M52" s="46"/>
      <c r="N52" s="46"/>
    </row>
  </sheetData>
  <mergeCells count="23">
    <mergeCell ref="B1:O1"/>
    <mergeCell ref="B2:O2"/>
    <mergeCell ref="B3:O3"/>
    <mergeCell ref="A5:A9"/>
    <mergeCell ref="B5:B9"/>
    <mergeCell ref="C5:H5"/>
    <mergeCell ref="I5:K7"/>
    <mergeCell ref="L5:N7"/>
    <mergeCell ref="O5:O9"/>
    <mergeCell ref="N8:N9"/>
    <mergeCell ref="C6:E7"/>
    <mergeCell ref="F6:H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ageMargins left="0.23622047244094491" right="0.19685039370078741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23. melléklet</vt:lpstr>
      <vt:lpstr>'23.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2021-05-14T08:34:37Z</dcterms:created>
  <dcterms:modified xsi:type="dcterms:W3CDTF">2021-05-19T13:54:36Z</dcterms:modified>
</cp:coreProperties>
</file>