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5. melléklet" sheetId="1" r:id="rId1"/>
  </sheets>
  <definedNames>
    <definedName name="_xlnm.Print_Area" localSheetId="0">'25. melléklet'!$A$1:$O$41</definedName>
  </definedNames>
  <calcPr calcId="145621"/>
</workbook>
</file>

<file path=xl/calcChain.xml><?xml version="1.0" encoding="utf-8"?>
<calcChain xmlns="http://schemas.openxmlformats.org/spreadsheetml/2006/main">
  <c r="N38" i="1" l="1"/>
  <c r="M38" i="1"/>
  <c r="L38" i="1"/>
  <c r="M37" i="1"/>
  <c r="L37" i="1"/>
  <c r="H37" i="1"/>
  <c r="N37" i="1" s="1"/>
  <c r="N36" i="1"/>
  <c r="M36" i="1"/>
  <c r="L36" i="1"/>
  <c r="N35" i="1"/>
  <c r="M35" i="1"/>
  <c r="L35" i="1"/>
  <c r="M34" i="1"/>
  <c r="O34" i="1" s="1"/>
  <c r="L34" i="1"/>
  <c r="K34" i="1"/>
  <c r="K27" i="1" s="1"/>
  <c r="H34" i="1"/>
  <c r="E34" i="1"/>
  <c r="M33" i="1"/>
  <c r="O33" i="1" s="1"/>
  <c r="L33" i="1"/>
  <c r="H33" i="1"/>
  <c r="E33" i="1"/>
  <c r="N32" i="1"/>
  <c r="M32" i="1"/>
  <c r="L32" i="1"/>
  <c r="E32" i="1"/>
  <c r="M31" i="1"/>
  <c r="O31" i="1" s="1"/>
  <c r="L31" i="1"/>
  <c r="E31" i="1"/>
  <c r="N31" i="1" s="1"/>
  <c r="M30" i="1"/>
  <c r="L30" i="1"/>
  <c r="K30" i="1"/>
  <c r="H30" i="1"/>
  <c r="N30" i="1" s="1"/>
  <c r="E30" i="1"/>
  <c r="M29" i="1"/>
  <c r="O29" i="1" s="1"/>
  <c r="L29" i="1"/>
  <c r="E29" i="1"/>
  <c r="N29" i="1" s="1"/>
  <c r="M28" i="1"/>
  <c r="L28" i="1"/>
  <c r="L27" i="1" s="1"/>
  <c r="N27" i="1" s="1"/>
  <c r="K28" i="1"/>
  <c r="H28" i="1"/>
  <c r="N28" i="1" s="1"/>
  <c r="E28" i="1"/>
  <c r="M27" i="1"/>
  <c r="O27" i="1" s="1"/>
  <c r="J27" i="1"/>
  <c r="I27" i="1"/>
  <c r="G27" i="1"/>
  <c r="F27" i="1"/>
  <c r="D27" i="1"/>
  <c r="C27" i="1"/>
  <c r="E27" i="1" s="1"/>
  <c r="M26" i="1"/>
  <c r="L26" i="1"/>
  <c r="N26" i="1" s="1"/>
  <c r="M24" i="1"/>
  <c r="L24" i="1"/>
  <c r="N24" i="1" s="1"/>
  <c r="M23" i="1"/>
  <c r="L23" i="1"/>
  <c r="N23" i="1" s="1"/>
  <c r="M22" i="1"/>
  <c r="L22" i="1"/>
  <c r="N22" i="1" s="1"/>
  <c r="M21" i="1"/>
  <c r="L21" i="1"/>
  <c r="N21" i="1" s="1"/>
  <c r="H21" i="1"/>
  <c r="M20" i="1"/>
  <c r="L20" i="1"/>
  <c r="N20" i="1" s="1"/>
  <c r="H20" i="1"/>
  <c r="M19" i="1"/>
  <c r="O19" i="1" s="1"/>
  <c r="L19" i="1"/>
  <c r="H19" i="1"/>
  <c r="M18" i="1"/>
  <c r="L18" i="1"/>
  <c r="N18" i="1" s="1"/>
  <c r="K18" i="1"/>
  <c r="H18" i="1"/>
  <c r="M17" i="1"/>
  <c r="L17" i="1"/>
  <c r="N17" i="1" s="1"/>
  <c r="M16" i="1"/>
  <c r="L16" i="1"/>
  <c r="N16" i="1" s="1"/>
  <c r="H16" i="1"/>
  <c r="M15" i="1"/>
  <c r="M14" i="1" s="1"/>
  <c r="L15" i="1"/>
  <c r="H15" i="1"/>
  <c r="H14" i="1" s="1"/>
  <c r="K14" i="1"/>
  <c r="J14" i="1"/>
  <c r="I14" i="1"/>
  <c r="G14" i="1"/>
  <c r="F14" i="1"/>
  <c r="E14" i="1"/>
  <c r="D14" i="1"/>
  <c r="C14" i="1"/>
  <c r="M13" i="1"/>
  <c r="O13" i="1" s="1"/>
  <c r="L13" i="1"/>
  <c r="E13" i="1"/>
  <c r="M12" i="1"/>
  <c r="O12" i="1" s="1"/>
  <c r="L12" i="1"/>
  <c r="H12" i="1"/>
  <c r="E12" i="1"/>
  <c r="M11" i="1"/>
  <c r="L11" i="1"/>
  <c r="H11" i="1"/>
  <c r="E11" i="1"/>
  <c r="J10" i="1"/>
  <c r="J41" i="1" s="1"/>
  <c r="I10" i="1"/>
  <c r="G10" i="1"/>
  <c r="G41" i="1" s="1"/>
  <c r="F10" i="1"/>
  <c r="E10" i="1"/>
  <c r="D10" i="1"/>
  <c r="D41" i="1" s="1"/>
  <c r="C10" i="1"/>
  <c r="C41" i="1" s="1"/>
  <c r="O20" i="1" l="1"/>
  <c r="K10" i="1"/>
  <c r="K41" i="1" s="1"/>
  <c r="N11" i="1"/>
  <c r="N12" i="1"/>
  <c r="N34" i="1"/>
  <c r="O37" i="1"/>
  <c r="E41" i="1"/>
  <c r="H10" i="1"/>
  <c r="N13" i="1"/>
  <c r="N15" i="1"/>
  <c r="N19" i="1"/>
  <c r="N14" i="1" s="1"/>
  <c r="O21" i="1"/>
  <c r="O28" i="1"/>
  <c r="O30" i="1"/>
  <c r="N33" i="1"/>
  <c r="M41" i="1"/>
  <c r="M10" i="1"/>
  <c r="L14" i="1"/>
  <c r="O14" i="1" s="1"/>
  <c r="H27" i="1"/>
  <c r="H41" i="1" s="1"/>
  <c r="I41" i="1"/>
  <c r="F41" i="1"/>
  <c r="L10" i="1"/>
  <c r="N10" i="1" l="1"/>
  <c r="L41" i="1"/>
  <c r="N41" i="1"/>
  <c r="O10" i="1"/>
  <c r="O41" i="1"/>
</calcChain>
</file>

<file path=xl/sharedStrings.xml><?xml version="1.0" encoding="utf-8"?>
<sst xmlns="http://schemas.openxmlformats.org/spreadsheetml/2006/main" count="87" uniqueCount="77">
  <si>
    <t>INTÉZMÉNYEK GAZDÁLKODÁSÁT ELLÁTÓ SZERVEZET</t>
  </si>
  <si>
    <t xml:space="preserve">BEFEKTETETT ESZKÖZVAGYON ÖSSZETÉTELÉNEK 2020. DECEMBER 31-I ÁLLAPOTA </t>
  </si>
  <si>
    <t>adatok Ft-ban</t>
  </si>
  <si>
    <t>Sorszám</t>
  </si>
  <si>
    <t>eszközcsoport megnevezése</t>
  </si>
  <si>
    <t>TÖRZSVAGYON</t>
  </si>
  <si>
    <t>FORGALOM KÉPES  ( ÜZLETI ) VAGYON</t>
  </si>
  <si>
    <t>összesen</t>
  </si>
  <si>
    <t>Eszköz csoportok átlagos  elhasználódott-sági foka                                ( %)</t>
  </si>
  <si>
    <t>Forgalomképtelen</t>
  </si>
  <si>
    <t>korlátozottan forgalomképes</t>
  </si>
  <si>
    <t>bruttó érték</t>
  </si>
  <si>
    <t>elszámolt értékcsökkenés</t>
  </si>
  <si>
    <t>nettó érték</t>
  </si>
  <si>
    <t>1.</t>
  </si>
  <si>
    <t xml:space="preserve">Immateriális javak </t>
  </si>
  <si>
    <t>2.</t>
  </si>
  <si>
    <t xml:space="preserve"> - vagyonértékű jogok</t>
  </si>
  <si>
    <t>3.</t>
  </si>
  <si>
    <t xml:space="preserve"> - szellemi termékek</t>
  </si>
  <si>
    <t>4.</t>
  </si>
  <si>
    <t>- Ké. Szell. Termékek</t>
  </si>
  <si>
    <t>5.</t>
  </si>
  <si>
    <t>Ingatlanok</t>
  </si>
  <si>
    <t>6.</t>
  </si>
  <si>
    <t xml:space="preserve"> - földterületek</t>
  </si>
  <si>
    <t>7.</t>
  </si>
  <si>
    <t xml:space="preserve"> - telkek</t>
  </si>
  <si>
    <t>8.</t>
  </si>
  <si>
    <t>- egyéb telkek</t>
  </si>
  <si>
    <t>9.</t>
  </si>
  <si>
    <t xml:space="preserve"> - épületek</t>
  </si>
  <si>
    <t>10.</t>
  </si>
  <si>
    <t>-egyéb épület</t>
  </si>
  <si>
    <t>11.</t>
  </si>
  <si>
    <t xml:space="preserve"> - építmények</t>
  </si>
  <si>
    <t>12.</t>
  </si>
  <si>
    <t>műemlékvédelmi épület</t>
  </si>
  <si>
    <t>13.</t>
  </si>
  <si>
    <t>-ültetvények</t>
  </si>
  <si>
    <t>14.</t>
  </si>
  <si>
    <t xml:space="preserve"> - erdők</t>
  </si>
  <si>
    <t>15.</t>
  </si>
  <si>
    <t>- ingatlahoz kapcsolódó vagyoni ért. Jogok</t>
  </si>
  <si>
    <t>16.</t>
  </si>
  <si>
    <t>Vagyonkezelésbe vett önk. egyéb épületek</t>
  </si>
  <si>
    <t>17.</t>
  </si>
  <si>
    <t>Üzemeltetésre átadott</t>
  </si>
  <si>
    <t>18.</t>
  </si>
  <si>
    <t>Gépek, berendezések, felsz.</t>
  </si>
  <si>
    <t>19.</t>
  </si>
  <si>
    <t xml:space="preserve"> - ügyviteli és szám.techn.eszk.</t>
  </si>
  <si>
    <t>20.</t>
  </si>
  <si>
    <t>KÉ.ügyviteli és számítástech. e.</t>
  </si>
  <si>
    <t>21.</t>
  </si>
  <si>
    <t xml:space="preserve"> - egyéb gépek, berendendezések, felszerelések</t>
  </si>
  <si>
    <t>22.</t>
  </si>
  <si>
    <t>KÉ.egyéb gép berendezés és felsz.</t>
  </si>
  <si>
    <t>23.</t>
  </si>
  <si>
    <t xml:space="preserve">   hangszer</t>
  </si>
  <si>
    <t>24.</t>
  </si>
  <si>
    <t>kulturális javak</t>
  </si>
  <si>
    <t>25.</t>
  </si>
  <si>
    <t>Járművek</t>
  </si>
  <si>
    <t>26.</t>
  </si>
  <si>
    <t>Tenyészállatok</t>
  </si>
  <si>
    <t>27.</t>
  </si>
  <si>
    <t>28.</t>
  </si>
  <si>
    <t>Beruházások, felújítások</t>
  </si>
  <si>
    <t>29.</t>
  </si>
  <si>
    <t>Befektetett pénzügyi eszközök</t>
  </si>
  <si>
    <t>30.</t>
  </si>
  <si>
    <t>Koncesszióban, vagyonkezelése adott eszközök</t>
  </si>
  <si>
    <t>31.</t>
  </si>
  <si>
    <t>Tárgyi eszközök értékhelyesbítése</t>
  </si>
  <si>
    <t>32.</t>
  </si>
  <si>
    <t>Tárgyi eszközök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</si>
</sst>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i/>
      <sz val="11"/>
      <name val="Times New Roman"/>
      <family val="1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15" xfId="0" applyFont="1" applyBorder="1"/>
    <xf numFmtId="0" fontId="7" fillId="0" borderId="5" xfId="2" applyFont="1" applyBorder="1"/>
    <xf numFmtId="3" fontId="7" fillId="0" borderId="16" xfId="1" applyNumberFormat="1" applyFont="1" applyBorder="1"/>
    <xf numFmtId="3" fontId="7" fillId="0" borderId="17" xfId="1" applyNumberFormat="1" applyFont="1" applyBorder="1"/>
    <xf numFmtId="3" fontId="7" fillId="0" borderId="18" xfId="1" applyNumberFormat="1" applyFont="1" applyBorder="1"/>
    <xf numFmtId="3" fontId="7" fillId="0" borderId="19" xfId="1" applyNumberFormat="1" applyFont="1" applyBorder="1"/>
    <xf numFmtId="3" fontId="7" fillId="0" borderId="20" xfId="1" applyNumberFormat="1" applyFont="1" applyBorder="1"/>
    <xf numFmtId="3" fontId="8" fillId="0" borderId="16" xfId="1" applyNumberFormat="1" applyFont="1" applyBorder="1"/>
    <xf numFmtId="3" fontId="8" fillId="0" borderId="17" xfId="1" applyNumberFormat="1" applyFont="1" applyBorder="1"/>
    <xf numFmtId="3" fontId="8" fillId="0" borderId="20" xfId="1" applyNumberFormat="1" applyFont="1" applyBorder="1"/>
    <xf numFmtId="165" fontId="6" fillId="0" borderId="15" xfId="0" applyNumberFormat="1" applyFont="1" applyBorder="1"/>
    <xf numFmtId="0" fontId="0" fillId="0" borderId="21" xfId="0" applyFont="1" applyBorder="1"/>
    <xf numFmtId="0" fontId="9" fillId="0" borderId="22" xfId="2" applyFont="1" applyBorder="1"/>
    <xf numFmtId="3" fontId="9" fillId="0" borderId="23" xfId="1" applyNumberFormat="1" applyFont="1" applyBorder="1"/>
    <xf numFmtId="3" fontId="9" fillId="0" borderId="24" xfId="1" applyNumberFormat="1" applyFont="1" applyBorder="1"/>
    <xf numFmtId="3" fontId="9" fillId="0" borderId="25" xfId="1" applyNumberFormat="1" applyFont="1" applyBorder="1"/>
    <xf numFmtId="3" fontId="9" fillId="0" borderId="26" xfId="1" applyNumberFormat="1" applyFont="1" applyBorder="1"/>
    <xf numFmtId="3" fontId="9" fillId="0" borderId="27" xfId="1" applyNumberFormat="1" applyFont="1" applyBorder="1"/>
    <xf numFmtId="3" fontId="10" fillId="0" borderId="28" xfId="1" applyNumberFormat="1" applyFont="1" applyBorder="1"/>
    <xf numFmtId="3" fontId="10" fillId="0" borderId="29" xfId="1" applyNumberFormat="1" applyFont="1" applyBorder="1"/>
    <xf numFmtId="3" fontId="10" fillId="0" borderId="26" xfId="1" applyNumberFormat="1" applyFont="1" applyBorder="1"/>
    <xf numFmtId="165" fontId="6" fillId="0" borderId="21" xfId="0" applyNumberFormat="1" applyFont="1" applyBorder="1"/>
    <xf numFmtId="0" fontId="0" fillId="0" borderId="30" xfId="0" applyFont="1" applyBorder="1"/>
    <xf numFmtId="0" fontId="9" fillId="0" borderId="31" xfId="2" applyFont="1" applyBorder="1"/>
    <xf numFmtId="3" fontId="9" fillId="0" borderId="32" xfId="1" applyNumberFormat="1" applyFont="1" applyFill="1" applyBorder="1"/>
    <xf numFmtId="3" fontId="9" fillId="0" borderId="33" xfId="1" applyNumberFormat="1" applyFont="1" applyFill="1" applyBorder="1"/>
    <xf numFmtId="3" fontId="9" fillId="0" borderId="34" xfId="1" applyNumberFormat="1" applyFont="1" applyFill="1" applyBorder="1"/>
    <xf numFmtId="3" fontId="9" fillId="0" borderId="35" xfId="1" applyNumberFormat="1" applyFont="1" applyBorder="1"/>
    <xf numFmtId="3" fontId="9" fillId="0" borderId="33" xfId="1" applyNumberFormat="1" applyFont="1" applyBorder="1"/>
    <xf numFmtId="3" fontId="9" fillId="0" borderId="34" xfId="1" applyNumberFormat="1" applyFont="1" applyBorder="1"/>
    <xf numFmtId="3" fontId="10" fillId="0" borderId="27" xfId="1" applyNumberFormat="1" applyFont="1" applyBorder="1"/>
    <xf numFmtId="3" fontId="10" fillId="0" borderId="24" xfId="1" applyNumberFormat="1" applyFont="1" applyBorder="1"/>
    <xf numFmtId="3" fontId="10" fillId="0" borderId="25" xfId="1" applyNumberFormat="1" applyFont="1" applyBorder="1"/>
    <xf numFmtId="165" fontId="6" fillId="0" borderId="30" xfId="0" applyNumberFormat="1" applyFont="1" applyBorder="1"/>
    <xf numFmtId="0" fontId="0" fillId="0" borderId="36" xfId="0" applyFont="1" applyBorder="1"/>
    <xf numFmtId="49" fontId="9" fillId="0" borderId="37" xfId="2" applyNumberFormat="1" applyFont="1" applyBorder="1"/>
    <xf numFmtId="3" fontId="9" fillId="0" borderId="38" xfId="1" applyNumberFormat="1" applyFont="1" applyFill="1" applyBorder="1"/>
    <xf numFmtId="3" fontId="9" fillId="0" borderId="39" xfId="1" applyNumberFormat="1" applyFont="1" applyFill="1" applyBorder="1"/>
    <xf numFmtId="3" fontId="9" fillId="0" borderId="40" xfId="1" applyNumberFormat="1" applyFont="1" applyBorder="1"/>
    <xf numFmtId="3" fontId="9" fillId="0" borderId="41" xfId="1" applyNumberFormat="1" applyFont="1" applyBorder="1"/>
    <xf numFmtId="3" fontId="9" fillId="0" borderId="39" xfId="1" applyNumberFormat="1" applyFont="1" applyBorder="1"/>
    <xf numFmtId="3" fontId="9" fillId="0" borderId="42" xfId="1" applyNumberFormat="1" applyFont="1" applyBorder="1"/>
    <xf numFmtId="3" fontId="10" fillId="0" borderId="43" xfId="1" applyNumberFormat="1" applyFont="1" applyBorder="1"/>
    <xf numFmtId="3" fontId="10" fillId="0" borderId="44" xfId="1" applyNumberFormat="1" applyFont="1" applyBorder="1"/>
    <xf numFmtId="3" fontId="10" fillId="0" borderId="40" xfId="1" applyNumberFormat="1" applyFont="1" applyBorder="1"/>
    <xf numFmtId="3" fontId="8" fillId="0" borderId="19" xfId="1" applyNumberFormat="1" applyFont="1" applyFill="1" applyBorder="1"/>
    <xf numFmtId="3" fontId="8" fillId="0" borderId="19" xfId="1" applyNumberFormat="1" applyFont="1" applyBorder="1"/>
    <xf numFmtId="0" fontId="9" fillId="0" borderId="45" xfId="2" applyFont="1" applyBorder="1"/>
    <xf numFmtId="3" fontId="9" fillId="0" borderId="28" xfId="1" applyNumberFormat="1" applyFont="1" applyFill="1" applyBorder="1"/>
    <xf numFmtId="3" fontId="9" fillId="0" borderId="29" xfId="1" applyNumberFormat="1" applyFont="1" applyFill="1" applyBorder="1"/>
    <xf numFmtId="3" fontId="9" fillId="0" borderId="26" xfId="1" applyNumberFormat="1" applyFont="1" applyFill="1" applyBorder="1"/>
    <xf numFmtId="3" fontId="9" fillId="0" borderId="23" xfId="1" applyNumberFormat="1" applyFont="1" applyFill="1" applyBorder="1"/>
    <xf numFmtId="3" fontId="9" fillId="0" borderId="24" xfId="1" applyNumberFormat="1" applyFont="1" applyFill="1" applyBorder="1"/>
    <xf numFmtId="3" fontId="9" fillId="0" borderId="25" xfId="1" applyNumberFormat="1" applyFont="1" applyFill="1" applyBorder="1"/>
    <xf numFmtId="3" fontId="9" fillId="0" borderId="27" xfId="1" applyNumberFormat="1" applyFont="1" applyFill="1" applyBorder="1"/>
    <xf numFmtId="3" fontId="9" fillId="0" borderId="46" xfId="1" applyNumberFormat="1" applyFont="1" applyFill="1" applyBorder="1"/>
    <xf numFmtId="165" fontId="6" fillId="0" borderId="21" xfId="0" applyNumberFormat="1" applyFont="1" applyFill="1" applyBorder="1"/>
    <xf numFmtId="0" fontId="9" fillId="0" borderId="47" xfId="2" applyFont="1" applyBorder="1"/>
    <xf numFmtId="3" fontId="9" fillId="0" borderId="35" xfId="1" applyNumberFormat="1" applyFont="1" applyFill="1" applyBorder="1"/>
    <xf numFmtId="165" fontId="6" fillId="0" borderId="30" xfId="0" applyNumberFormat="1" applyFont="1" applyFill="1" applyBorder="1"/>
    <xf numFmtId="0" fontId="9" fillId="0" borderId="47" xfId="2" quotePrefix="1" applyFont="1" applyBorder="1"/>
    <xf numFmtId="3" fontId="11" fillId="0" borderId="0" xfId="1" applyNumberFormat="1" applyFont="1" applyBorder="1"/>
    <xf numFmtId="3" fontId="0" fillId="0" borderId="0" xfId="0" applyNumberFormat="1" applyFont="1"/>
    <xf numFmtId="0" fontId="9" fillId="0" borderId="48" xfId="2" applyFont="1" applyBorder="1"/>
    <xf numFmtId="0" fontId="9" fillId="0" borderId="48" xfId="2" quotePrefix="1" applyFont="1" applyBorder="1" applyAlignment="1">
      <alignment wrapText="1"/>
    </xf>
    <xf numFmtId="0" fontId="9" fillId="0" borderId="49" xfId="2" quotePrefix="1" applyFont="1" applyBorder="1" applyAlignment="1">
      <alignment wrapText="1"/>
    </xf>
    <xf numFmtId="3" fontId="9" fillId="0" borderId="41" xfId="1" applyNumberFormat="1" applyFont="1" applyFill="1" applyBorder="1"/>
    <xf numFmtId="0" fontId="9" fillId="0" borderId="50" xfId="2" quotePrefix="1" applyFont="1" applyBorder="1" applyAlignment="1">
      <alignment wrapText="1"/>
    </xf>
    <xf numFmtId="3" fontId="9" fillId="0" borderId="51" xfId="1" applyNumberFormat="1" applyFont="1" applyFill="1" applyBorder="1"/>
    <xf numFmtId="3" fontId="9" fillId="0" borderId="52" xfId="1" applyNumberFormat="1" applyFont="1" applyFill="1" applyBorder="1"/>
    <xf numFmtId="3" fontId="9" fillId="0" borderId="53" xfId="1" applyNumberFormat="1" applyFont="1" applyFill="1" applyBorder="1"/>
    <xf numFmtId="3" fontId="7" fillId="0" borderId="19" xfId="1" applyNumberFormat="1" applyFont="1" applyFill="1" applyBorder="1"/>
    <xf numFmtId="3" fontId="7" fillId="0" borderId="17" xfId="1" applyNumberFormat="1" applyFont="1" applyFill="1" applyBorder="1"/>
    <xf numFmtId="3" fontId="7" fillId="0" borderId="18" xfId="1" applyNumberFormat="1" applyFont="1" applyFill="1" applyBorder="1"/>
    <xf numFmtId="3" fontId="8" fillId="0" borderId="20" xfId="1" applyNumberFormat="1" applyFont="1" applyFill="1" applyBorder="1"/>
    <xf numFmtId="165" fontId="6" fillId="0" borderId="15" xfId="0" applyNumberFormat="1" applyFont="1" applyFill="1" applyBorder="1"/>
    <xf numFmtId="0" fontId="9" fillId="0" borderId="54" xfId="2" applyFont="1" applyBorder="1"/>
    <xf numFmtId="3" fontId="9" fillId="0" borderId="46" xfId="1" applyNumberFormat="1" applyFont="1" applyBorder="1"/>
    <xf numFmtId="0" fontId="9" fillId="0" borderId="31" xfId="2" applyFont="1" applyBorder="1" applyAlignment="1">
      <alignment wrapText="1"/>
    </xf>
    <xf numFmtId="3" fontId="9" fillId="0" borderId="32" xfId="1" applyNumberFormat="1" applyFont="1" applyBorder="1"/>
    <xf numFmtId="3" fontId="9" fillId="0" borderId="55" xfId="1" applyNumberFormat="1" applyFont="1" applyBorder="1"/>
    <xf numFmtId="0" fontId="9" fillId="0" borderId="31" xfId="2" applyNumberFormat="1" applyFont="1" applyBorder="1" applyAlignment="1">
      <alignment wrapText="1"/>
    </xf>
    <xf numFmtId="0" fontId="7" fillId="0" borderId="31" xfId="2" applyFont="1" applyBorder="1"/>
    <xf numFmtId="3" fontId="7" fillId="0" borderId="32" xfId="1" applyNumberFormat="1" applyFont="1" applyBorder="1"/>
    <xf numFmtId="3" fontId="7" fillId="0" borderId="33" xfId="1" applyNumberFormat="1" applyFont="1" applyBorder="1"/>
    <xf numFmtId="3" fontId="7" fillId="0" borderId="34" xfId="1" applyNumberFormat="1" applyFont="1" applyBorder="1"/>
    <xf numFmtId="3" fontId="7" fillId="0" borderId="55" xfId="1" applyNumberFormat="1" applyFont="1" applyBorder="1"/>
    <xf numFmtId="3" fontId="7" fillId="0" borderId="35" xfId="1" applyNumberFormat="1" applyFont="1" applyBorder="1"/>
    <xf numFmtId="3" fontId="7" fillId="0" borderId="27" xfId="1" applyNumberFormat="1" applyFont="1" applyBorder="1"/>
    <xf numFmtId="3" fontId="7" fillId="0" borderId="24" xfId="1" applyNumberFormat="1" applyFont="1" applyBorder="1"/>
    <xf numFmtId="3" fontId="7" fillId="0" borderId="46" xfId="1" applyNumberFormat="1" applyFont="1" applyBorder="1"/>
    <xf numFmtId="0" fontId="7" fillId="0" borderId="37" xfId="2" applyFont="1" applyBorder="1"/>
    <xf numFmtId="3" fontId="7" fillId="0" borderId="38" xfId="1" applyNumberFormat="1" applyFont="1" applyBorder="1"/>
    <xf numFmtId="3" fontId="7" fillId="0" borderId="39" xfId="1" applyNumberFormat="1" applyFont="1" applyBorder="1"/>
    <xf numFmtId="3" fontId="7" fillId="0" borderId="42" xfId="1" applyNumberFormat="1" applyFont="1" applyBorder="1"/>
    <xf numFmtId="3" fontId="7" fillId="0" borderId="56" xfId="1" applyNumberFormat="1" applyFont="1" applyBorder="1"/>
    <xf numFmtId="3" fontId="7" fillId="0" borderId="41" xfId="1" applyNumberFormat="1" applyFont="1" applyBorder="1"/>
    <xf numFmtId="3" fontId="9" fillId="0" borderId="57" xfId="1" applyNumberFormat="1" applyFont="1" applyBorder="1"/>
    <xf numFmtId="3" fontId="9" fillId="0" borderId="58" xfId="1" applyNumberFormat="1" applyFont="1" applyBorder="1"/>
    <xf numFmtId="3" fontId="9" fillId="0" borderId="59" xfId="1" applyNumberFormat="1" applyFont="1" applyBorder="1"/>
    <xf numFmtId="165" fontId="6" fillId="0" borderId="36" xfId="0" applyNumberFormat="1" applyFont="1" applyBorder="1"/>
    <xf numFmtId="3" fontId="7" fillId="0" borderId="15" xfId="1" applyNumberFormat="1" applyFont="1" applyBorder="1"/>
    <xf numFmtId="3" fontId="9" fillId="0" borderId="16" xfId="1" applyNumberFormat="1" applyFont="1" applyBorder="1"/>
    <xf numFmtId="3" fontId="9" fillId="0" borderId="17" xfId="1" applyNumberFormat="1" applyFont="1" applyBorder="1"/>
    <xf numFmtId="3" fontId="9" fillId="0" borderId="18" xfId="1" applyNumberFormat="1" applyFont="1" applyBorder="1"/>
    <xf numFmtId="0" fontId="7" fillId="0" borderId="1" xfId="2" applyFont="1" applyBorder="1"/>
    <xf numFmtId="3" fontId="7" fillId="0" borderId="60" xfId="1" applyNumberFormat="1" applyFont="1" applyBorder="1"/>
    <xf numFmtId="3" fontId="7" fillId="0" borderId="61" xfId="1" applyNumberFormat="1" applyFont="1" applyBorder="1"/>
    <xf numFmtId="3" fontId="7" fillId="0" borderId="62" xfId="1" applyNumberFormat="1" applyFont="1" applyBorder="1"/>
    <xf numFmtId="3" fontId="7" fillId="0" borderId="63" xfId="1" applyNumberFormat="1" applyFont="1" applyBorder="1"/>
    <xf numFmtId="3" fontId="7" fillId="0" borderId="64" xfId="1" applyNumberFormat="1" applyFont="1" applyBorder="1"/>
    <xf numFmtId="3" fontId="9" fillId="0" borderId="60" xfId="1" applyNumberFormat="1" applyFont="1" applyBorder="1"/>
    <xf numFmtId="3" fontId="9" fillId="0" borderId="61" xfId="1" applyNumberFormat="1" applyFont="1" applyBorder="1"/>
    <xf numFmtId="3" fontId="9" fillId="0" borderId="62" xfId="1" applyNumberFormat="1" applyFont="1" applyBorder="1"/>
    <xf numFmtId="165" fontId="6" fillId="0" borderId="8" xfId="0" applyNumberFormat="1" applyFont="1" applyBorder="1"/>
    <xf numFmtId="0" fontId="7" fillId="0" borderId="15" xfId="2" applyFont="1" applyBorder="1" applyAlignment="1">
      <alignment wrapText="1"/>
    </xf>
    <xf numFmtId="165" fontId="6" fillId="0" borderId="18" xfId="0" applyNumberFormat="1" applyFont="1" applyBorder="1"/>
    <xf numFmtId="0" fontId="7" fillId="0" borderId="15" xfId="2" applyFont="1" applyBorder="1" applyAlignment="1">
      <alignment horizontal="left" wrapText="1"/>
    </xf>
    <xf numFmtId="3" fontId="7" fillId="0" borderId="43" xfId="1" applyNumberFormat="1" applyFont="1" applyBorder="1"/>
    <xf numFmtId="3" fontId="7" fillId="0" borderId="44" xfId="1" applyNumberFormat="1" applyFont="1" applyBorder="1"/>
    <xf numFmtId="3" fontId="7" fillId="0" borderId="65" xfId="1" applyNumberFormat="1" applyFont="1" applyBorder="1"/>
    <xf numFmtId="165" fontId="6" fillId="0" borderId="66" xfId="0" applyNumberFormat="1" applyFont="1" applyBorder="1"/>
    <xf numFmtId="0" fontId="7" fillId="0" borderId="13" xfId="2" applyFont="1" applyBorder="1"/>
    <xf numFmtId="3" fontId="7" fillId="0" borderId="13" xfId="1" applyNumberFormat="1" applyFont="1" applyBorder="1"/>
    <xf numFmtId="3" fontId="7" fillId="0" borderId="14" xfId="1" applyNumberFormat="1" applyFont="1" applyBorder="1"/>
    <xf numFmtId="3" fontId="8" fillId="0" borderId="3" xfId="1" applyNumberFormat="1" applyFont="1" applyBorder="1"/>
    <xf numFmtId="164" fontId="4" fillId="0" borderId="1" xfId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textRotation="45"/>
    </xf>
    <xf numFmtId="0" fontId="0" fillId="0" borderId="8" xfId="0" applyFont="1" applyBorder="1" applyAlignment="1">
      <alignment horizontal="center" vertical="center" textRotation="45"/>
    </xf>
    <xf numFmtId="0" fontId="0" fillId="0" borderId="14" xfId="0" applyFont="1" applyBorder="1" applyAlignment="1">
      <alignment horizontal="center" vertical="center" textRotation="45"/>
    </xf>
    <xf numFmtId="0" fontId="4" fillId="0" borderId="2" xfId="2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Munka1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8"/>
  <sheetViews>
    <sheetView tabSelected="1" zoomScaleNormal="100" workbookViewId="0">
      <selection activeCell="B1" sqref="B1:O1"/>
    </sheetView>
  </sheetViews>
  <sheetFormatPr defaultRowHeight="12.75" x14ac:dyDescent="0.2"/>
  <cols>
    <col min="1" max="1" width="4.5703125" style="1" customWidth="1"/>
    <col min="2" max="2" width="26.28515625" style="1" customWidth="1"/>
    <col min="3" max="3" width="13.7109375" style="1" customWidth="1"/>
    <col min="4" max="4" width="14.140625" style="1" customWidth="1"/>
    <col min="5" max="6" width="14.28515625" style="1" customWidth="1"/>
    <col min="7" max="7" width="16.7109375" style="1" customWidth="1"/>
    <col min="8" max="8" width="18" style="1" customWidth="1"/>
    <col min="9" max="9" width="17.28515625" style="1" customWidth="1"/>
    <col min="10" max="10" width="12.5703125" style="1" customWidth="1"/>
    <col min="11" max="11" width="14.28515625" style="1" customWidth="1"/>
    <col min="12" max="12" width="13.42578125" style="1" customWidth="1"/>
    <col min="13" max="13" width="14" style="1" customWidth="1"/>
    <col min="14" max="14" width="15.42578125" style="1" customWidth="1"/>
    <col min="15" max="15" width="11.5703125" style="1" customWidth="1"/>
    <col min="16" max="16" width="9.140625" style="1"/>
    <col min="17" max="17" width="12.7109375" style="1" bestFit="1" customWidth="1"/>
    <col min="18" max="18" width="12" style="1" bestFit="1" customWidth="1"/>
    <col min="19" max="19" width="16.7109375" style="1" customWidth="1"/>
    <col min="20" max="16384" width="9.140625" style="1"/>
  </cols>
  <sheetData>
    <row r="1" spans="1:15" x14ac:dyDescent="0.2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5" x14ac:dyDescent="0.2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x14ac:dyDescent="0.2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5" ht="13.5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2" t="s">
        <v>2</v>
      </c>
    </row>
    <row r="5" spans="1:15" ht="21.75" customHeight="1" thickBot="1" x14ac:dyDescent="0.25">
      <c r="A5" s="140" t="s">
        <v>3</v>
      </c>
      <c r="B5" s="143" t="s">
        <v>4</v>
      </c>
      <c r="C5" s="146" t="s">
        <v>5</v>
      </c>
      <c r="D5" s="147"/>
      <c r="E5" s="147"/>
      <c r="F5" s="147"/>
      <c r="G5" s="147"/>
      <c r="H5" s="148"/>
      <c r="I5" s="133" t="s">
        <v>6</v>
      </c>
      <c r="J5" s="149"/>
      <c r="K5" s="150"/>
      <c r="L5" s="157" t="s">
        <v>7</v>
      </c>
      <c r="M5" s="149"/>
      <c r="N5" s="150"/>
      <c r="O5" s="158" t="s">
        <v>8</v>
      </c>
    </row>
    <row r="6" spans="1:15" ht="22.5" customHeight="1" x14ac:dyDescent="0.2">
      <c r="A6" s="141"/>
      <c r="B6" s="144"/>
      <c r="C6" s="133" t="s">
        <v>9</v>
      </c>
      <c r="D6" s="134"/>
      <c r="E6" s="135"/>
      <c r="F6" s="133" t="s">
        <v>10</v>
      </c>
      <c r="G6" s="134"/>
      <c r="H6" s="135"/>
      <c r="I6" s="151"/>
      <c r="J6" s="152"/>
      <c r="K6" s="153"/>
      <c r="L6" s="151"/>
      <c r="M6" s="152"/>
      <c r="N6" s="153"/>
      <c r="O6" s="159"/>
    </row>
    <row r="7" spans="1:15" ht="13.5" customHeight="1" thickBot="1" x14ac:dyDescent="0.25">
      <c r="A7" s="141"/>
      <c r="B7" s="144"/>
      <c r="C7" s="136"/>
      <c r="D7" s="137"/>
      <c r="E7" s="138"/>
      <c r="F7" s="136"/>
      <c r="G7" s="137"/>
      <c r="H7" s="138"/>
      <c r="I7" s="154"/>
      <c r="J7" s="155"/>
      <c r="K7" s="156"/>
      <c r="L7" s="154"/>
      <c r="M7" s="155"/>
      <c r="N7" s="156"/>
      <c r="O7" s="159"/>
    </row>
    <row r="8" spans="1:15" ht="18.75" customHeight="1" x14ac:dyDescent="0.2">
      <c r="A8" s="141"/>
      <c r="B8" s="144"/>
      <c r="C8" s="129" t="s">
        <v>11</v>
      </c>
      <c r="D8" s="131" t="s">
        <v>12</v>
      </c>
      <c r="E8" s="129" t="s">
        <v>13</v>
      </c>
      <c r="F8" s="129" t="s">
        <v>11</v>
      </c>
      <c r="G8" s="131" t="s">
        <v>12</v>
      </c>
      <c r="H8" s="129" t="s">
        <v>13</v>
      </c>
      <c r="I8" s="129" t="s">
        <v>11</v>
      </c>
      <c r="J8" s="131" t="s">
        <v>12</v>
      </c>
      <c r="K8" s="129" t="s">
        <v>13</v>
      </c>
      <c r="L8" s="129" t="s">
        <v>11</v>
      </c>
      <c r="M8" s="131" t="s">
        <v>12</v>
      </c>
      <c r="N8" s="129" t="s">
        <v>13</v>
      </c>
      <c r="O8" s="160"/>
    </row>
    <row r="9" spans="1:15" ht="25.5" customHeight="1" thickBot="1" x14ac:dyDescent="0.25">
      <c r="A9" s="142"/>
      <c r="B9" s="145"/>
      <c r="C9" s="130"/>
      <c r="D9" s="132"/>
      <c r="E9" s="130"/>
      <c r="F9" s="130"/>
      <c r="G9" s="132"/>
      <c r="H9" s="130"/>
      <c r="I9" s="130"/>
      <c r="J9" s="132"/>
      <c r="K9" s="130"/>
      <c r="L9" s="130"/>
      <c r="M9" s="132"/>
      <c r="N9" s="130"/>
      <c r="O9" s="160"/>
    </row>
    <row r="10" spans="1:15" ht="17.25" thickBot="1" x14ac:dyDescent="0.35">
      <c r="A10" s="3" t="s">
        <v>14</v>
      </c>
      <c r="B10" s="4" t="s">
        <v>15</v>
      </c>
      <c r="C10" s="5">
        <f>SUM(C11:C13)</f>
        <v>5267766</v>
      </c>
      <c r="D10" s="6">
        <f>SUM(D11:D13)</f>
        <v>5267766</v>
      </c>
      <c r="E10" s="7">
        <f>SUM(E11:E13)</f>
        <v>0</v>
      </c>
      <c r="F10" s="8">
        <f>F11+F12+F13</f>
        <v>125906</v>
      </c>
      <c r="G10" s="6">
        <f>G11+G12+G13</f>
        <v>125713</v>
      </c>
      <c r="H10" s="9">
        <f>F10-G10</f>
        <v>193</v>
      </c>
      <c r="I10" s="5">
        <f>SUM(I11:I13)</f>
        <v>0</v>
      </c>
      <c r="J10" s="6">
        <f>SUM(J11:J13)</f>
        <v>0</v>
      </c>
      <c r="K10" s="7">
        <f>I10-J10</f>
        <v>0</v>
      </c>
      <c r="L10" s="10">
        <f t="shared" ref="L10:M13" si="0">C10+F10+I10</f>
        <v>5393672</v>
      </c>
      <c r="M10" s="11">
        <f t="shared" si="0"/>
        <v>5393479</v>
      </c>
      <c r="N10" s="12">
        <f>L10-M10</f>
        <v>193</v>
      </c>
      <c r="O10" s="13">
        <f>M10/L10*100</f>
        <v>99.996421732726787</v>
      </c>
    </row>
    <row r="11" spans="1:15" ht="16.5" x14ac:dyDescent="0.3">
      <c r="A11" s="14" t="s">
        <v>16</v>
      </c>
      <c r="B11" s="15" t="s">
        <v>17</v>
      </c>
      <c r="C11" s="16"/>
      <c r="D11" s="17"/>
      <c r="E11" s="18">
        <f>C11-D11</f>
        <v>0</v>
      </c>
      <c r="F11" s="16"/>
      <c r="G11" s="17"/>
      <c r="H11" s="19">
        <f>F11-G11</f>
        <v>0</v>
      </c>
      <c r="I11" s="20"/>
      <c r="J11" s="17"/>
      <c r="K11" s="18"/>
      <c r="L11" s="21">
        <f t="shared" si="0"/>
        <v>0</v>
      </c>
      <c r="M11" s="22">
        <f t="shared" si="0"/>
        <v>0</v>
      </c>
      <c r="N11" s="23">
        <f>L11-M11</f>
        <v>0</v>
      </c>
      <c r="O11" s="24"/>
    </row>
    <row r="12" spans="1:15" ht="16.5" x14ac:dyDescent="0.3">
      <c r="A12" s="25" t="s">
        <v>18</v>
      </c>
      <c r="B12" s="26" t="s">
        <v>19</v>
      </c>
      <c r="C12" s="27">
        <v>3343285</v>
      </c>
      <c r="D12" s="28">
        <v>3343285</v>
      </c>
      <c r="E12" s="29">
        <f>C12-D12</f>
        <v>0</v>
      </c>
      <c r="F12" s="27">
        <v>125906</v>
      </c>
      <c r="G12" s="28">
        <v>125713</v>
      </c>
      <c r="H12" s="18">
        <f>F12-G12</f>
        <v>193</v>
      </c>
      <c r="I12" s="30"/>
      <c r="J12" s="31"/>
      <c r="K12" s="32"/>
      <c r="L12" s="33">
        <f t="shared" si="0"/>
        <v>3469191</v>
      </c>
      <c r="M12" s="34">
        <f t="shared" si="0"/>
        <v>3468998</v>
      </c>
      <c r="N12" s="35">
        <f>L12-M12</f>
        <v>193</v>
      </c>
      <c r="O12" s="36">
        <f>M12/L12*100</f>
        <v>99.99443674332143</v>
      </c>
    </row>
    <row r="13" spans="1:15" ht="17.25" thickBot="1" x14ac:dyDescent="0.35">
      <c r="A13" s="37" t="s">
        <v>20</v>
      </c>
      <c r="B13" s="38" t="s">
        <v>21</v>
      </c>
      <c r="C13" s="39">
        <v>1924481</v>
      </c>
      <c r="D13" s="40">
        <v>1924481</v>
      </c>
      <c r="E13" s="29">
        <f>C13-D13</f>
        <v>0</v>
      </c>
      <c r="F13" s="39"/>
      <c r="G13" s="40"/>
      <c r="H13" s="41"/>
      <c r="I13" s="42"/>
      <c r="J13" s="43"/>
      <c r="K13" s="44"/>
      <c r="L13" s="45">
        <f t="shared" si="0"/>
        <v>1924481</v>
      </c>
      <c r="M13" s="46">
        <f t="shared" si="0"/>
        <v>1924481</v>
      </c>
      <c r="N13" s="47">
        <f>L13-M13</f>
        <v>0</v>
      </c>
      <c r="O13" s="36">
        <f>M13/L13*100</f>
        <v>100</v>
      </c>
    </row>
    <row r="14" spans="1:15" ht="17.25" thickBot="1" x14ac:dyDescent="0.35">
      <c r="A14" s="3" t="s">
        <v>22</v>
      </c>
      <c r="B14" s="4" t="s">
        <v>23</v>
      </c>
      <c r="C14" s="48">
        <f t="shared" ref="C14:N14" si="1">SUM(C15:C26)</f>
        <v>537320</v>
      </c>
      <c r="D14" s="48">
        <f t="shared" si="1"/>
        <v>537320</v>
      </c>
      <c r="E14" s="48">
        <f t="shared" si="1"/>
        <v>0</v>
      </c>
      <c r="F14" s="48">
        <f t="shared" si="1"/>
        <v>101766802</v>
      </c>
      <c r="G14" s="48">
        <f t="shared" si="1"/>
        <v>34291756</v>
      </c>
      <c r="H14" s="49">
        <f t="shared" si="1"/>
        <v>67475046</v>
      </c>
      <c r="I14" s="49">
        <f t="shared" si="1"/>
        <v>0</v>
      </c>
      <c r="J14" s="49">
        <f t="shared" si="1"/>
        <v>0</v>
      </c>
      <c r="K14" s="49">
        <f t="shared" si="1"/>
        <v>0</v>
      </c>
      <c r="L14" s="49">
        <f t="shared" si="1"/>
        <v>102304122</v>
      </c>
      <c r="M14" s="49">
        <f t="shared" si="1"/>
        <v>34829076</v>
      </c>
      <c r="N14" s="49">
        <f t="shared" si="1"/>
        <v>67475046</v>
      </c>
      <c r="O14" s="13">
        <f>M14/L14*100</f>
        <v>34.044645825707789</v>
      </c>
    </row>
    <row r="15" spans="1:15" ht="16.5" x14ac:dyDescent="0.3">
      <c r="A15" s="14" t="s">
        <v>24</v>
      </c>
      <c r="B15" s="50" t="s">
        <v>25</v>
      </c>
      <c r="C15" s="51"/>
      <c r="D15" s="52"/>
      <c r="E15" s="53"/>
      <c r="F15" s="51"/>
      <c r="G15" s="52"/>
      <c r="H15" s="53">
        <f>F15</f>
        <v>0</v>
      </c>
      <c r="I15" s="54"/>
      <c r="J15" s="55"/>
      <c r="K15" s="56"/>
      <c r="L15" s="57">
        <f>C15+F15+I15</f>
        <v>0</v>
      </c>
      <c r="M15" s="55">
        <f>D15+G15+J15</f>
        <v>0</v>
      </c>
      <c r="N15" s="58">
        <f t="shared" ref="N15:N26" si="2">L15-M15</f>
        <v>0</v>
      </c>
      <c r="O15" s="59"/>
    </row>
    <row r="16" spans="1:15" ht="16.5" x14ac:dyDescent="0.3">
      <c r="A16" s="25" t="s">
        <v>26</v>
      </c>
      <c r="B16" s="60" t="s">
        <v>27</v>
      </c>
      <c r="C16" s="61"/>
      <c r="D16" s="28"/>
      <c r="E16" s="29"/>
      <c r="F16" s="61"/>
      <c r="G16" s="28"/>
      <c r="H16" s="29">
        <f>F16-G16</f>
        <v>0</v>
      </c>
      <c r="I16" s="27"/>
      <c r="J16" s="28"/>
      <c r="K16" s="29"/>
      <c r="L16" s="57">
        <f t="shared" ref="L16:M26" si="3">C16+F16+I16</f>
        <v>0</v>
      </c>
      <c r="M16" s="55">
        <f t="shared" si="3"/>
        <v>0</v>
      </c>
      <c r="N16" s="58">
        <f t="shared" si="2"/>
        <v>0</v>
      </c>
      <c r="O16" s="62"/>
    </row>
    <row r="17" spans="1:19" ht="16.5" x14ac:dyDescent="0.3">
      <c r="A17" s="25" t="s">
        <v>28</v>
      </c>
      <c r="B17" s="63" t="s">
        <v>29</v>
      </c>
      <c r="C17" s="61"/>
      <c r="D17" s="28"/>
      <c r="E17" s="29"/>
      <c r="F17" s="61"/>
      <c r="G17" s="28"/>
      <c r="H17" s="29"/>
      <c r="I17" s="27"/>
      <c r="J17" s="28"/>
      <c r="K17" s="29"/>
      <c r="L17" s="57">
        <f t="shared" si="3"/>
        <v>0</v>
      </c>
      <c r="M17" s="55">
        <f t="shared" si="3"/>
        <v>0</v>
      </c>
      <c r="N17" s="58">
        <f t="shared" si="2"/>
        <v>0</v>
      </c>
      <c r="O17" s="62"/>
      <c r="S17" s="64"/>
    </row>
    <row r="18" spans="1:19" ht="16.5" x14ac:dyDescent="0.3">
      <c r="A18" s="25" t="s">
        <v>30</v>
      </c>
      <c r="B18" s="60" t="s">
        <v>31</v>
      </c>
      <c r="C18" s="61"/>
      <c r="D18" s="28"/>
      <c r="E18" s="29"/>
      <c r="F18" s="61"/>
      <c r="G18" s="28"/>
      <c r="H18" s="29">
        <f>F18-G18</f>
        <v>0</v>
      </c>
      <c r="I18" s="27"/>
      <c r="J18" s="28"/>
      <c r="K18" s="29">
        <f>I18-J18</f>
        <v>0</v>
      </c>
      <c r="L18" s="57">
        <f t="shared" si="3"/>
        <v>0</v>
      </c>
      <c r="M18" s="55">
        <f t="shared" si="3"/>
        <v>0</v>
      </c>
      <c r="N18" s="58">
        <f t="shared" si="2"/>
        <v>0</v>
      </c>
      <c r="O18" s="62"/>
      <c r="S18" s="65"/>
    </row>
    <row r="19" spans="1:19" ht="16.5" x14ac:dyDescent="0.3">
      <c r="A19" s="25" t="s">
        <v>32</v>
      </c>
      <c r="B19" s="63" t="s">
        <v>33</v>
      </c>
      <c r="C19" s="61">
        <v>460000</v>
      </c>
      <c r="D19" s="28">
        <v>460000</v>
      </c>
      <c r="E19" s="29"/>
      <c r="F19" s="61">
        <v>1843912</v>
      </c>
      <c r="G19" s="28">
        <v>32282</v>
      </c>
      <c r="H19" s="29">
        <f>F19-G19</f>
        <v>1811630</v>
      </c>
      <c r="I19" s="27"/>
      <c r="J19" s="28"/>
      <c r="K19" s="29"/>
      <c r="L19" s="57">
        <f t="shared" si="3"/>
        <v>2303912</v>
      </c>
      <c r="M19" s="55">
        <f t="shared" si="3"/>
        <v>492282</v>
      </c>
      <c r="N19" s="58">
        <f t="shared" si="2"/>
        <v>1811630</v>
      </c>
      <c r="O19" s="36">
        <f>M19/L19*100</f>
        <v>21.36722235918733</v>
      </c>
    </row>
    <row r="20" spans="1:19" ht="16.5" x14ac:dyDescent="0.3">
      <c r="A20" s="25" t="s">
        <v>34</v>
      </c>
      <c r="B20" s="60" t="s">
        <v>35</v>
      </c>
      <c r="C20" s="61">
        <v>77320</v>
      </c>
      <c r="D20" s="28">
        <v>77320</v>
      </c>
      <c r="E20" s="29"/>
      <c r="F20" s="61">
        <v>5046772</v>
      </c>
      <c r="G20" s="28">
        <v>991284</v>
      </c>
      <c r="H20" s="29">
        <f>F20-G20</f>
        <v>4055488</v>
      </c>
      <c r="I20" s="27"/>
      <c r="J20" s="28"/>
      <c r="K20" s="29"/>
      <c r="L20" s="57">
        <f t="shared" si="3"/>
        <v>5124092</v>
      </c>
      <c r="M20" s="55">
        <f t="shared" si="3"/>
        <v>1068604</v>
      </c>
      <c r="N20" s="58">
        <f t="shared" si="2"/>
        <v>4055488</v>
      </c>
      <c r="O20" s="36">
        <f>M20/L20*100</f>
        <v>20.854504563930547</v>
      </c>
      <c r="S20" s="65"/>
    </row>
    <row r="21" spans="1:19" ht="16.5" x14ac:dyDescent="0.3">
      <c r="A21" s="25" t="s">
        <v>36</v>
      </c>
      <c r="B21" s="60" t="s">
        <v>37</v>
      </c>
      <c r="C21" s="61"/>
      <c r="D21" s="28"/>
      <c r="E21" s="29"/>
      <c r="F21" s="61">
        <v>94876118</v>
      </c>
      <c r="G21" s="28">
        <v>33268190</v>
      </c>
      <c r="H21" s="29">
        <f>F21-G21</f>
        <v>61607928</v>
      </c>
      <c r="I21" s="27"/>
      <c r="J21" s="28"/>
      <c r="K21" s="29"/>
      <c r="L21" s="57">
        <f t="shared" si="3"/>
        <v>94876118</v>
      </c>
      <c r="M21" s="55">
        <f t="shared" si="3"/>
        <v>33268190</v>
      </c>
      <c r="N21" s="58">
        <f t="shared" si="2"/>
        <v>61607928</v>
      </c>
      <c r="O21" s="62">
        <f>M21/L21*100</f>
        <v>35.064872700630524</v>
      </c>
    </row>
    <row r="22" spans="1:19" ht="16.5" x14ac:dyDescent="0.3">
      <c r="A22" s="25" t="s">
        <v>38</v>
      </c>
      <c r="B22" s="63" t="s">
        <v>39</v>
      </c>
      <c r="C22" s="61"/>
      <c r="D22" s="28"/>
      <c r="E22" s="29"/>
      <c r="F22" s="61"/>
      <c r="G22" s="28"/>
      <c r="H22" s="29"/>
      <c r="I22" s="27"/>
      <c r="J22" s="28"/>
      <c r="K22" s="29"/>
      <c r="L22" s="57">
        <f t="shared" si="3"/>
        <v>0</v>
      </c>
      <c r="M22" s="55">
        <f t="shared" si="3"/>
        <v>0</v>
      </c>
      <c r="N22" s="58">
        <f t="shared" si="2"/>
        <v>0</v>
      </c>
      <c r="O22" s="62"/>
    </row>
    <row r="23" spans="1:19" ht="16.5" x14ac:dyDescent="0.3">
      <c r="A23" s="25" t="s">
        <v>40</v>
      </c>
      <c r="B23" s="66" t="s">
        <v>41</v>
      </c>
      <c r="C23" s="61"/>
      <c r="D23" s="28"/>
      <c r="E23" s="29"/>
      <c r="F23" s="61"/>
      <c r="G23" s="28"/>
      <c r="H23" s="29"/>
      <c r="I23" s="27"/>
      <c r="J23" s="28"/>
      <c r="K23" s="28"/>
      <c r="L23" s="57">
        <f t="shared" si="3"/>
        <v>0</v>
      </c>
      <c r="M23" s="55">
        <f t="shared" si="3"/>
        <v>0</v>
      </c>
      <c r="N23" s="58">
        <f t="shared" si="2"/>
        <v>0</v>
      </c>
      <c r="O23" s="62"/>
      <c r="S23" s="65"/>
    </row>
    <row r="24" spans="1:19" ht="27" customHeight="1" x14ac:dyDescent="0.3">
      <c r="A24" s="25" t="s">
        <v>42</v>
      </c>
      <c r="B24" s="67" t="s">
        <v>43</v>
      </c>
      <c r="C24" s="61"/>
      <c r="D24" s="28"/>
      <c r="E24" s="29"/>
      <c r="F24" s="61"/>
      <c r="G24" s="28"/>
      <c r="H24" s="29"/>
      <c r="I24" s="27"/>
      <c r="J24" s="28"/>
      <c r="K24" s="28"/>
      <c r="L24" s="57">
        <f t="shared" si="3"/>
        <v>0</v>
      </c>
      <c r="M24" s="55">
        <f t="shared" si="3"/>
        <v>0</v>
      </c>
      <c r="N24" s="58">
        <f t="shared" si="2"/>
        <v>0</v>
      </c>
      <c r="O24" s="62"/>
    </row>
    <row r="25" spans="1:19" ht="27" customHeight="1" x14ac:dyDescent="0.3">
      <c r="A25" s="25" t="s">
        <v>44</v>
      </c>
      <c r="B25" s="68" t="s">
        <v>45</v>
      </c>
      <c r="C25" s="69"/>
      <c r="D25" s="40"/>
      <c r="E25" s="29"/>
      <c r="F25" s="69"/>
      <c r="G25" s="40"/>
      <c r="H25" s="29"/>
      <c r="I25" s="39"/>
      <c r="J25" s="40"/>
      <c r="K25" s="40"/>
      <c r="L25" s="57"/>
      <c r="M25" s="55"/>
      <c r="N25" s="58"/>
      <c r="O25" s="62"/>
    </row>
    <row r="26" spans="1:19" ht="17.25" thickBot="1" x14ac:dyDescent="0.35">
      <c r="A26" s="25" t="s">
        <v>46</v>
      </c>
      <c r="B26" s="70" t="s">
        <v>47</v>
      </c>
      <c r="C26" s="71"/>
      <c r="D26" s="72"/>
      <c r="E26" s="73"/>
      <c r="F26" s="71"/>
      <c r="G26" s="72"/>
      <c r="H26" s="73"/>
      <c r="I26" s="39"/>
      <c r="J26" s="40"/>
      <c r="K26" s="40"/>
      <c r="L26" s="57">
        <f t="shared" si="3"/>
        <v>0</v>
      </c>
      <c r="M26" s="55">
        <f t="shared" si="3"/>
        <v>0</v>
      </c>
      <c r="N26" s="58">
        <f t="shared" si="2"/>
        <v>0</v>
      </c>
      <c r="O26" s="62"/>
    </row>
    <row r="27" spans="1:19" ht="17.25" thickBot="1" x14ac:dyDescent="0.35">
      <c r="A27" s="25" t="s">
        <v>48</v>
      </c>
      <c r="B27" s="4" t="s">
        <v>49</v>
      </c>
      <c r="C27" s="74">
        <f>SUM(C28:C34)</f>
        <v>85233177</v>
      </c>
      <c r="D27" s="75">
        <f>SUM(D28:D34)</f>
        <v>85233177</v>
      </c>
      <c r="E27" s="76">
        <f t="shared" ref="E27:E34" si="4">C27-D27</f>
        <v>0</v>
      </c>
      <c r="F27" s="74">
        <f t="shared" ref="F27:M27" si="5">SUM(F28:F36)</f>
        <v>37514437</v>
      </c>
      <c r="G27" s="74">
        <f t="shared" si="5"/>
        <v>14881881</v>
      </c>
      <c r="H27" s="74">
        <f t="shared" si="5"/>
        <v>22632556</v>
      </c>
      <c r="I27" s="74">
        <f t="shared" si="5"/>
        <v>0</v>
      </c>
      <c r="J27" s="74">
        <f t="shared" si="5"/>
        <v>0</v>
      </c>
      <c r="K27" s="74">
        <f t="shared" si="5"/>
        <v>0</v>
      </c>
      <c r="L27" s="74">
        <f t="shared" si="5"/>
        <v>122747614</v>
      </c>
      <c r="M27" s="74">
        <f t="shared" si="5"/>
        <v>100115058</v>
      </c>
      <c r="N27" s="77">
        <f>L27-M27</f>
        <v>22632556</v>
      </c>
      <c r="O27" s="78">
        <f>M27/L27*100</f>
        <v>81.561714103868439</v>
      </c>
    </row>
    <row r="28" spans="1:19" ht="16.5" x14ac:dyDescent="0.3">
      <c r="A28" s="25" t="s">
        <v>50</v>
      </c>
      <c r="B28" s="79" t="s">
        <v>51</v>
      </c>
      <c r="C28" s="16">
        <v>17874550</v>
      </c>
      <c r="D28" s="17">
        <v>17874550</v>
      </c>
      <c r="E28" s="18">
        <f t="shared" si="4"/>
        <v>0</v>
      </c>
      <c r="F28" s="16">
        <v>6678281</v>
      </c>
      <c r="G28" s="17">
        <v>3456119</v>
      </c>
      <c r="H28" s="80">
        <f>F28-G28</f>
        <v>3222162</v>
      </c>
      <c r="I28" s="20"/>
      <c r="J28" s="17"/>
      <c r="K28" s="18">
        <f>I28-J28</f>
        <v>0</v>
      </c>
      <c r="L28" s="20">
        <f>C28+F28+I28</f>
        <v>24552831</v>
      </c>
      <c r="M28" s="17">
        <f>D28+G28+J28</f>
        <v>21330669</v>
      </c>
      <c r="N28" s="80">
        <f>E28+H28+K28</f>
        <v>3222162</v>
      </c>
      <c r="O28" s="36">
        <f>M28/L28*100</f>
        <v>86.876617201495009</v>
      </c>
    </row>
    <row r="29" spans="1:19" ht="16.5" x14ac:dyDescent="0.3">
      <c r="A29" s="25" t="s">
        <v>52</v>
      </c>
      <c r="B29" s="79" t="s">
        <v>53</v>
      </c>
      <c r="C29" s="16">
        <v>3827751</v>
      </c>
      <c r="D29" s="17">
        <v>3827751</v>
      </c>
      <c r="E29" s="18">
        <f t="shared" si="4"/>
        <v>0</v>
      </c>
      <c r="F29" s="16"/>
      <c r="G29" s="17"/>
      <c r="H29" s="80"/>
      <c r="I29" s="20"/>
      <c r="J29" s="17"/>
      <c r="K29" s="18"/>
      <c r="L29" s="20">
        <f t="shared" ref="L29:N41" si="6">C29+F29+I29</f>
        <v>3827751</v>
      </c>
      <c r="M29" s="17">
        <f t="shared" si="6"/>
        <v>3827751</v>
      </c>
      <c r="N29" s="80">
        <f t="shared" si="6"/>
        <v>0</v>
      </c>
      <c r="O29" s="36">
        <f>M29/L29*100</f>
        <v>100</v>
      </c>
    </row>
    <row r="30" spans="1:19" ht="27" x14ac:dyDescent="0.3">
      <c r="A30" s="25" t="s">
        <v>54</v>
      </c>
      <c r="B30" s="81" t="s">
        <v>55</v>
      </c>
      <c r="C30" s="82">
        <v>42330850</v>
      </c>
      <c r="D30" s="31">
        <v>42330850</v>
      </c>
      <c r="E30" s="18">
        <f t="shared" si="4"/>
        <v>0</v>
      </c>
      <c r="F30" s="82">
        <v>19603287</v>
      </c>
      <c r="G30" s="31">
        <v>8761679</v>
      </c>
      <c r="H30" s="83">
        <f>F30-G30</f>
        <v>10841608</v>
      </c>
      <c r="I30" s="30"/>
      <c r="J30" s="31"/>
      <c r="K30" s="32">
        <f>I30-J30</f>
        <v>0</v>
      </c>
      <c r="L30" s="20">
        <f t="shared" si="6"/>
        <v>61934137</v>
      </c>
      <c r="M30" s="17">
        <f t="shared" si="6"/>
        <v>51092529</v>
      </c>
      <c r="N30" s="80">
        <f t="shared" si="6"/>
        <v>10841608</v>
      </c>
      <c r="O30" s="36">
        <f>M30/L30*100</f>
        <v>82.494939745426663</v>
      </c>
      <c r="R30" s="65"/>
    </row>
    <row r="31" spans="1:19" ht="16.5" x14ac:dyDescent="0.3">
      <c r="A31" s="25" t="s">
        <v>56</v>
      </c>
      <c r="B31" s="81" t="s">
        <v>57</v>
      </c>
      <c r="C31" s="82">
        <v>20903426</v>
      </c>
      <c r="D31" s="31">
        <v>20903426</v>
      </c>
      <c r="E31" s="18">
        <f t="shared" si="4"/>
        <v>0</v>
      </c>
      <c r="F31" s="82"/>
      <c r="G31" s="31"/>
      <c r="H31" s="83"/>
      <c r="I31" s="30"/>
      <c r="J31" s="31"/>
      <c r="K31" s="32"/>
      <c r="L31" s="20">
        <f t="shared" si="6"/>
        <v>20903426</v>
      </c>
      <c r="M31" s="17">
        <f t="shared" si="6"/>
        <v>20903426</v>
      </c>
      <c r="N31" s="80">
        <f t="shared" si="6"/>
        <v>0</v>
      </c>
      <c r="O31" s="36">
        <f>M31/L31*100</f>
        <v>100</v>
      </c>
    </row>
    <row r="32" spans="1:19" ht="16.5" x14ac:dyDescent="0.3">
      <c r="A32" s="25" t="s">
        <v>58</v>
      </c>
      <c r="B32" s="84" t="s">
        <v>59</v>
      </c>
      <c r="C32" s="82"/>
      <c r="D32" s="31"/>
      <c r="E32" s="18">
        <f t="shared" si="4"/>
        <v>0</v>
      </c>
      <c r="F32" s="82"/>
      <c r="G32" s="31"/>
      <c r="H32" s="83"/>
      <c r="I32" s="30"/>
      <c r="J32" s="31"/>
      <c r="K32" s="32"/>
      <c r="L32" s="20">
        <f t="shared" si="6"/>
        <v>0</v>
      </c>
      <c r="M32" s="17">
        <f t="shared" si="6"/>
        <v>0</v>
      </c>
      <c r="N32" s="80">
        <f t="shared" si="6"/>
        <v>0</v>
      </c>
      <c r="O32" s="36"/>
      <c r="R32" s="65"/>
    </row>
    <row r="33" spans="1:17" ht="16.5" x14ac:dyDescent="0.3">
      <c r="A33" s="25" t="s">
        <v>60</v>
      </c>
      <c r="B33" s="26" t="s">
        <v>61</v>
      </c>
      <c r="C33" s="82"/>
      <c r="D33" s="31"/>
      <c r="E33" s="18">
        <f t="shared" si="4"/>
        <v>0</v>
      </c>
      <c r="F33" s="82">
        <v>1529720</v>
      </c>
      <c r="G33" s="31">
        <v>0</v>
      </c>
      <c r="H33" s="83">
        <f>F33-G33</f>
        <v>1529720</v>
      </c>
      <c r="I33" s="30"/>
      <c r="J33" s="31"/>
      <c r="K33" s="32"/>
      <c r="L33" s="20">
        <f t="shared" si="6"/>
        <v>1529720</v>
      </c>
      <c r="M33" s="17">
        <f t="shared" si="6"/>
        <v>0</v>
      </c>
      <c r="N33" s="80">
        <f t="shared" si="6"/>
        <v>1529720</v>
      </c>
      <c r="O33" s="36">
        <f>M33/L33*100</f>
        <v>0</v>
      </c>
    </row>
    <row r="34" spans="1:17" ht="16.5" x14ac:dyDescent="0.3">
      <c r="A34" s="25" t="s">
        <v>62</v>
      </c>
      <c r="B34" s="85" t="s">
        <v>63</v>
      </c>
      <c r="C34" s="86">
        <v>296600</v>
      </c>
      <c r="D34" s="87">
        <v>296600</v>
      </c>
      <c r="E34" s="88">
        <f t="shared" si="4"/>
        <v>0</v>
      </c>
      <c r="F34" s="86">
        <v>9703149</v>
      </c>
      <c r="G34" s="87">
        <v>2664083</v>
      </c>
      <c r="H34" s="89">
        <f>F34-G34</f>
        <v>7039066</v>
      </c>
      <c r="I34" s="90"/>
      <c r="J34" s="87"/>
      <c r="K34" s="88">
        <f>I34-J34</f>
        <v>0</v>
      </c>
      <c r="L34" s="91">
        <f t="shared" si="6"/>
        <v>9999749</v>
      </c>
      <c r="M34" s="92">
        <f t="shared" si="6"/>
        <v>2960683</v>
      </c>
      <c r="N34" s="93">
        <f t="shared" si="6"/>
        <v>7039066</v>
      </c>
      <c r="O34" s="36">
        <f>M34/L34*100</f>
        <v>29.607573150086068</v>
      </c>
    </row>
    <row r="35" spans="1:17" ht="16.5" x14ac:dyDescent="0.3">
      <c r="A35" s="25" t="s">
        <v>64</v>
      </c>
      <c r="B35" s="85" t="s">
        <v>65</v>
      </c>
      <c r="C35" s="86"/>
      <c r="D35" s="87"/>
      <c r="E35" s="88"/>
      <c r="F35" s="86"/>
      <c r="G35" s="87"/>
      <c r="H35" s="89"/>
      <c r="I35" s="90"/>
      <c r="J35" s="87"/>
      <c r="K35" s="88"/>
      <c r="L35" s="20">
        <f t="shared" si="6"/>
        <v>0</v>
      </c>
      <c r="M35" s="17">
        <f t="shared" si="6"/>
        <v>0</v>
      </c>
      <c r="N35" s="80">
        <f t="shared" si="6"/>
        <v>0</v>
      </c>
      <c r="O35" s="36"/>
    </row>
    <row r="36" spans="1:17" ht="17.25" thickBot="1" x14ac:dyDescent="0.35">
      <c r="A36" s="25" t="s">
        <v>66</v>
      </c>
      <c r="B36" s="94" t="s">
        <v>47</v>
      </c>
      <c r="C36" s="95"/>
      <c r="D36" s="96"/>
      <c r="E36" s="97"/>
      <c r="F36" s="95"/>
      <c r="G36" s="96"/>
      <c r="H36" s="98"/>
      <c r="I36" s="99"/>
      <c r="J36" s="96"/>
      <c r="K36" s="97"/>
      <c r="L36" s="100">
        <f t="shared" si="6"/>
        <v>0</v>
      </c>
      <c r="M36" s="101">
        <f t="shared" si="6"/>
        <v>0</v>
      </c>
      <c r="N36" s="102">
        <f t="shared" si="6"/>
        <v>0</v>
      </c>
      <c r="O36" s="103"/>
    </row>
    <row r="37" spans="1:17" ht="17.25" thickBot="1" x14ac:dyDescent="0.35">
      <c r="A37" s="25" t="s">
        <v>67</v>
      </c>
      <c r="B37" s="4" t="s">
        <v>68</v>
      </c>
      <c r="C37" s="8"/>
      <c r="D37" s="6"/>
      <c r="E37" s="7"/>
      <c r="F37" s="8">
        <v>4170121</v>
      </c>
      <c r="G37" s="9"/>
      <c r="H37" s="104">
        <f>F37-G37</f>
        <v>4170121</v>
      </c>
      <c r="I37" s="5"/>
      <c r="J37" s="6"/>
      <c r="K37" s="7"/>
      <c r="L37" s="105">
        <f t="shared" si="6"/>
        <v>4170121</v>
      </c>
      <c r="M37" s="106">
        <f t="shared" si="6"/>
        <v>0</v>
      </c>
      <c r="N37" s="107">
        <f>E37+H37+K37</f>
        <v>4170121</v>
      </c>
      <c r="O37" s="13">
        <f>M37/L37*100</f>
        <v>0</v>
      </c>
    </row>
    <row r="38" spans="1:17" ht="17.25" thickBot="1" x14ac:dyDescent="0.35">
      <c r="A38" s="25" t="s">
        <v>69</v>
      </c>
      <c r="B38" s="108" t="s">
        <v>70</v>
      </c>
      <c r="C38" s="109"/>
      <c r="D38" s="110"/>
      <c r="E38" s="111"/>
      <c r="F38" s="109"/>
      <c r="G38" s="110"/>
      <c r="H38" s="112"/>
      <c r="I38" s="113"/>
      <c r="J38" s="110"/>
      <c r="K38" s="111"/>
      <c r="L38" s="114">
        <f t="shared" si="6"/>
        <v>0</v>
      </c>
      <c r="M38" s="115">
        <f t="shared" si="6"/>
        <v>0</v>
      </c>
      <c r="N38" s="116">
        <f>E38+H38+K38</f>
        <v>0</v>
      </c>
      <c r="O38" s="117"/>
    </row>
    <row r="39" spans="1:17" ht="28.15" customHeight="1" thickBot="1" x14ac:dyDescent="0.35">
      <c r="A39" s="25" t="s">
        <v>71</v>
      </c>
      <c r="B39" s="118" t="s">
        <v>72</v>
      </c>
      <c r="C39" s="8"/>
      <c r="D39" s="6"/>
      <c r="E39" s="7"/>
      <c r="F39" s="8"/>
      <c r="G39" s="6"/>
      <c r="H39" s="7"/>
      <c r="I39" s="5"/>
      <c r="J39" s="6"/>
      <c r="K39" s="7"/>
      <c r="L39" s="105"/>
      <c r="M39" s="106"/>
      <c r="N39" s="106"/>
      <c r="O39" s="119"/>
    </row>
    <row r="40" spans="1:17" ht="28.15" customHeight="1" thickBot="1" x14ac:dyDescent="0.35">
      <c r="A40" s="25" t="s">
        <v>73</v>
      </c>
      <c r="B40" s="120" t="s">
        <v>74</v>
      </c>
      <c r="C40" s="8"/>
      <c r="D40" s="6"/>
      <c r="E40" s="7"/>
      <c r="F40" s="8"/>
      <c r="G40" s="6"/>
      <c r="H40" s="7"/>
      <c r="I40" s="121"/>
      <c r="J40" s="122"/>
      <c r="K40" s="123"/>
      <c r="L40" s="100"/>
      <c r="M40" s="101"/>
      <c r="N40" s="101"/>
      <c r="O40" s="124"/>
    </row>
    <row r="41" spans="1:17" ht="17.25" thickBot="1" x14ac:dyDescent="0.35">
      <c r="A41" s="25" t="s">
        <v>75</v>
      </c>
      <c r="B41" s="125" t="s">
        <v>76</v>
      </c>
      <c r="C41" s="126">
        <f>SUM(C10+C14+C27)</f>
        <v>91038263</v>
      </c>
      <c r="D41" s="127">
        <f>SUM(D10+D14+D27)</f>
        <v>91038263</v>
      </c>
      <c r="E41" s="127">
        <f>SUM(E10+E14+E27+E34+E35+E36+E37+E38)</f>
        <v>0</v>
      </c>
      <c r="F41" s="127">
        <f t="shared" ref="F41:K41" si="7">SUM(F10+F14+F27+F35+F36+F37+F38)</f>
        <v>143577266</v>
      </c>
      <c r="G41" s="127">
        <f t="shared" si="7"/>
        <v>49299350</v>
      </c>
      <c r="H41" s="127">
        <f t="shared" si="7"/>
        <v>94277916</v>
      </c>
      <c r="I41" s="127">
        <f t="shared" si="7"/>
        <v>0</v>
      </c>
      <c r="J41" s="127">
        <f t="shared" si="7"/>
        <v>0</v>
      </c>
      <c r="K41" s="127">
        <f t="shared" si="7"/>
        <v>0</v>
      </c>
      <c r="L41" s="104">
        <f t="shared" si="6"/>
        <v>234615529</v>
      </c>
      <c r="M41" s="104">
        <f t="shared" si="6"/>
        <v>140337613</v>
      </c>
      <c r="N41" s="128">
        <f>SUM(N14+N27+N37+N38+N10)</f>
        <v>94277916</v>
      </c>
      <c r="O41" s="13">
        <f>M41/L41*100</f>
        <v>59.815994959140149</v>
      </c>
    </row>
    <row r="44" spans="1:17" x14ac:dyDescent="0.2">
      <c r="G44" s="65"/>
      <c r="L44" s="65"/>
      <c r="M44" s="65"/>
      <c r="N44" s="65"/>
      <c r="O44" s="65"/>
      <c r="Q44" s="65"/>
    </row>
    <row r="45" spans="1:17" x14ac:dyDescent="0.2">
      <c r="O45" s="65"/>
    </row>
    <row r="46" spans="1:17" x14ac:dyDescent="0.2">
      <c r="E46" s="65"/>
      <c r="H46" s="65"/>
      <c r="I46" s="65"/>
      <c r="K46" s="65"/>
      <c r="M46" s="65"/>
      <c r="O46" s="65"/>
    </row>
    <row r="47" spans="1:17" x14ac:dyDescent="0.2">
      <c r="F47" s="65"/>
    </row>
    <row r="48" spans="1:17" x14ac:dyDescent="0.2">
      <c r="G48" s="65"/>
      <c r="I48" s="65"/>
      <c r="L48" s="65"/>
      <c r="M48" s="65"/>
    </row>
  </sheetData>
  <mergeCells count="23">
    <mergeCell ref="B1:O1"/>
    <mergeCell ref="B2:O2"/>
    <mergeCell ref="B3:O3"/>
    <mergeCell ref="A5:A9"/>
    <mergeCell ref="B5:B9"/>
    <mergeCell ref="C5:H5"/>
    <mergeCell ref="I5:K7"/>
    <mergeCell ref="L5:N7"/>
    <mergeCell ref="O5:O9"/>
    <mergeCell ref="N8:N9"/>
    <mergeCell ref="C6:E7"/>
    <mergeCell ref="F6:H7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ageMargins left="0.62992125984251968" right="0.39370078740157483" top="0.98425196850393704" bottom="0.98425196850393704" header="0.51181102362204722" footer="0.51181102362204722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25. melléklet</vt:lpstr>
      <vt:lpstr>'25.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2021-05-14T08:35:42Z</dcterms:created>
  <dcterms:modified xsi:type="dcterms:W3CDTF">2021-05-19T13:54:53Z</dcterms:modified>
</cp:coreProperties>
</file>