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9. melléklet" sheetId="1" r:id="rId1"/>
  </sheets>
  <calcPr calcId="145621"/>
</workbook>
</file>

<file path=xl/calcChain.xml><?xml version="1.0" encoding="utf-8"?>
<calcChain xmlns="http://schemas.openxmlformats.org/spreadsheetml/2006/main">
  <c r="C80" i="1" l="1"/>
  <c r="C78" i="1"/>
  <c r="C76" i="1"/>
  <c r="C75" i="1"/>
  <c r="C64" i="1"/>
  <c r="C62" i="1"/>
  <c r="C59" i="1"/>
  <c r="C58" i="1"/>
  <c r="C56" i="1"/>
  <c r="C55" i="1"/>
  <c r="C53" i="1"/>
  <c r="C52" i="1"/>
  <c r="C36" i="1"/>
  <c r="C35" i="1"/>
  <c r="C34" i="1"/>
  <c r="C27" i="1"/>
  <c r="C26" i="1"/>
  <c r="C25" i="1"/>
  <c r="C23" i="1"/>
  <c r="C20" i="1"/>
  <c r="C19" i="1"/>
  <c r="C18" i="1"/>
  <c r="C17" i="1"/>
  <c r="C16" i="1"/>
  <c r="C24" i="1" l="1"/>
  <c r="G33" i="1" s="1"/>
  <c r="C57" i="1"/>
  <c r="C65" i="1"/>
  <c r="C37" i="1"/>
  <c r="C66" i="1"/>
  <c r="C81" i="1" s="1"/>
  <c r="C67" i="1" l="1"/>
  <c r="C82" i="1" s="1"/>
  <c r="G61" i="1"/>
</calcChain>
</file>

<file path=xl/sharedStrings.xml><?xml version="1.0" encoding="utf-8"?>
<sst xmlns="http://schemas.openxmlformats.org/spreadsheetml/2006/main" count="85" uniqueCount="78">
  <si>
    <t>SÁRVÁR VÁROS ÖNKORMÁNYZATA</t>
  </si>
  <si>
    <t>KÖLTSÉGVETÉSI (MŰKÖDÉSI ÉS FELHALMOZÁSI) MÉRLEGE</t>
  </si>
  <si>
    <t>(közgazdasági tagolásban)</t>
  </si>
  <si>
    <t>2020. év</t>
  </si>
  <si>
    <t>sor-</t>
  </si>
  <si>
    <t>tervezett előirányzat                         Ft</t>
  </si>
  <si>
    <t>Megnevezés</t>
  </si>
  <si>
    <t>szám</t>
  </si>
  <si>
    <t>I. Működési  költségvetés</t>
  </si>
  <si>
    <t>1.</t>
  </si>
  <si>
    <t>Működési  támogatások államháztartáson belülről</t>
  </si>
  <si>
    <t xml:space="preserve"> - önkormányzatok működési támogatásai</t>
  </si>
  <si>
    <t xml:space="preserve"> - egyéb működési célú támogatások bevételei államháztartáson belülről</t>
  </si>
  <si>
    <t>Elvonások és befizetések bevétele</t>
  </si>
  <si>
    <t>2.</t>
  </si>
  <si>
    <t>Közhatalmi bevételek</t>
  </si>
  <si>
    <t>3.</t>
  </si>
  <si>
    <t xml:space="preserve">Működési bevételek   </t>
  </si>
  <si>
    <t>4.</t>
  </si>
  <si>
    <t>Működési célú átvett pénzeszközök</t>
  </si>
  <si>
    <t xml:space="preserve"> - működési célú visszatérítendő támogatások, kölcsönök visszatérülése államháztartáson kívülről</t>
  </si>
  <si>
    <t xml:space="preserve"> - egyéb működési célú átvett pénzeszközök</t>
  </si>
  <si>
    <t>Működési bevételek összesen</t>
  </si>
  <si>
    <t>5.</t>
  </si>
  <si>
    <t>Személyi juttatások</t>
  </si>
  <si>
    <t>6.</t>
  </si>
  <si>
    <t>Munkaadókat terhelő járulékok és szociális hozzájárulási adó</t>
  </si>
  <si>
    <t>7.</t>
  </si>
  <si>
    <t>Dologi kiadások</t>
  </si>
  <si>
    <t>8.</t>
  </si>
  <si>
    <t>Ellátottak pénzbeli juttatásai</t>
  </si>
  <si>
    <t>9.</t>
  </si>
  <si>
    <t>Egyéb működési célú kiadások</t>
  </si>
  <si>
    <t>- államháztartáson belüli elszámolások</t>
  </si>
  <si>
    <t xml:space="preserve"> - egyéb működési célú támogatások államháztartáson belülre</t>
  </si>
  <si>
    <t xml:space="preserve"> - egyéb működési célú támogatások államháztartáson kívülre</t>
  </si>
  <si>
    <t xml:space="preserve"> - egyéb működési célú visszatérítendő támogatások nyújtása államháztartáson kívülre</t>
  </si>
  <si>
    <t>- egyéb elvonások, befizetések előirányzata</t>
  </si>
  <si>
    <t xml:space="preserve"> -  céltartalék</t>
  </si>
  <si>
    <t>- általános tartalék</t>
  </si>
  <si>
    <t>Működési kiadások összesen</t>
  </si>
  <si>
    <t>II. Felhalmozási költségvetés</t>
  </si>
  <si>
    <t>10.</t>
  </si>
  <si>
    <t>Felhalmozási támogatások államháztartáson belülről</t>
  </si>
  <si>
    <t>11.</t>
  </si>
  <si>
    <t xml:space="preserve">Felhalmozási bevételek   </t>
  </si>
  <si>
    <t>12.</t>
  </si>
  <si>
    <t>Felhalmozási célú átvett pénzeszközök</t>
  </si>
  <si>
    <t xml:space="preserve"> - felhalmozási célú visszatérítendő támogatások, kölcsönök visszatérülése államházt.kívülről</t>
  </si>
  <si>
    <t xml:space="preserve"> - egyéb felhalmozási célú átvett pénzeszközök</t>
  </si>
  <si>
    <t>Felhalmozási bevételek összesen</t>
  </si>
  <si>
    <t>13.</t>
  </si>
  <si>
    <t>Beruházások</t>
  </si>
  <si>
    <t>14.</t>
  </si>
  <si>
    <t>Felújítások</t>
  </si>
  <si>
    <t>15.</t>
  </si>
  <si>
    <t>Egyéb felhalmozási kiadások</t>
  </si>
  <si>
    <t xml:space="preserve"> - felhalmozási célú visszatérítendő támogatások, kölcsönök nyújtása államháztartáson kívülre</t>
  </si>
  <si>
    <t xml:space="preserve"> - egyéb felhalmozási célú támogatások államháztartáson kívülre</t>
  </si>
  <si>
    <t>- Felhalmozási tartalék</t>
  </si>
  <si>
    <t>- Felhalmozási céltartalék</t>
  </si>
  <si>
    <t>Felhalmozási kiadások összesen</t>
  </si>
  <si>
    <t>Önkormányzat bevételei összesen:</t>
  </si>
  <si>
    <t>Önkormányzat kiadásai összesen:</t>
  </si>
  <si>
    <t>tervezett előirányzat                        Ft</t>
  </si>
  <si>
    <t>III. Finanszírozási műveletek elszámolása</t>
  </si>
  <si>
    <t>16.</t>
  </si>
  <si>
    <t>Előző év költségvetési maradványának igénybevétele</t>
  </si>
  <si>
    <t>Finanszírozási bevételek összesen:</t>
  </si>
  <si>
    <t>17.</t>
  </si>
  <si>
    <t>Hitel-, kölcsöntörlesztés államháztartáson kívülre</t>
  </si>
  <si>
    <t>18.</t>
  </si>
  <si>
    <t>Betétlekötés</t>
  </si>
  <si>
    <t>19.</t>
  </si>
  <si>
    <t>Megelőlegezett állami támogatás visszafizetése</t>
  </si>
  <si>
    <t>Finanszírozási kiadások összesen:</t>
  </si>
  <si>
    <t>Önkormányzat bevételei mindösszesen:</t>
  </si>
  <si>
    <t>Önkormányzat kiadásai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</si>
</sst>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2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8"/>
      <name val="Times"/>
      <family val="1"/>
    </font>
    <font>
      <b/>
      <sz val="10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1" applyFont="1"/>
    <xf numFmtId="164" fontId="5" fillId="0" borderId="0" xfId="2" applyNumberFormat="1" applyFont="1" applyAlignment="1"/>
    <xf numFmtId="0" fontId="3" fillId="0" borderId="0" xfId="0" applyFont="1" applyAlignment="1"/>
    <xf numFmtId="0" fontId="8" fillId="0" borderId="0" xfId="1" applyFont="1" applyAlignment="1"/>
    <xf numFmtId="0" fontId="10" fillId="0" borderId="1" xfId="1" applyFont="1" applyBorder="1" applyAlignment="1"/>
    <xf numFmtId="0" fontId="10" fillId="0" borderId="1" xfId="1" applyFont="1" applyBorder="1" applyAlignment="1">
      <alignment horizontal="center"/>
    </xf>
    <xf numFmtId="0" fontId="10" fillId="0" borderId="2" xfId="1" applyFont="1" applyBorder="1"/>
    <xf numFmtId="0" fontId="10" fillId="0" borderId="2" xfId="1" applyFont="1" applyBorder="1" applyAlignment="1">
      <alignment horizontal="center"/>
    </xf>
    <xf numFmtId="0" fontId="10" fillId="0" borderId="3" xfId="1" applyFont="1" applyBorder="1"/>
    <xf numFmtId="0" fontId="10" fillId="0" borderId="3" xfId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/>
    <xf numFmtId="164" fontId="5" fillId="0" borderId="0" xfId="2" applyNumberFormat="1" applyFont="1" applyBorder="1" applyAlignment="1"/>
    <xf numFmtId="0" fontId="6" fillId="0" borderId="0" xfId="0" applyFont="1"/>
    <xf numFmtId="0" fontId="6" fillId="0" borderId="0" xfId="0" applyFont="1" applyAlignment="1">
      <alignment wrapText="1"/>
    </xf>
    <xf numFmtId="0" fontId="12" fillId="0" borderId="0" xfId="0" applyFont="1" applyBorder="1"/>
    <xf numFmtId="3" fontId="0" fillId="0" borderId="0" xfId="0" applyNumberFormat="1"/>
    <xf numFmtId="0" fontId="5" fillId="0" borderId="0" xfId="1" applyFont="1" applyBorder="1" applyAlignment="1">
      <alignment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/>
    <xf numFmtId="164" fontId="9" fillId="0" borderId="5" xfId="2" applyNumberFormat="1" applyFont="1" applyBorder="1" applyAlignment="1"/>
    <xf numFmtId="164" fontId="13" fillId="0" borderId="0" xfId="0" applyNumberFormat="1" applyFont="1"/>
    <xf numFmtId="0" fontId="5" fillId="0" borderId="0" xfId="1" applyFont="1" applyAlignment="1">
      <alignment horizontal="right"/>
    </xf>
    <xf numFmtId="164" fontId="5" fillId="0" borderId="0" xfId="2" applyNumberFormat="1" applyFont="1"/>
    <xf numFmtId="41" fontId="0" fillId="0" borderId="0" xfId="0" applyNumberFormat="1"/>
    <xf numFmtId="164" fontId="0" fillId="0" borderId="0" xfId="0" applyNumberFormat="1"/>
    <xf numFmtId="0" fontId="12" fillId="0" borderId="0" xfId="0" applyFont="1"/>
    <xf numFmtId="0" fontId="12" fillId="0" borderId="0" xfId="0" quotePrefix="1" applyFont="1"/>
    <xf numFmtId="164" fontId="5" fillId="0" borderId="0" xfId="2" applyNumberFormat="1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5" fillId="0" borderId="0" xfId="1" applyFont="1" applyBorder="1" applyAlignment="1">
      <alignment horizontal="center"/>
    </xf>
    <xf numFmtId="0" fontId="5" fillId="0" borderId="0" xfId="1" applyFont="1" applyAlignment="1"/>
    <xf numFmtId="0" fontId="5" fillId="0" borderId="0" xfId="0" applyFont="1" applyAlignment="1">
      <alignment wrapText="1"/>
    </xf>
    <xf numFmtId="0" fontId="5" fillId="0" borderId="0" xfId="0" applyFont="1"/>
    <xf numFmtId="49" fontId="12" fillId="0" borderId="0" xfId="0" quotePrefix="1" applyNumberFormat="1" applyFont="1"/>
    <xf numFmtId="49" fontId="12" fillId="0" borderId="0" xfId="0" applyNumberFormat="1" applyFont="1"/>
    <xf numFmtId="0" fontId="10" fillId="0" borderId="6" xfId="1" applyFont="1" applyBorder="1" applyAlignment="1">
      <alignment horizontal="right"/>
    </xf>
    <xf numFmtId="0" fontId="10" fillId="0" borderId="6" xfId="1" applyFont="1" applyBorder="1"/>
    <xf numFmtId="164" fontId="10" fillId="0" borderId="6" xfId="2" applyNumberFormat="1" applyFont="1" applyBorder="1" applyAlignment="1"/>
    <xf numFmtId="0" fontId="10" fillId="0" borderId="0" xfId="1" applyFont="1" applyBorder="1" applyAlignment="1">
      <alignment horizontal="right"/>
    </xf>
    <xf numFmtId="0" fontId="10" fillId="0" borderId="0" xfId="1" applyFont="1" applyBorder="1"/>
    <xf numFmtId="164" fontId="10" fillId="0" borderId="0" xfId="2" applyNumberFormat="1" applyFont="1" applyBorder="1" applyAlignment="1"/>
    <xf numFmtId="0" fontId="9" fillId="0" borderId="0" xfId="3" applyFont="1" applyBorder="1" applyAlignment="1">
      <alignment horizontal="center"/>
    </xf>
    <xf numFmtId="0" fontId="12" fillId="0" borderId="5" xfId="0" applyFont="1" applyBorder="1"/>
    <xf numFmtId="164" fontId="5" fillId="0" borderId="5" xfId="2" applyNumberFormat="1" applyFont="1" applyBorder="1" applyAlignment="1"/>
    <xf numFmtId="0" fontId="9" fillId="0" borderId="6" xfId="3" applyFont="1" applyBorder="1" applyAlignment="1">
      <alignment horizontal="right"/>
    </xf>
    <xf numFmtId="0" fontId="9" fillId="0" borderId="6" xfId="3" applyFont="1" applyBorder="1"/>
    <xf numFmtId="164" fontId="9" fillId="0" borderId="6" xfId="3" applyNumberFormat="1" applyFont="1" applyBorder="1" applyAlignme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0" xfId="3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</cellXfs>
  <cellStyles count="17">
    <cellStyle name="Ezres 2" xfId="4"/>
    <cellStyle name="Ezres 2 2" xfId="5"/>
    <cellStyle name="Ezres 2 3" xfId="6"/>
    <cellStyle name="Ezres 3" xfId="2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1"/>
    <cellStyle name="Normál_mérleg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85"/>
  <sheetViews>
    <sheetView tabSelected="1" workbookViewId="0">
      <selection activeCell="A2" sqref="A2:C2"/>
    </sheetView>
  </sheetViews>
  <sheetFormatPr defaultRowHeight="12.75" x14ac:dyDescent="0.2"/>
  <cols>
    <col min="1" max="1" width="5.28515625" customWidth="1"/>
    <col min="2" max="2" width="61.42578125" customWidth="1"/>
    <col min="3" max="3" width="19.28515625" customWidth="1"/>
    <col min="4" max="4" width="4" customWidth="1"/>
    <col min="6" max="6" width="16.28515625" bestFit="1" customWidth="1"/>
    <col min="7" max="7" width="16" customWidth="1"/>
    <col min="8" max="8" width="21.28515625" customWidth="1"/>
    <col min="9" max="9" width="8" customWidth="1"/>
    <col min="10" max="10" width="11" bestFit="1" customWidth="1"/>
  </cols>
  <sheetData>
    <row r="1" spans="1:3" ht="15.75" x14ac:dyDescent="0.25">
      <c r="A1" s="1"/>
      <c r="B1" s="1"/>
      <c r="C1" s="2"/>
    </row>
    <row r="2" spans="1:3" ht="15.75" x14ac:dyDescent="0.25">
      <c r="A2" s="50"/>
      <c r="B2" s="50"/>
      <c r="C2" s="50"/>
    </row>
    <row r="3" spans="1:3" ht="3" customHeight="1" x14ac:dyDescent="0.2">
      <c r="A3" s="51"/>
      <c r="B3" s="51"/>
      <c r="C3" s="51"/>
    </row>
    <row r="4" spans="1:3" ht="14.25" x14ac:dyDescent="0.2">
      <c r="A4" s="52"/>
      <c r="B4" s="52"/>
      <c r="C4" s="52"/>
    </row>
    <row r="5" spans="1:3" ht="15.75" x14ac:dyDescent="0.25">
      <c r="A5" s="3"/>
      <c r="B5" s="4"/>
      <c r="C5" s="4"/>
    </row>
    <row r="6" spans="1:3" ht="15.75" x14ac:dyDescent="0.25">
      <c r="A6" s="53" t="s">
        <v>0</v>
      </c>
      <c r="B6" s="53"/>
      <c r="C6" s="53"/>
    </row>
    <row r="7" spans="1:3" ht="15.75" x14ac:dyDescent="0.25">
      <c r="A7" s="54" t="s">
        <v>1</v>
      </c>
      <c r="B7" s="54"/>
      <c r="C7" s="54"/>
    </row>
    <row r="8" spans="1:3" ht="15.75" x14ac:dyDescent="0.25">
      <c r="A8" s="54" t="s">
        <v>2</v>
      </c>
      <c r="B8" s="54"/>
      <c r="C8" s="54"/>
    </row>
    <row r="9" spans="1:3" ht="15.75" x14ac:dyDescent="0.25">
      <c r="A9" s="54" t="s">
        <v>3</v>
      </c>
      <c r="B9" s="54"/>
      <c r="C9" s="54"/>
    </row>
    <row r="10" spans="1:3" ht="16.5" thickBot="1" x14ac:dyDescent="0.3">
      <c r="A10" s="1"/>
      <c r="B10" s="1"/>
      <c r="C10" s="2"/>
    </row>
    <row r="11" spans="1:3" ht="15.75" x14ac:dyDescent="0.25">
      <c r="A11" s="5" t="s">
        <v>4</v>
      </c>
      <c r="B11" s="6"/>
      <c r="C11" s="59" t="s">
        <v>5</v>
      </c>
    </row>
    <row r="12" spans="1:3" ht="18" customHeight="1" x14ac:dyDescent="0.25">
      <c r="A12" s="7"/>
      <c r="B12" s="8" t="s">
        <v>6</v>
      </c>
      <c r="C12" s="60"/>
    </row>
    <row r="13" spans="1:3" ht="16.5" thickBot="1" x14ac:dyDescent="0.3">
      <c r="A13" s="9" t="s">
        <v>7</v>
      </c>
      <c r="B13" s="10"/>
      <c r="C13" s="61"/>
    </row>
    <row r="14" spans="1:3" ht="18.75" x14ac:dyDescent="0.3">
      <c r="A14" s="63" t="s">
        <v>8</v>
      </c>
      <c r="B14" s="63"/>
      <c r="C14" s="63"/>
    </row>
    <row r="15" spans="1:3" ht="15.75" x14ac:dyDescent="0.25">
      <c r="A15" s="11" t="s">
        <v>9</v>
      </c>
      <c r="B15" s="12" t="s">
        <v>10</v>
      </c>
      <c r="C15" s="13"/>
    </row>
    <row r="16" spans="1:3" ht="15.75" x14ac:dyDescent="0.25">
      <c r="A16" s="11"/>
      <c r="B16" s="14" t="s">
        <v>11</v>
      </c>
      <c r="C16" s="13">
        <f>734818034+633799+9067855+3415370+33627100+4838294+760000+540208+5824172+2077329+1436000+27258+7495756-21341083+43998213+6304200+5821000+270386+4174643+1314483-4954334-75340+508050-906000-773400+281283+4150810+1369398+1800000000+61506500+6998350</f>
        <v>2713208334</v>
      </c>
    </row>
    <row r="17" spans="1:8" ht="31.5" x14ac:dyDescent="0.25">
      <c r="A17" s="11"/>
      <c r="B17" s="15" t="s">
        <v>12</v>
      </c>
      <c r="C17" s="13">
        <f>132278884-33627100-760000+4199000+2127936+4700000+184036+349275+314737+1142037+647072+550100+1475000+2930056</f>
        <v>116511033</v>
      </c>
    </row>
    <row r="18" spans="1:8" ht="15.75" x14ac:dyDescent="0.25">
      <c r="A18" s="11"/>
      <c r="B18" s="16" t="s">
        <v>13</v>
      </c>
      <c r="C18" s="13">
        <f>76412034+120416</f>
        <v>76532450</v>
      </c>
    </row>
    <row r="19" spans="1:8" ht="15.75" x14ac:dyDescent="0.25">
      <c r="A19" s="11" t="s">
        <v>14</v>
      </c>
      <c r="B19" s="12" t="s">
        <v>15</v>
      </c>
      <c r="C19" s="13">
        <f>1964000000-58000000-201000000+386517444</f>
        <v>2091517444</v>
      </c>
      <c r="G19" s="17"/>
    </row>
    <row r="20" spans="1:8" ht="15.75" x14ac:dyDescent="0.25">
      <c r="A20" s="11" t="s">
        <v>16</v>
      </c>
      <c r="B20" s="12" t="s">
        <v>17</v>
      </c>
      <c r="C20" s="13">
        <f>379962399-12366000+2000000+111897+2175376+10656400+1000000</f>
        <v>383540072</v>
      </c>
    </row>
    <row r="21" spans="1:8" ht="15.75" x14ac:dyDescent="0.25">
      <c r="A21" s="11" t="s">
        <v>18</v>
      </c>
      <c r="B21" s="18" t="s">
        <v>19</v>
      </c>
      <c r="C21" s="13"/>
    </row>
    <row r="22" spans="1:8" ht="31.5" x14ac:dyDescent="0.25">
      <c r="A22" s="11"/>
      <c r="B22" s="15" t="s">
        <v>20</v>
      </c>
      <c r="C22" s="13"/>
    </row>
    <row r="23" spans="1:8" ht="15.75" x14ac:dyDescent="0.25">
      <c r="A23" s="11"/>
      <c r="B23" s="14" t="s">
        <v>21</v>
      </c>
      <c r="C23" s="13">
        <f>120000+200000+415000+5500679+737000+3965046</f>
        <v>10937725</v>
      </c>
    </row>
    <row r="24" spans="1:8" ht="15.75" x14ac:dyDescent="0.25">
      <c r="A24" s="19"/>
      <c r="B24" s="20" t="s">
        <v>22</v>
      </c>
      <c r="C24" s="21">
        <f>SUM(C16:C23)</f>
        <v>5392247058</v>
      </c>
      <c r="G24" s="22"/>
    </row>
    <row r="25" spans="1:8" ht="15.75" x14ac:dyDescent="0.25">
      <c r="A25" s="23" t="s">
        <v>23</v>
      </c>
      <c r="B25" s="12" t="s">
        <v>24</v>
      </c>
      <c r="C25" s="24">
        <f>1098454608+539403+2906698+7717323+1531915-1350000+1896500+1956720+13200+101400+237600+38400+70800+443876+4540523+1778023+685460+5744800+1670145+631800+2804445+322000+23600+3450000+2143692+3348894-2586577-57000+4000000+159338+6600+42300+118800+19200+47200+266889+3347520+1138080-635151+302403+272503+1315440+1059890+6600+42200+131500+19200+44033+266889+3326890+1185626-2471812-610035+58530+1408643+1872675-29561486-1165778</f>
        <v>1125072935</v>
      </c>
      <c r="F25" s="25"/>
      <c r="G25" s="26"/>
    </row>
    <row r="26" spans="1:8" ht="15.75" x14ac:dyDescent="0.25">
      <c r="A26" s="23" t="s">
        <v>25</v>
      </c>
      <c r="B26" s="12" t="s">
        <v>26</v>
      </c>
      <c r="C26" s="24">
        <f>206587272+94396+508672+1350532+268085+331888+171216+2245+17253+40392+6528+12390+75010+764763+299306+1125296+258872+97929+434689+49910+3658+534750+332271+519079+700000+24698+1023+6556+18415+2976+7316+41368+518866+176403+46872+42234+203893+82147+1024+6542+20383+2976+6825+41367+515664+183772+258385+290265-8887688</f>
        <v>208198684</v>
      </c>
      <c r="F26" s="25"/>
      <c r="G26" s="26"/>
      <c r="H26" s="26"/>
    </row>
    <row r="27" spans="1:8" ht="15.75" x14ac:dyDescent="0.25">
      <c r="A27" s="23" t="s">
        <v>27</v>
      </c>
      <c r="B27" s="27" t="s">
        <v>28</v>
      </c>
      <c r="C27" s="24">
        <f>1198572648+2017245+7882600+12897512+2700000-2330000+1350000+4199000+999966+11885965+1561864+304800+5860000+4928415+2474575+13832957+617000-658630-185773+632000+38665400-431800+397845-108500+120000-330346-1082001-21897+200000-1500000+255000+6998350+9965537+2421432+610035-587402+2645639+111897+7403530+10656400+30000000+315000-1550826-773-1166130+5027+146566-108626+1974149-3872116-168779+1000000</f>
        <v>1372504755</v>
      </c>
      <c r="F27" s="25"/>
      <c r="G27" s="26"/>
    </row>
    <row r="28" spans="1:8" ht="15.75" x14ac:dyDescent="0.25">
      <c r="A28" s="23" t="s">
        <v>29</v>
      </c>
      <c r="B28" s="27" t="s">
        <v>30</v>
      </c>
      <c r="C28" s="24">
        <v>30000000</v>
      </c>
      <c r="F28" s="25"/>
      <c r="G28" s="26"/>
    </row>
    <row r="29" spans="1:8" ht="15.75" x14ac:dyDescent="0.25">
      <c r="A29" s="23" t="s">
        <v>31</v>
      </c>
      <c r="B29" s="27" t="s">
        <v>32</v>
      </c>
      <c r="C29" s="24"/>
      <c r="F29" s="25"/>
      <c r="G29" s="26"/>
    </row>
    <row r="30" spans="1:8" ht="15.75" x14ac:dyDescent="0.25">
      <c r="A30" s="23"/>
      <c r="B30" s="28" t="s">
        <v>33</v>
      </c>
      <c r="C30" s="24">
        <v>7085315</v>
      </c>
      <c r="F30" s="25"/>
      <c r="G30" s="26"/>
      <c r="H30" s="26"/>
    </row>
    <row r="31" spans="1:8" ht="15.75" x14ac:dyDescent="0.25">
      <c r="A31" s="23"/>
      <c r="B31" s="27" t="s">
        <v>34</v>
      </c>
      <c r="C31" s="24">
        <v>2250000</v>
      </c>
      <c r="F31" s="25"/>
      <c r="G31" s="26"/>
    </row>
    <row r="32" spans="1:8" ht="15.75" x14ac:dyDescent="0.25">
      <c r="A32" s="23"/>
      <c r="B32" s="27" t="s">
        <v>35</v>
      </c>
      <c r="C32" s="29">
        <v>1950494790</v>
      </c>
      <c r="F32" s="25"/>
      <c r="G32" s="26"/>
    </row>
    <row r="33" spans="1:10" ht="31.5" x14ac:dyDescent="0.25">
      <c r="A33" s="23"/>
      <c r="B33" s="30" t="s">
        <v>36</v>
      </c>
      <c r="C33" s="29"/>
      <c r="F33" s="25"/>
      <c r="G33" s="26">
        <f>C24-C37</f>
        <v>471108386</v>
      </c>
    </row>
    <row r="34" spans="1:10" ht="15.75" x14ac:dyDescent="0.25">
      <c r="A34" s="23"/>
      <c r="B34" s="31" t="s">
        <v>37</v>
      </c>
      <c r="C34" s="29">
        <f>19731146+6180234+23736996+9996810+15240038+1526810</f>
        <v>76412034</v>
      </c>
      <c r="F34" s="25"/>
      <c r="G34" s="26"/>
    </row>
    <row r="35" spans="1:10" ht="15.75" x14ac:dyDescent="0.25">
      <c r="A35" s="23"/>
      <c r="B35" s="27" t="s">
        <v>38</v>
      </c>
      <c r="C35" s="2">
        <f>10773809-2228388-6269790-1519333+1406642-2162940</f>
        <v>0</v>
      </c>
      <c r="F35" s="25"/>
      <c r="G35" s="26"/>
    </row>
    <row r="36" spans="1:10" ht="15.75" x14ac:dyDescent="0.25">
      <c r="A36" s="23"/>
      <c r="B36" s="28" t="s">
        <v>39</v>
      </c>
      <c r="C36" s="2">
        <f>4838294+76412034+7495756-21341083+43998213+6304200+5821000-3867973-4954334-75340+508050-906000-773400+61506500+647072-315000+40000000-57142876+3965046-13000000</f>
        <v>149120159</v>
      </c>
      <c r="F36" s="25"/>
      <c r="G36" s="26"/>
      <c r="J36" s="26"/>
    </row>
    <row r="37" spans="1:10" ht="16.5" customHeight="1" x14ac:dyDescent="0.25">
      <c r="A37" s="19"/>
      <c r="B37" s="20" t="s">
        <v>40</v>
      </c>
      <c r="C37" s="21">
        <f>SUM(C25:C36)</f>
        <v>4921138672</v>
      </c>
      <c r="F37" s="25"/>
      <c r="G37" s="22"/>
    </row>
    <row r="38" spans="1:10" ht="15.75" x14ac:dyDescent="0.25">
      <c r="A38" s="11"/>
      <c r="B38" s="12"/>
      <c r="C38" s="13"/>
    </row>
    <row r="39" spans="1:10" ht="27" customHeight="1" x14ac:dyDescent="0.25">
      <c r="A39" s="11"/>
      <c r="B39" s="12"/>
      <c r="C39" s="13"/>
    </row>
    <row r="40" spans="1:10" ht="15.75" x14ac:dyDescent="0.25">
      <c r="A40" s="11"/>
      <c r="B40" s="12"/>
      <c r="C40" s="13"/>
    </row>
    <row r="41" spans="1:10" ht="15.75" x14ac:dyDescent="0.25">
      <c r="A41" s="11"/>
      <c r="B41" s="12"/>
      <c r="C41" s="13"/>
    </row>
    <row r="42" spans="1:10" ht="15.75" x14ac:dyDescent="0.25">
      <c r="A42" s="11"/>
      <c r="B42" s="12"/>
      <c r="C42" s="13"/>
    </row>
    <row r="43" spans="1:10" ht="16.5" customHeight="1" x14ac:dyDescent="0.25">
      <c r="A43" s="11"/>
      <c r="B43" s="12"/>
      <c r="C43" s="13"/>
    </row>
    <row r="44" spans="1:10" ht="48" customHeight="1" x14ac:dyDescent="0.25">
      <c r="A44" s="11"/>
      <c r="B44" s="12"/>
      <c r="C44" s="13"/>
    </row>
    <row r="45" spans="1:10" ht="15.75" x14ac:dyDescent="0.25">
      <c r="A45" s="64">
        <v>2</v>
      </c>
      <c r="B45" s="64"/>
      <c r="C45" s="64"/>
    </row>
    <row r="46" spans="1:10" ht="17.25" customHeight="1" x14ac:dyDescent="0.25">
      <c r="A46" s="32"/>
      <c r="B46" s="32"/>
      <c r="C46" s="32"/>
    </row>
    <row r="47" spans="1:10" ht="16.5" thickBot="1" x14ac:dyDescent="0.3">
      <c r="A47" s="11"/>
      <c r="B47" s="12"/>
      <c r="C47" s="13"/>
    </row>
    <row r="48" spans="1:10" ht="15.75" x14ac:dyDescent="0.25">
      <c r="A48" s="5" t="s">
        <v>4</v>
      </c>
      <c r="B48" s="6"/>
      <c r="C48" s="59" t="s">
        <v>5</v>
      </c>
    </row>
    <row r="49" spans="1:8" ht="15.75" x14ac:dyDescent="0.25">
      <c r="A49" s="7"/>
      <c r="B49" s="8" t="s">
        <v>6</v>
      </c>
      <c r="C49" s="60"/>
    </row>
    <row r="50" spans="1:8" ht="16.5" thickBot="1" x14ac:dyDescent="0.3">
      <c r="A50" s="9" t="s">
        <v>7</v>
      </c>
      <c r="B50" s="10"/>
      <c r="C50" s="61"/>
    </row>
    <row r="51" spans="1:8" ht="18.75" x14ac:dyDescent="0.3">
      <c r="A51" s="55" t="s">
        <v>41</v>
      </c>
      <c r="B51" s="55"/>
      <c r="C51" s="55"/>
    </row>
    <row r="52" spans="1:8" ht="15.75" x14ac:dyDescent="0.25">
      <c r="A52" s="23" t="s">
        <v>42</v>
      </c>
      <c r="B52" s="33" t="s">
        <v>43</v>
      </c>
      <c r="C52" s="2">
        <f>182350112+477510000+44964420+40000000+260000+4776256</f>
        <v>749860788</v>
      </c>
    </row>
    <row r="53" spans="1:8" ht="15.75" x14ac:dyDescent="0.25">
      <c r="A53" s="23" t="s">
        <v>44</v>
      </c>
      <c r="B53" s="33" t="s">
        <v>45</v>
      </c>
      <c r="C53" s="2">
        <f>50000000+78740</f>
        <v>50078740</v>
      </c>
    </row>
    <row r="54" spans="1:8" ht="15.75" x14ac:dyDescent="0.25">
      <c r="A54" s="23" t="s">
        <v>46</v>
      </c>
      <c r="B54" s="18" t="s">
        <v>47</v>
      </c>
      <c r="C54" s="2"/>
    </row>
    <row r="55" spans="1:8" ht="31.5" x14ac:dyDescent="0.25">
      <c r="A55" s="23"/>
      <c r="B55" s="34" t="s">
        <v>48</v>
      </c>
      <c r="C55" s="2">
        <f>15000000-13000000</f>
        <v>2000000</v>
      </c>
    </row>
    <row r="56" spans="1:8" ht="15.75" x14ac:dyDescent="0.25">
      <c r="A56" s="23"/>
      <c r="B56" s="35" t="s">
        <v>49</v>
      </c>
      <c r="C56" s="2">
        <f>350000+4957790+3479818</f>
        <v>8787608</v>
      </c>
    </row>
    <row r="57" spans="1:8" ht="15.75" x14ac:dyDescent="0.25">
      <c r="A57" s="19"/>
      <c r="B57" s="20" t="s">
        <v>50</v>
      </c>
      <c r="C57" s="21">
        <f>SUM(C52:C56)</f>
        <v>810727136</v>
      </c>
      <c r="G57" s="22"/>
    </row>
    <row r="58" spans="1:8" ht="15.75" x14ac:dyDescent="0.25">
      <c r="A58" s="23" t="s">
        <v>51</v>
      </c>
      <c r="B58" s="33" t="s">
        <v>52</v>
      </c>
      <c r="C58" s="2">
        <f>602145594+180332867+25201880+3617500+1884001+860000+1783480+600000+700000-431062711+3900000+926719+934000+1436000+471650000+6573690+1383510+2586577+57000+658630+185773+89928840+860000+9730588+635151+308500+330346+1082001+21897+1578740+20314893+78568+5059000+2471812+587402+260931+3560315+3872116+168779</f>
        <v>1017204389</v>
      </c>
      <c r="F58" s="25"/>
      <c r="G58" s="25"/>
      <c r="H58" s="25"/>
    </row>
    <row r="59" spans="1:8" ht="15.75" x14ac:dyDescent="0.25">
      <c r="A59" s="23" t="s">
        <v>53</v>
      </c>
      <c r="B59" s="33" t="s">
        <v>54</v>
      </c>
      <c r="C59" s="2">
        <f>417256637+700000+21180620+812982-10579583+180000+850000-48816902+99943036+1472500+20936+40000000+9648758+431800-200000+10998200</f>
        <v>543898984</v>
      </c>
      <c r="F59" s="25"/>
      <c r="G59" s="26"/>
      <c r="H59" s="25"/>
    </row>
    <row r="60" spans="1:8" ht="15.75" x14ac:dyDescent="0.25">
      <c r="A60" s="23" t="s">
        <v>55</v>
      </c>
      <c r="B60" s="18" t="s">
        <v>56</v>
      </c>
      <c r="C60" s="2"/>
      <c r="H60" s="25"/>
    </row>
    <row r="61" spans="1:8" ht="31.5" x14ac:dyDescent="0.25">
      <c r="A61" s="23"/>
      <c r="B61" s="34" t="s">
        <v>57</v>
      </c>
      <c r="C61" s="2"/>
      <c r="G61" s="26">
        <f>C57-C65</f>
        <v>-1302170621</v>
      </c>
    </row>
    <row r="62" spans="1:8" ht="15.75" x14ac:dyDescent="0.25">
      <c r="A62" s="23"/>
      <c r="B62" s="27" t="s">
        <v>58</v>
      </c>
      <c r="C62" s="2">
        <f>86945000-8900000+2000000</f>
        <v>80045000</v>
      </c>
      <c r="F62" s="25"/>
      <c r="G62" s="25"/>
    </row>
    <row r="63" spans="1:8" ht="15.75" x14ac:dyDescent="0.25">
      <c r="A63" s="23"/>
      <c r="B63" s="36" t="s">
        <v>59</v>
      </c>
      <c r="C63" s="2"/>
      <c r="F63" s="26"/>
    </row>
    <row r="64" spans="1:8" ht="15.75" x14ac:dyDescent="0.25">
      <c r="A64" s="23"/>
      <c r="B64" s="37" t="s">
        <v>60</v>
      </c>
      <c r="C64" s="2">
        <f>246513613+456056746-300000000-99943036-37743360-44964420-20936-58676746-53816649-30000000+386517444+2930056+120416+4776256</f>
        <v>471749384</v>
      </c>
      <c r="F64" s="25"/>
      <c r="G64" s="25"/>
    </row>
    <row r="65" spans="1:7" ht="16.5" thickBot="1" x14ac:dyDescent="0.3">
      <c r="A65" s="19"/>
      <c r="B65" s="20" t="s">
        <v>61</v>
      </c>
      <c r="C65" s="21">
        <f>SUM(C58:C64)</f>
        <v>2112897757</v>
      </c>
      <c r="F65" s="25"/>
      <c r="G65" s="25"/>
    </row>
    <row r="66" spans="1:7" ht="16.5" thickBot="1" x14ac:dyDescent="0.3">
      <c r="A66" s="38"/>
      <c r="B66" s="39" t="s">
        <v>62</v>
      </c>
      <c r="C66" s="40">
        <f>C24+C57</f>
        <v>6202974194</v>
      </c>
    </row>
    <row r="67" spans="1:7" ht="16.5" thickBot="1" x14ac:dyDescent="0.3">
      <c r="A67" s="38"/>
      <c r="B67" s="39" t="s">
        <v>63</v>
      </c>
      <c r="C67" s="40">
        <f>C37+C65</f>
        <v>7034036429</v>
      </c>
      <c r="G67" s="26"/>
    </row>
    <row r="68" spans="1:7" ht="15.75" x14ac:dyDescent="0.25">
      <c r="A68" s="41"/>
      <c r="B68" s="42"/>
      <c r="C68" s="43"/>
    </row>
    <row r="69" spans="1:7" ht="7.5" customHeight="1" thickBot="1" x14ac:dyDescent="0.3">
      <c r="A69" s="1"/>
      <c r="B69" s="1"/>
      <c r="C69" s="2"/>
    </row>
    <row r="70" spans="1:7" ht="15.75" x14ac:dyDescent="0.25">
      <c r="A70" s="5" t="s">
        <v>4</v>
      </c>
      <c r="B70" s="56" t="s">
        <v>6</v>
      </c>
      <c r="C70" s="59" t="s">
        <v>64</v>
      </c>
    </row>
    <row r="71" spans="1:7" ht="15.75" x14ac:dyDescent="0.25">
      <c r="A71" s="7"/>
      <c r="B71" s="57"/>
      <c r="C71" s="60"/>
    </row>
    <row r="72" spans="1:7" ht="16.5" thickBot="1" x14ac:dyDescent="0.3">
      <c r="A72" s="9" t="s">
        <v>7</v>
      </c>
      <c r="B72" s="58"/>
      <c r="C72" s="61"/>
    </row>
    <row r="73" spans="1:7" ht="15.75" x14ac:dyDescent="0.25">
      <c r="A73" s="62" t="s">
        <v>65</v>
      </c>
      <c r="B73" s="62"/>
      <c r="C73" s="62"/>
    </row>
    <row r="74" spans="1:7" ht="9" customHeight="1" x14ac:dyDescent="0.25">
      <c r="A74" s="44"/>
      <c r="B74" s="44"/>
      <c r="C74" s="44"/>
    </row>
    <row r="75" spans="1:7" ht="15.75" x14ac:dyDescent="0.25">
      <c r="A75" s="19" t="s">
        <v>66</v>
      </c>
      <c r="B75" s="45" t="s">
        <v>67</v>
      </c>
      <c r="C75" s="46">
        <f>634595742+700000+21035565+3900000+28286668+11885965+6180234+23736996+11558674+16471557+2460810+456056746-357142876-773-1166130+5027+146566-108626-1165778+1974149</f>
        <v>859410516</v>
      </c>
    </row>
    <row r="76" spans="1:7" ht="15.75" x14ac:dyDescent="0.25">
      <c r="A76" s="19"/>
      <c r="B76" s="20" t="s">
        <v>68</v>
      </c>
      <c r="C76" s="21">
        <f>C75</f>
        <v>859410516</v>
      </c>
    </row>
    <row r="77" spans="1:7" ht="29.25" customHeight="1" x14ac:dyDescent="0.25">
      <c r="A77" s="11" t="s">
        <v>69</v>
      </c>
      <c r="B77" s="45" t="s">
        <v>70</v>
      </c>
      <c r="C77" s="46"/>
    </row>
    <row r="78" spans="1:7" ht="15.75" x14ac:dyDescent="0.25">
      <c r="A78" s="23" t="s">
        <v>71</v>
      </c>
      <c r="B78" s="45" t="s">
        <v>72</v>
      </c>
      <c r="C78" s="46">
        <f>300000000-300000000</f>
        <v>0</v>
      </c>
      <c r="F78" s="26"/>
    </row>
    <row r="79" spans="1:7" ht="15.75" x14ac:dyDescent="0.25">
      <c r="A79" s="23" t="s">
        <v>73</v>
      </c>
      <c r="B79" s="45" t="s">
        <v>74</v>
      </c>
      <c r="C79" s="46">
        <v>28348281</v>
      </c>
      <c r="G79" s="26"/>
    </row>
    <row r="80" spans="1:7" ht="16.5" thickBot="1" x14ac:dyDescent="0.3">
      <c r="A80" s="19"/>
      <c r="B80" s="20" t="s">
        <v>75</v>
      </c>
      <c r="C80" s="46">
        <f>C79+C78</f>
        <v>28348281</v>
      </c>
    </row>
    <row r="81" spans="1:7" ht="16.5" thickBot="1" x14ac:dyDescent="0.3">
      <c r="A81" s="47"/>
      <c r="B81" s="48" t="s">
        <v>76</v>
      </c>
      <c r="C81" s="49">
        <f>C66+C76</f>
        <v>7062384710</v>
      </c>
      <c r="G81" s="26"/>
    </row>
    <row r="82" spans="1:7" ht="16.5" thickBot="1" x14ac:dyDescent="0.3">
      <c r="A82" s="47"/>
      <c r="B82" s="48" t="s">
        <v>77</v>
      </c>
      <c r="C82" s="49">
        <f>C67+C80</f>
        <v>7062384710</v>
      </c>
      <c r="G82" s="26"/>
    </row>
    <row r="83" spans="1:7" ht="15.75" x14ac:dyDescent="0.25">
      <c r="A83" s="1"/>
      <c r="B83" s="1"/>
      <c r="C83" s="2"/>
    </row>
    <row r="84" spans="1:7" ht="15.75" x14ac:dyDescent="0.25">
      <c r="A84" s="1"/>
      <c r="B84" s="1"/>
      <c r="C84" s="2"/>
    </row>
    <row r="85" spans="1:7" ht="15.75" x14ac:dyDescent="0.25">
      <c r="A85" s="1"/>
      <c r="B85" s="1"/>
      <c r="C85" s="2"/>
    </row>
  </sheetData>
  <mergeCells count="15">
    <mergeCell ref="A51:C51"/>
    <mergeCell ref="B70:B72"/>
    <mergeCell ref="C70:C72"/>
    <mergeCell ref="A73:C73"/>
    <mergeCell ref="A8:C8"/>
    <mergeCell ref="A9:C9"/>
    <mergeCell ref="C11:C13"/>
    <mergeCell ref="A14:C14"/>
    <mergeCell ref="A45:C45"/>
    <mergeCell ref="C48:C50"/>
    <mergeCell ref="A2:C2"/>
    <mergeCell ref="A3:C3"/>
    <mergeCell ref="A4:C4"/>
    <mergeCell ref="A6:C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49.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2021-05-14T08:51:58Z</dcterms:created>
  <dcterms:modified xsi:type="dcterms:W3CDTF">2021-05-20T10:58:02Z</dcterms:modified>
</cp:coreProperties>
</file>