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___HPI\IJR (LocLex)\Sárvár 2021. évi ktgvetés módosítás\"/>
    </mc:Choice>
  </mc:AlternateContent>
  <bookViews>
    <workbookView xWindow="0" yWindow="0" windowWidth="28800" windowHeight="11655"/>
  </bookViews>
  <sheets>
    <sheet name="2. melléklet" sheetId="1" r:id="rId1"/>
  </sheets>
  <externalReferences>
    <externalReference r:id="rId2"/>
  </externalReferences>
  <definedNames>
    <definedName name="_xlnm.Print_Titles" localSheetId="0">'2. melléklet'!$10:$12</definedName>
    <definedName name="_xlnm.Print_Area" localSheetId="0">'2. melléklet'!$A$1:$J$133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1" i="1" l="1"/>
  <c r="J128" i="1"/>
  <c r="I127" i="1"/>
  <c r="J127" i="1" s="1"/>
  <c r="I121" i="1"/>
  <c r="J121" i="1" s="1"/>
  <c r="H121" i="1"/>
  <c r="J118" i="1"/>
  <c r="J115" i="1"/>
  <c r="H109" i="1"/>
  <c r="J108" i="1"/>
  <c r="J107" i="1"/>
  <c r="I107" i="1"/>
  <c r="I109" i="1" s="1"/>
  <c r="J109" i="1" s="1"/>
  <c r="I103" i="1"/>
  <c r="J103" i="1" s="1"/>
  <c r="H103" i="1"/>
  <c r="I102" i="1"/>
  <c r="J102" i="1" s="1"/>
  <c r="I98" i="1"/>
  <c r="J98" i="1" s="1"/>
  <c r="H98" i="1"/>
  <c r="J96" i="1"/>
  <c r="J95" i="1"/>
  <c r="J92" i="1"/>
  <c r="J88" i="1"/>
  <c r="I82" i="1"/>
  <c r="H75" i="1"/>
  <c r="I72" i="1"/>
  <c r="I64" i="1"/>
  <c r="J64" i="1" s="1"/>
  <c r="J63" i="1"/>
  <c r="I59" i="1"/>
  <c r="H55" i="1"/>
  <c r="J53" i="1"/>
  <c r="I52" i="1"/>
  <c r="J52" i="1" s="1"/>
  <c r="I49" i="1"/>
  <c r="J49" i="1" s="1"/>
  <c r="H49" i="1"/>
  <c r="I46" i="1"/>
  <c r="J46" i="1" s="1"/>
  <c r="J44" i="1"/>
  <c r="I44" i="1"/>
  <c r="H41" i="1"/>
  <c r="I40" i="1"/>
  <c r="I39" i="1"/>
  <c r="J39" i="1" s="1"/>
  <c r="J38" i="1"/>
  <c r="J37" i="1"/>
  <c r="I35" i="1"/>
  <c r="H35" i="1"/>
  <c r="H60" i="1" s="1"/>
  <c r="H77" i="1" s="1"/>
  <c r="H122" i="1" s="1"/>
  <c r="H133" i="1" s="1"/>
  <c r="J34" i="1"/>
  <c r="J30" i="1"/>
  <c r="J28" i="1"/>
  <c r="J26" i="1"/>
  <c r="I26" i="1"/>
  <c r="J24" i="1"/>
  <c r="J22" i="1"/>
  <c r="J20" i="1"/>
  <c r="I18" i="1"/>
  <c r="J18" i="1" s="1"/>
  <c r="I41" i="1" l="1"/>
  <c r="J41" i="1" s="1"/>
  <c r="I75" i="1"/>
  <c r="J75" i="1" s="1"/>
  <c r="I131" i="1"/>
  <c r="J131" i="1" s="1"/>
  <c r="J35" i="1"/>
  <c r="I55" i="1"/>
  <c r="J55" i="1" s="1"/>
  <c r="I60" i="1" l="1"/>
  <c r="J60" i="1" l="1"/>
  <c r="I77" i="1"/>
  <c r="I122" i="1" l="1"/>
  <c r="J77" i="1"/>
  <c r="I133" i="1" l="1"/>
  <c r="J133" i="1" s="1"/>
  <c r="J122" i="1"/>
</calcChain>
</file>

<file path=xl/sharedStrings.xml><?xml version="1.0" encoding="utf-8"?>
<sst xmlns="http://schemas.openxmlformats.org/spreadsheetml/2006/main" count="181" uniqueCount="145">
  <si>
    <t>SÁRVÁR VÁROS ÖNKORMÁNYZATA</t>
  </si>
  <si>
    <t>BEVÉTELEINEK FORRÁSONKÉNTI ÖSSZETÉTELE</t>
  </si>
  <si>
    <t>2021. év</t>
  </si>
  <si>
    <t>M  e  g  n  e  v  e  z  é  s:</t>
  </si>
  <si>
    <t>eredeti előirányzat 2020. év</t>
  </si>
  <si>
    <t>tervezett előirányzat 2021. év</t>
  </si>
  <si>
    <t>változás %-a</t>
  </si>
  <si>
    <t>1.</t>
  </si>
  <si>
    <t>TELEPÜLÉSI  ÖNKORMÁNYZATOK ÁLTALÁNOS MŰKÖDÉSÉNEK ÉS ÁGAZATI FELADATAINAK TÁMOGATÁSA</t>
  </si>
  <si>
    <t>1.1.</t>
  </si>
  <si>
    <t>TELEPÜLÉSI  ÖNKORMÁNYZATOK MŰKÖDÉSÉNEK ÁLTALÁNOS TÁMOGATÁSA</t>
  </si>
  <si>
    <t>1.1.1.</t>
  </si>
  <si>
    <t>Települési önkormányzatok működésének támogatása</t>
  </si>
  <si>
    <t>1.1.1.1.</t>
  </si>
  <si>
    <t>önkormányzati hivatal működésének támogatása</t>
  </si>
  <si>
    <t>ebből: beszámítás</t>
  </si>
  <si>
    <t>1.1.1.2.</t>
  </si>
  <si>
    <t>település-üzemeltetés - zöldterület gazdálkodás támogatása</t>
  </si>
  <si>
    <t>1.1.1.3.</t>
  </si>
  <si>
    <t>település-üzemeltetés - közvilágítás  támogatása</t>
  </si>
  <si>
    <t>1.1.1.4.</t>
  </si>
  <si>
    <t>település-üzemeltetés köztemető támogatása</t>
  </si>
  <si>
    <t>1.1.1.5.</t>
  </si>
  <si>
    <t>település-üzemeltetés közutak  támogatása</t>
  </si>
  <si>
    <t>1.1.1.6.</t>
  </si>
  <si>
    <t>egyéb önkormányzati feladatok támogatása</t>
  </si>
  <si>
    <t>1.1.1.7.</t>
  </si>
  <si>
    <t xml:space="preserve"> Lakott külterületettel kapcsolatos feladatok támogatása</t>
  </si>
  <si>
    <t>ebből.beszámítás</t>
  </si>
  <si>
    <t>e.</t>
  </si>
  <si>
    <t>Üdülőhelyi feladatok támogatása</t>
  </si>
  <si>
    <t>ebből:beszámítás</t>
  </si>
  <si>
    <t>1.1.2.</t>
  </si>
  <si>
    <t>Nem közművel összegyűjtött háztartási szennyvíz ártalmatlanítása</t>
  </si>
  <si>
    <t>Települési önkormányzatok működésének általános támogatása összesen:</t>
  </si>
  <si>
    <t>1.2.</t>
  </si>
  <si>
    <t>Települési önkormányzatok egyes köznevelési feladatainak támogatása</t>
  </si>
  <si>
    <t>1.2.1.1.</t>
  </si>
  <si>
    <t>Óvodaműködtetési  támogatás</t>
  </si>
  <si>
    <t>1.2.2.1.</t>
  </si>
  <si>
    <t>Óvodapedagógusok átlagbéralapú  támogatása</t>
  </si>
  <si>
    <t>1.2.3.1.</t>
  </si>
  <si>
    <t>Kiegészítő támogatások a pegadógusok minősítéséből adódó többletkiadásokhoz</t>
  </si>
  <si>
    <t>1.2.5.1.</t>
  </si>
  <si>
    <t>Óvodapedagógusok nevelő munkáját közvetlenül segítők bértámogatása</t>
  </si>
  <si>
    <t>Települési önkormányzatok egyes köznevelési feladatainak támogatása összesen:</t>
  </si>
  <si>
    <t>1.3.</t>
  </si>
  <si>
    <t>Települési önkormányzatok egyes szociális és gyermekjóléti feladatainak támogatása</t>
  </si>
  <si>
    <t>1.3.1.</t>
  </si>
  <si>
    <t>Települési önkormányzatok szociális és gyermekjóléti feladatainak támogatása</t>
  </si>
  <si>
    <t>1.4.</t>
  </si>
  <si>
    <t>Települési önkormányzatok gyermekétkeztetési feladatainak támogatása</t>
  </si>
  <si>
    <t>1.4.1.</t>
  </si>
  <si>
    <t>Intézményi gyermekétkeztetés támogatása</t>
  </si>
  <si>
    <t>Óvodai iskolai szociális segítés támogatása</t>
  </si>
  <si>
    <t>Szociális ágazati összevont pótlék és egészségügyi kiegészítő pótlék</t>
  </si>
  <si>
    <t>Települési önkormányzatok egyes  szociális és gyermekjóléti feladatainak támogatása összesen:</t>
  </si>
  <si>
    <t>1.5.</t>
  </si>
  <si>
    <t>Települési önkormányzatok kulturális feladatainak támogatása</t>
  </si>
  <si>
    <t>1.5.2.</t>
  </si>
  <si>
    <t>települési önkormányzatok nyilvános könyvtári és közművelődési feladatainak támogatása</t>
  </si>
  <si>
    <t>települési önkormányzatok muzeális intézményi feladatainak támogatása</t>
  </si>
  <si>
    <t>könyvtári érdekeltségnövelő támogatás</t>
  </si>
  <si>
    <t>Települési önkormányzatok kulturális feladatainak támogatása összesen:</t>
  </si>
  <si>
    <t>Elszámolásból származó bevételek</t>
  </si>
  <si>
    <t xml:space="preserve">Idegenforgalmi adóhoz kapcsolódó kiegészítő támogatás </t>
  </si>
  <si>
    <t>2020. évi normatívák elszámolásából származó pótlólagos támogatás</t>
  </si>
  <si>
    <t>Elszámolásból származó bevételek összesen:</t>
  </si>
  <si>
    <t>Helyi önkormányzatok  működésének  általános támogatása összesen:</t>
  </si>
  <si>
    <t>II.</t>
  </si>
  <si>
    <t>Egyéb működési célú támogatások bevételei államháztartáson belülről</t>
  </si>
  <si>
    <t>egészségügyi alapellátás feladatainak támogatása - NEAK</t>
  </si>
  <si>
    <t>2.</t>
  </si>
  <si>
    <t>Közfoglalkoztatottak támogatása</t>
  </si>
  <si>
    <t>3.</t>
  </si>
  <si>
    <t>Önkormányzati Hivatal működésének támogatása</t>
  </si>
  <si>
    <t>4.</t>
  </si>
  <si>
    <t xml:space="preserve">Család és Gyermekjóléti Szolgálat támogatása </t>
  </si>
  <si>
    <t>5.</t>
  </si>
  <si>
    <t>6.</t>
  </si>
  <si>
    <t>Iparűzési adó csökkentésének kompenzálása</t>
  </si>
  <si>
    <t xml:space="preserve">7. </t>
  </si>
  <si>
    <t>NKK pályázati támogatása</t>
  </si>
  <si>
    <t>8.</t>
  </si>
  <si>
    <t>Sárvári  identitás és kohézió erősítése TOP-5.3.1.-16-VS1 pályázati támogatás</t>
  </si>
  <si>
    <t>9.</t>
  </si>
  <si>
    <t xml:space="preserve">Nemzeti Művelődési Intézet támogatása </t>
  </si>
  <si>
    <t>10.</t>
  </si>
  <si>
    <t xml:space="preserve">Nemzeti Kulturális Alap támogatása </t>
  </si>
  <si>
    <t>11.</t>
  </si>
  <si>
    <t>Sárvár Térsége Többcélú Kistérségi Társulás központi házirovosi ügyelet támogatása</t>
  </si>
  <si>
    <t>12.</t>
  </si>
  <si>
    <t>Répceszentgyörgy Község Önkormányzata központi háziorvosi ügyelet támogatása</t>
  </si>
  <si>
    <t>Egyéb működési célú támogatások bevételei államháztartáson belülről összesen:</t>
  </si>
  <si>
    <t>MŰKÖDÉSI CÉLÚ TÁMOGATÁSOK ÁLLAMHÁZTARTÁSON BELÜLRŐL ÖSSZESEN:</t>
  </si>
  <si>
    <t>FELHALMOZÁSI CÉLÚ TÁMOGATÁSOK ÁLLAMHÁZTARTÁSON BELÜLRŐL</t>
  </si>
  <si>
    <t xml:space="preserve">Turisztikailag frekventált térségek integrált termék- és szolgáltatás fejlesztése GINOP-7.1.9-17-2020 számú pályázat támogatása </t>
  </si>
  <si>
    <t>III.</t>
  </si>
  <si>
    <t>KÖZHATALMI BEVÉTELEK</t>
  </si>
  <si>
    <t>Értékesítési és forgalmi adók</t>
  </si>
  <si>
    <t>helyi iparűzési adó</t>
  </si>
  <si>
    <t>Gépjárműadók</t>
  </si>
  <si>
    <t>gépjárműadó helyi önkormányzatot megillető része</t>
  </si>
  <si>
    <t>Egyéb áruhasználati és szolgáltatási adók</t>
  </si>
  <si>
    <t>Idegenforgalmi adó</t>
  </si>
  <si>
    <t>Egyéb közhatalmi bevételek</t>
  </si>
  <si>
    <t>Igazgatási szolgáltatási díjak</t>
  </si>
  <si>
    <t>Egyéb bírságok</t>
  </si>
  <si>
    <t>Helyi adópótlék, adóbírság</t>
  </si>
  <si>
    <t>KÖZHATALMI BEVÉTELEK ÖSSZESEN:</t>
  </si>
  <si>
    <t xml:space="preserve">IV. </t>
  </si>
  <si>
    <t>MŰKÖDÉSI BEVÉTELEK</t>
  </si>
  <si>
    <t>Intézményi működési bevételek</t>
  </si>
  <si>
    <t>MŰKÖDÉSI BEVÉTELEK ÖSSZESEN:</t>
  </si>
  <si>
    <t>V.</t>
  </si>
  <si>
    <t>FELHALMOZÁSI BEVÉTELEK</t>
  </si>
  <si>
    <t>Ingatlanok értékesítése</t>
  </si>
  <si>
    <t>a.</t>
  </si>
  <si>
    <t>önkormányzati ingatlanok értékesítése</t>
  </si>
  <si>
    <t>b.</t>
  </si>
  <si>
    <t>önkormányzati bérlakás értékesítések  törlesztő részleteinek bevétele</t>
  </si>
  <si>
    <t>FELHALMOZÁSI BEVÉTELEK ÖSSZESEN:</t>
  </si>
  <si>
    <t>VI.</t>
  </si>
  <si>
    <t>MŰKÖDÉSI CÉLÚ ÁTVETT PÉNZESZKÖZÖK</t>
  </si>
  <si>
    <t>VII.</t>
  </si>
  <si>
    <t>FELHALMOZÁSI CÉLÚ ÁTVETT PÉNZESZKÖZÖK</t>
  </si>
  <si>
    <t>felhalmozási célú visszatérítendő támogatások, kölcsönök visszatérülése államháztartáson kívülről</t>
  </si>
  <si>
    <t>Első lakáshoz jutók lakásépítési és -vásárlási kölcsönének törlesztése</t>
  </si>
  <si>
    <t>Sárvári Sportfólió Kft. tagi kölcsön visszatérülése</t>
  </si>
  <si>
    <t>Egyéb felhalmozási célú átvett pénzeszközök</t>
  </si>
  <si>
    <t xml:space="preserve">  lakosságtól: szennyvízcsatorna hálózatra</t>
  </si>
  <si>
    <t>"WiFi4EU - az internetkapcsolat helyi közösségekben történő előmozdítása" projekt támogatása</t>
  </si>
  <si>
    <t>SáGa Foods Élelmiszeripari Zártkörűen Működő Részvénytársaság által fizetett összeg beruházási terület kialakítására</t>
  </si>
  <si>
    <t>FELHALMOZÁSI CÉLÚ ÁTVETT PÉNZESZKÖZÖK ÖSSZESEN:</t>
  </si>
  <si>
    <t>KÖLTSÉGVETÉSI BEVÉTELEK</t>
  </si>
  <si>
    <t>VIII.</t>
  </si>
  <si>
    <t>FINANSZÍROZÁSI BEVÉTELEK</t>
  </si>
  <si>
    <t>Előző évi költségvetési maradvány igénybevétele</t>
  </si>
  <si>
    <t>Előző évről származó  - tartozás rendezése támogatás nyújtásával címen érkezett - támogatás  maradványa</t>
  </si>
  <si>
    <t xml:space="preserve">előző évi költségvetési maradvány igénybevétele </t>
  </si>
  <si>
    <t xml:space="preserve">előző évben  megelőlegezett állami támogatás </t>
  </si>
  <si>
    <t>Intézmények előző évi költségvetési maradvány igénybevétele</t>
  </si>
  <si>
    <t>Likviditási célú hitelek  - folyószámla hitel - felvétele</t>
  </si>
  <si>
    <t>BEVÉTELEK ÖSSZESEN: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</si>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</sst>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#,##0.0"/>
    <numFmt numFmtId="167" formatCode="0.0"/>
  </numFmts>
  <fonts count="19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</font>
    <font>
      <sz val="10"/>
      <name val="MS Sans Serif"/>
      <family val="2"/>
      <charset val="238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Arial CE"/>
      <charset val="238"/>
    </font>
    <font>
      <b/>
      <i/>
      <sz val="10"/>
      <name val="Times New Roman"/>
      <family val="1"/>
      <charset val="238"/>
    </font>
    <font>
      <sz val="18"/>
      <name val="Arial CE"/>
      <charset val="238"/>
    </font>
    <font>
      <sz val="12"/>
      <name val="Times New Roman"/>
      <family val="1"/>
    </font>
    <font>
      <sz val="11"/>
      <name val="Times New Roman"/>
      <family val="1"/>
    </font>
    <font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118">
    <xf numFmtId="0" fontId="0" fillId="0" borderId="0" xfId="0"/>
    <xf numFmtId="165" fontId="2" fillId="0" borderId="0" xfId="1" applyNumberFormat="1" applyFont="1" applyAlignment="1"/>
    <xf numFmtId="0" fontId="4" fillId="0" borderId="0" xfId="0" applyFont="1" applyAlignment="1">
      <alignment horizontal="left"/>
    </xf>
    <xf numFmtId="165" fontId="5" fillId="0" borderId="0" xfId="1" applyNumberFormat="1" applyFont="1" applyAlignment="1"/>
    <xf numFmtId="166" fontId="2" fillId="0" borderId="0" xfId="0" applyNumberFormat="1" applyFont="1"/>
    <xf numFmtId="0" fontId="7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7" fillId="0" borderId="0" xfId="2" applyFont="1"/>
    <xf numFmtId="0" fontId="7" fillId="0" borderId="0" xfId="2" applyFont="1" applyBorder="1" applyAlignment="1">
      <alignment horizontal="center" vertical="center"/>
    </xf>
    <xf numFmtId="165" fontId="7" fillId="0" borderId="0" xfId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0" fontId="8" fillId="0" borderId="0" xfId="0" applyFont="1"/>
    <xf numFmtId="49" fontId="8" fillId="0" borderId="0" xfId="0" applyNumberFormat="1" applyFont="1"/>
    <xf numFmtId="165" fontId="8" fillId="0" borderId="0" xfId="1" applyNumberFormat="1" applyFont="1"/>
    <xf numFmtId="0" fontId="8" fillId="0" borderId="0" xfId="0" applyFont="1" applyAlignment="1">
      <alignment vertical="justify"/>
    </xf>
    <xf numFmtId="165" fontId="8" fillId="0" borderId="0" xfId="1" applyNumberFormat="1" applyFont="1" applyAlignment="1">
      <alignment wrapText="1"/>
    </xf>
    <xf numFmtId="3" fontId="8" fillId="0" borderId="0" xfId="1" applyNumberFormat="1" applyFont="1" applyAlignment="1">
      <alignment horizontal="right" wrapText="1"/>
    </xf>
    <xf numFmtId="0" fontId="2" fillId="0" borderId="0" xfId="0" applyFont="1"/>
    <xf numFmtId="0" fontId="1" fillId="0" borderId="0" xfId="0" applyFont="1"/>
    <xf numFmtId="3" fontId="2" fillId="0" borderId="0" xfId="1" applyNumberFormat="1" applyFont="1" applyAlignment="1">
      <alignment horizontal="right"/>
    </xf>
    <xf numFmtId="0" fontId="2" fillId="0" borderId="0" xfId="0" applyFont="1" applyAlignment="1">
      <alignment wrapText="1"/>
    </xf>
    <xf numFmtId="0" fontId="10" fillId="0" borderId="0" xfId="0" applyFont="1"/>
    <xf numFmtId="165" fontId="11" fillId="0" borderId="0" xfId="1" applyNumberFormat="1" applyFont="1"/>
    <xf numFmtId="167" fontId="11" fillId="0" borderId="0" xfId="0" applyNumberFormat="1" applyFont="1"/>
    <xf numFmtId="165" fontId="0" fillId="0" borderId="0" xfId="0" applyNumberFormat="1"/>
    <xf numFmtId="0" fontId="2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3" fontId="14" fillId="0" borderId="0" xfId="1" applyNumberFormat="1" applyFont="1" applyAlignment="1">
      <alignment horizontal="right" wrapText="1"/>
    </xf>
    <xf numFmtId="3" fontId="0" fillId="0" borderId="0" xfId="0" applyNumberFormat="1"/>
    <xf numFmtId="0" fontId="8" fillId="0" borderId="0" xfId="2" applyFont="1" applyAlignment="1">
      <alignment horizontal="center"/>
    </xf>
    <xf numFmtId="49" fontId="8" fillId="0" borderId="0" xfId="0" applyNumberFormat="1" applyFont="1" applyAlignment="1">
      <alignment vertical="center"/>
    </xf>
    <xf numFmtId="3" fontId="2" fillId="0" borderId="0" xfId="1" applyNumberFormat="1" applyFont="1" applyAlignment="1">
      <alignment horizontal="right" wrapText="1"/>
    </xf>
    <xf numFmtId="0" fontId="14" fillId="0" borderId="0" xfId="0" applyFont="1" applyAlignment="1">
      <alignment horizontal="left" wrapText="1"/>
    </xf>
    <xf numFmtId="3" fontId="14" fillId="0" borderId="0" xfId="1" applyNumberFormat="1" applyFont="1" applyAlignment="1">
      <alignment horizontal="right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/>
    <xf numFmtId="0" fontId="2" fillId="0" borderId="0" xfId="0" applyFont="1" applyFill="1"/>
    <xf numFmtId="3" fontId="2" fillId="0" borderId="0" xfId="1" applyNumberFormat="1" applyFont="1" applyFill="1" applyAlignment="1">
      <alignment horizontal="right"/>
    </xf>
    <xf numFmtId="166" fontId="2" fillId="0" borderId="0" xfId="0" applyNumberFormat="1" applyFont="1" applyFill="1"/>
    <xf numFmtId="0" fontId="0" fillId="0" borderId="0" xfId="0" applyFill="1"/>
    <xf numFmtId="0" fontId="4" fillId="0" borderId="0" xfId="0" applyFont="1"/>
    <xf numFmtId="0" fontId="4" fillId="0" borderId="0" xfId="0" applyFont="1" applyAlignment="1">
      <alignment horizontal="left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Fill="1" applyAlignment="1">
      <alignment wrapText="1"/>
    </xf>
    <xf numFmtId="3" fontId="2" fillId="0" borderId="0" xfId="1" applyNumberFormat="1" applyFont="1" applyFill="1" applyAlignment="1">
      <alignment horizontal="right" wrapText="1"/>
    </xf>
    <xf numFmtId="16" fontId="0" fillId="0" borderId="0" xfId="0" applyNumberFormat="1"/>
    <xf numFmtId="0" fontId="12" fillId="0" borderId="0" xfId="0" applyFont="1" applyAlignment="1">
      <alignment horizontal="left" wrapText="1"/>
    </xf>
    <xf numFmtId="0" fontId="7" fillId="0" borderId="0" xfId="2" applyFont="1" applyAlignment="1"/>
    <xf numFmtId="0" fontId="7" fillId="0" borderId="0" xfId="2" applyFont="1" applyAlignment="1">
      <alignment horizontal="left"/>
    </xf>
    <xf numFmtId="0" fontId="9" fillId="0" borderId="0" xfId="0" applyFont="1" applyAlignment="1">
      <alignment horizontal="left" wrapText="1"/>
    </xf>
    <xf numFmtId="3" fontId="9" fillId="0" borderId="0" xfId="1" applyNumberFormat="1" applyFont="1" applyBorder="1" applyAlignment="1">
      <alignment horizontal="right"/>
    </xf>
    <xf numFmtId="3" fontId="8" fillId="0" borderId="0" xfId="1" applyNumberFormat="1" applyFont="1" applyBorder="1" applyAlignment="1">
      <alignment horizontal="right"/>
    </xf>
    <xf numFmtId="0" fontId="9" fillId="0" borderId="0" xfId="0" applyFont="1" applyAlignment="1">
      <alignment vertical="justify"/>
    </xf>
    <xf numFmtId="0" fontId="7" fillId="0" borderId="0" xfId="2" applyFont="1" applyAlignment="1">
      <alignment horizontal="left" wrapText="1"/>
    </xf>
    <xf numFmtId="3" fontId="7" fillId="0" borderId="0" xfId="1" applyNumberFormat="1" applyFont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0" fontId="15" fillId="0" borderId="0" xfId="0" applyFont="1" applyFill="1"/>
    <xf numFmtId="0" fontId="7" fillId="0" borderId="0" xfId="2" applyFont="1" applyAlignment="1">
      <alignment horizontal="center" vertical="center"/>
    </xf>
    <xf numFmtId="3" fontId="5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right" wrapText="1"/>
    </xf>
    <xf numFmtId="166" fontId="10" fillId="0" borderId="0" xfId="0" applyNumberFormat="1" applyFont="1"/>
    <xf numFmtId="165" fontId="0" fillId="0" borderId="0" xfId="0" applyNumberFormat="1" applyFill="1"/>
    <xf numFmtId="0" fontId="8" fillId="0" borderId="0" xfId="0" applyFont="1" applyAlignment="1">
      <alignment vertical="top"/>
    </xf>
    <xf numFmtId="3" fontId="8" fillId="0" borderId="0" xfId="1" applyNumberFormat="1" applyFont="1" applyAlignment="1">
      <alignment horizontal="right"/>
    </xf>
    <xf numFmtId="3" fontId="2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horizontal="left" vertical="center"/>
    </xf>
    <xf numFmtId="165" fontId="16" fillId="0" borderId="0" xfId="2" quotePrefix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6" fillId="0" borderId="0" xfId="2" applyFont="1" applyBorder="1" applyAlignment="1">
      <alignment horizontal="center" vertical="center"/>
    </xf>
    <xf numFmtId="165" fontId="16" fillId="0" borderId="0" xfId="1" applyNumberFormat="1" applyFont="1" applyBorder="1" applyAlignment="1">
      <alignment horizontal="center"/>
    </xf>
    <xf numFmtId="0" fontId="17" fillId="0" borderId="0" xfId="2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0" fontId="2" fillId="0" borderId="0" xfId="0" applyFont="1" applyAlignment="1">
      <alignment vertical="justify"/>
    </xf>
    <xf numFmtId="0" fontId="2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right"/>
    </xf>
    <xf numFmtId="166" fontId="3" fillId="0" borderId="0" xfId="0" applyNumberFormat="1" applyFont="1"/>
    <xf numFmtId="3" fontId="2" fillId="0" borderId="0" xfId="0" applyNumberFormat="1" applyFont="1" applyAlignment="1">
      <alignment horizontal="right"/>
    </xf>
    <xf numFmtId="0" fontId="18" fillId="0" borderId="0" xfId="0" applyFont="1"/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1" fillId="0" borderId="0" xfId="0" applyFont="1"/>
    <xf numFmtId="0" fontId="2" fillId="0" borderId="0" xfId="0" applyFont="1" applyAlignment="1">
      <alignment horizontal="left" wrapText="1"/>
    </xf>
    <xf numFmtId="0" fontId="2" fillId="0" borderId="0" xfId="2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7" fillId="0" borderId="0" xfId="2" applyFont="1" applyAlignment="1">
      <alignment horizontal="left" wrapText="1"/>
    </xf>
    <xf numFmtId="0" fontId="7" fillId="0" borderId="0" xfId="2" applyFont="1" applyBorder="1" applyAlignment="1">
      <alignment horizontal="left" vertical="center"/>
    </xf>
    <xf numFmtId="0" fontId="9" fillId="0" borderId="0" xfId="0" applyFont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1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0" fontId="11" fillId="0" borderId="0" xfId="0" applyFont="1" applyAlignment="1">
      <alignment horizontal="left" wrapText="1"/>
    </xf>
    <xf numFmtId="0" fontId="5" fillId="0" borderId="0" xfId="2" applyFont="1" applyAlignment="1">
      <alignment horizontal="center"/>
    </xf>
    <xf numFmtId="0" fontId="7" fillId="0" borderId="1" xfId="2" applyFont="1" applyBorder="1" applyAlignment="1">
      <alignment horizontal="right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165" fontId="7" fillId="0" borderId="5" xfId="1" applyNumberFormat="1" applyFont="1" applyBorder="1" applyAlignment="1">
      <alignment horizontal="center" vertical="center" wrapText="1"/>
    </xf>
    <xf numFmtId="165" fontId="7" fillId="0" borderId="8" xfId="1" applyNumberFormat="1" applyFont="1" applyBorder="1" applyAlignment="1">
      <alignment horizontal="center" vertical="center" wrapText="1"/>
    </xf>
    <xf numFmtId="165" fontId="7" fillId="0" borderId="11" xfId="1" applyNumberFormat="1" applyFont="1" applyBorder="1" applyAlignment="1">
      <alignment horizontal="center" vertical="center" wrapText="1"/>
    </xf>
    <xf numFmtId="166" fontId="2" fillId="0" borderId="5" xfId="1" applyNumberFormat="1" applyFont="1" applyBorder="1" applyAlignment="1">
      <alignment horizontal="center" vertical="center" wrapText="1"/>
    </xf>
    <xf numFmtId="166" fontId="2" fillId="0" borderId="8" xfId="1" applyNumberFormat="1" applyFont="1" applyBorder="1" applyAlignment="1">
      <alignment horizontal="center" vertical="center" wrapText="1"/>
    </xf>
    <xf numFmtId="166" fontId="2" fillId="0" borderId="11" xfId="1" applyNumberFormat="1" applyFont="1" applyBorder="1" applyAlignment="1">
      <alignment horizontal="center" vertical="center" wrapText="1"/>
    </xf>
    <xf numFmtId="165" fontId="2" fillId="0" borderId="0" xfId="1" applyNumberFormat="1" applyFont="1" applyAlignment="1">
      <alignment horizontal="right" wrapText="1"/>
    </xf>
    <xf numFmtId="165" fontId="2" fillId="0" borderId="0" xfId="1" applyNumberFormat="1" applyFont="1" applyAlignment="1">
      <alignment horizontal="left" wrapText="1"/>
    </xf>
    <xf numFmtId="165" fontId="3" fillId="0" borderId="0" xfId="1" applyNumberFormat="1" applyFont="1" applyAlignment="1">
      <alignment horizontal="center"/>
    </xf>
  </cellXfs>
  <cellStyles count="3">
    <cellStyle name="Ezres 3" xfId="1"/>
    <cellStyle name="Normál" xfId="0" builtinId="0"/>
    <cellStyle name="Normál_KTGV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nesb\Desktop\2021.%20&#233;vi%20k&#246;lts&#233;gvet&#233;si%20rendelet%20I.%20sz&#225;m&#250;%20m&#243;dos&#237;t&#225;sa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ító"/>
      <sheetName val="1.sz. melléklet"/>
      <sheetName val="2. sz. melléklet"/>
      <sheetName val="3.sz. melléklet"/>
      <sheetName val="4.  sz. melléklet"/>
      <sheetName val="5.  sz.melléklet"/>
      <sheetName val="6.  sz.melléklet"/>
      <sheetName val="7.sz. melléklet"/>
      <sheetName val="8. melléklet"/>
      <sheetName val="9.sz. melléklet"/>
      <sheetName val="10. melléklet"/>
      <sheetName val=" 11.melléklet"/>
      <sheetName val="12 .melléklet"/>
      <sheetName val="13.  sz. melléklet"/>
      <sheetName val="14 . sz. melléklet"/>
      <sheetName val="15.m.többéves kih."/>
      <sheetName val="16.m.Általános tartalék"/>
    </sheetNames>
    <sheetDataSet>
      <sheetData sheetId="0"/>
      <sheetData sheetId="1"/>
      <sheetData sheetId="2"/>
      <sheetData sheetId="3">
        <row r="23">
          <cell r="F23">
            <v>347105477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T156"/>
  <sheetViews>
    <sheetView tabSelected="1" zoomScaleNormal="100" zoomScaleSheetLayoutView="85" workbookViewId="0">
      <selection activeCell="A2" sqref="A2:J2"/>
    </sheetView>
  </sheetViews>
  <sheetFormatPr defaultRowHeight="12.75" x14ac:dyDescent="0.2"/>
  <cols>
    <col min="1" max="2" width="4.7109375" customWidth="1"/>
    <col min="3" max="3" width="5.140625" customWidth="1"/>
    <col min="4" max="4" width="6.28515625" customWidth="1"/>
    <col min="5" max="5" width="3.42578125" customWidth="1"/>
    <col min="6" max="6" width="43.28515625" customWidth="1"/>
    <col min="7" max="7" width="2.85546875" customWidth="1"/>
    <col min="8" max="9" width="17" customWidth="1"/>
    <col min="10" max="10" width="9.140625" style="4" customWidth="1"/>
    <col min="11" max="11" width="11.140625" bestFit="1" customWidth="1"/>
    <col min="12" max="12" width="16.28515625" bestFit="1" customWidth="1"/>
    <col min="14" max="14" width="12.7109375" bestFit="1" customWidth="1"/>
  </cols>
  <sheetData>
    <row r="1" spans="1:14" ht="12.75" customHeight="1" x14ac:dyDescent="0.2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"/>
      <c r="L1" s="1"/>
      <c r="M1" s="1"/>
      <c r="N1" s="1"/>
    </row>
    <row r="2" spans="1:14" x14ac:dyDescent="0.2">
      <c r="A2" s="116"/>
      <c r="B2" s="116"/>
      <c r="C2" s="116"/>
      <c r="D2" s="116"/>
      <c r="E2" s="116"/>
      <c r="F2" s="116"/>
      <c r="G2" s="116"/>
      <c r="H2" s="116"/>
      <c r="I2" s="116"/>
      <c r="J2" s="116"/>
    </row>
    <row r="3" spans="1:14" ht="19.5" customHeight="1" x14ac:dyDescent="0.25">
      <c r="A3" s="117"/>
      <c r="B3" s="117"/>
      <c r="C3" s="117"/>
      <c r="D3" s="117"/>
      <c r="E3" s="117"/>
      <c r="F3" s="117"/>
      <c r="G3" s="117"/>
      <c r="H3" s="117"/>
      <c r="I3" s="117"/>
      <c r="J3" s="117"/>
    </row>
    <row r="4" spans="1:14" ht="4.5" customHeight="1" x14ac:dyDescent="0.2">
      <c r="A4" s="2"/>
      <c r="B4" s="2"/>
      <c r="C4" s="2"/>
      <c r="D4" s="2"/>
      <c r="E4" s="2"/>
      <c r="F4" s="2"/>
      <c r="G4" s="2"/>
      <c r="H4" s="3"/>
      <c r="I4" s="3"/>
    </row>
    <row r="5" spans="1:14" ht="16.5" customHeight="1" x14ac:dyDescent="0.2">
      <c r="A5" s="98" t="s">
        <v>0</v>
      </c>
      <c r="B5" s="98"/>
      <c r="C5" s="98"/>
      <c r="D5" s="98"/>
      <c r="E5" s="98"/>
      <c r="F5" s="98"/>
      <c r="G5" s="98"/>
      <c r="H5" s="98"/>
      <c r="I5" s="98"/>
    </row>
    <row r="6" spans="1:14" ht="18" customHeight="1" x14ac:dyDescent="0.2">
      <c r="A6" s="98" t="s">
        <v>1</v>
      </c>
      <c r="B6" s="98"/>
      <c r="C6" s="98"/>
      <c r="D6" s="98"/>
      <c r="E6" s="98"/>
      <c r="F6" s="98"/>
      <c r="G6" s="98"/>
      <c r="H6" s="98"/>
      <c r="I6" s="98"/>
    </row>
    <row r="7" spans="1:14" x14ac:dyDescent="0.2">
      <c r="A7" s="98" t="s">
        <v>2</v>
      </c>
      <c r="B7" s="98"/>
      <c r="C7" s="98"/>
      <c r="D7" s="98"/>
      <c r="E7" s="98"/>
      <c r="F7" s="98"/>
      <c r="G7" s="98"/>
      <c r="H7" s="98"/>
      <c r="I7" s="98"/>
    </row>
    <row r="8" spans="1:14" x14ac:dyDescent="0.2">
      <c r="A8" s="98"/>
      <c r="B8" s="98"/>
      <c r="C8" s="98"/>
      <c r="D8" s="98"/>
      <c r="E8" s="98"/>
      <c r="F8" s="98"/>
      <c r="G8" s="98"/>
      <c r="H8" s="98"/>
      <c r="I8" s="98"/>
    </row>
    <row r="9" spans="1:14" ht="13.5" thickBot="1" x14ac:dyDescent="0.25">
      <c r="A9" s="5"/>
      <c r="B9" s="5"/>
      <c r="C9" s="6"/>
      <c r="D9" s="6"/>
      <c r="E9" s="6"/>
      <c r="F9" s="7"/>
      <c r="G9" s="7"/>
      <c r="H9" s="99"/>
      <c r="I9" s="99"/>
    </row>
    <row r="10" spans="1:14" ht="15.75" customHeight="1" x14ac:dyDescent="0.2">
      <c r="A10" s="100" t="s">
        <v>3</v>
      </c>
      <c r="B10" s="101"/>
      <c r="C10" s="101"/>
      <c r="D10" s="101"/>
      <c r="E10" s="101"/>
      <c r="F10" s="101"/>
      <c r="G10" s="102"/>
      <c r="H10" s="109" t="s">
        <v>4</v>
      </c>
      <c r="I10" s="109" t="s">
        <v>5</v>
      </c>
      <c r="J10" s="112" t="s">
        <v>6</v>
      </c>
    </row>
    <row r="11" spans="1:14" ht="15" customHeight="1" x14ac:dyDescent="0.2">
      <c r="A11" s="103"/>
      <c r="B11" s="104"/>
      <c r="C11" s="104"/>
      <c r="D11" s="104"/>
      <c r="E11" s="104"/>
      <c r="F11" s="104"/>
      <c r="G11" s="105"/>
      <c r="H11" s="110"/>
      <c r="I11" s="110"/>
      <c r="J11" s="113"/>
    </row>
    <row r="12" spans="1:14" ht="17.25" customHeight="1" thickBot="1" x14ac:dyDescent="0.25">
      <c r="A12" s="106"/>
      <c r="B12" s="107"/>
      <c r="C12" s="107"/>
      <c r="D12" s="107"/>
      <c r="E12" s="107"/>
      <c r="F12" s="107"/>
      <c r="G12" s="108"/>
      <c r="H12" s="111"/>
      <c r="I12" s="111"/>
      <c r="J12" s="114"/>
    </row>
    <row r="13" spans="1:14" ht="21" customHeight="1" x14ac:dyDescent="0.2">
      <c r="A13" s="8"/>
      <c r="B13" s="8"/>
      <c r="C13" s="8"/>
      <c r="D13" s="8"/>
      <c r="E13" s="8"/>
      <c r="F13" s="8"/>
      <c r="G13" s="8"/>
      <c r="H13" s="9"/>
      <c r="I13" s="9"/>
    </row>
    <row r="14" spans="1:14" ht="36" customHeight="1" x14ac:dyDescent="0.2">
      <c r="A14" s="10" t="s">
        <v>7</v>
      </c>
      <c r="B14" s="88" t="s">
        <v>8</v>
      </c>
      <c r="C14" s="88"/>
      <c r="D14" s="88"/>
      <c r="E14" s="88"/>
      <c r="F14" s="88"/>
      <c r="G14" s="88"/>
      <c r="H14" s="11"/>
      <c r="I14" s="11"/>
    </row>
    <row r="15" spans="1:14" ht="18" customHeight="1" x14ac:dyDescent="0.2">
      <c r="A15" s="12"/>
      <c r="B15" s="13" t="s">
        <v>9</v>
      </c>
      <c r="C15" s="12" t="s">
        <v>10</v>
      </c>
      <c r="D15" s="12"/>
      <c r="E15" s="12"/>
      <c r="F15" s="12"/>
      <c r="G15" s="12"/>
      <c r="H15" s="14"/>
      <c r="I15" s="14"/>
    </row>
    <row r="16" spans="1:14" ht="7.5" customHeight="1" x14ac:dyDescent="0.2">
      <c r="A16" s="12"/>
      <c r="B16" s="12"/>
      <c r="C16" s="15"/>
      <c r="D16" s="88"/>
      <c r="E16" s="88"/>
      <c r="F16" s="88"/>
      <c r="G16" s="11"/>
      <c r="H16" s="16"/>
      <c r="I16" s="16"/>
    </row>
    <row r="17" spans="1:17" ht="18" customHeight="1" x14ac:dyDescent="0.2">
      <c r="A17" s="12"/>
      <c r="B17" s="12"/>
      <c r="C17" s="13" t="s">
        <v>11</v>
      </c>
      <c r="D17" s="92" t="s">
        <v>12</v>
      </c>
      <c r="E17" s="92"/>
      <c r="F17" s="92"/>
      <c r="G17" s="11"/>
      <c r="H17" s="17"/>
      <c r="I17" s="17"/>
    </row>
    <row r="18" spans="1:17" ht="18.600000000000001" customHeight="1" x14ac:dyDescent="0.2">
      <c r="A18" s="18"/>
      <c r="B18" s="18"/>
      <c r="C18" s="18"/>
      <c r="D18" s="18" t="s">
        <v>13</v>
      </c>
      <c r="E18" s="18" t="s">
        <v>14</v>
      </c>
      <c r="F18" s="19"/>
      <c r="G18" s="19"/>
      <c r="H18" s="20">
        <v>183337400</v>
      </c>
      <c r="I18" s="20">
        <f>218998570+679995</f>
        <v>219678565</v>
      </c>
      <c r="J18" s="4">
        <f>I18/H18*100</f>
        <v>119.82201394805425</v>
      </c>
    </row>
    <row r="19" spans="1:17" x14ac:dyDescent="0.2">
      <c r="A19" s="18"/>
      <c r="B19" s="18"/>
      <c r="C19" s="18"/>
      <c r="D19" s="18"/>
      <c r="E19" s="18"/>
      <c r="F19" s="18" t="s">
        <v>15</v>
      </c>
      <c r="G19" s="18"/>
      <c r="H19" s="20">
        <v>-74767267</v>
      </c>
      <c r="I19" s="20"/>
    </row>
    <row r="20" spans="1:17" ht="18.600000000000001" customHeight="1" x14ac:dyDescent="0.2">
      <c r="A20" s="18"/>
      <c r="B20" s="18"/>
      <c r="C20" s="18"/>
      <c r="D20" s="18" t="s">
        <v>16</v>
      </c>
      <c r="E20" s="86" t="s">
        <v>17</v>
      </c>
      <c r="F20" s="86"/>
      <c r="G20" s="21"/>
      <c r="H20" s="20">
        <v>23274720</v>
      </c>
      <c r="I20" s="20">
        <v>23320080</v>
      </c>
      <c r="J20" s="4">
        <f>I20/H20*100</f>
        <v>100.1948895625812</v>
      </c>
    </row>
    <row r="21" spans="1:17" x14ac:dyDescent="0.2">
      <c r="A21" s="18"/>
      <c r="B21" s="18"/>
      <c r="C21" s="18"/>
      <c r="D21" s="18"/>
      <c r="E21" s="18"/>
      <c r="F21" s="18" t="s">
        <v>15</v>
      </c>
      <c r="G21" s="18"/>
      <c r="H21" s="20">
        <v>-23274720</v>
      </c>
      <c r="I21" s="20"/>
    </row>
    <row r="22" spans="1:17" ht="17.45" customHeight="1" x14ac:dyDescent="0.2">
      <c r="A22" s="18"/>
      <c r="B22" s="18"/>
      <c r="C22" s="18"/>
      <c r="D22" s="18" t="s">
        <v>18</v>
      </c>
      <c r="E22" s="86" t="s">
        <v>19</v>
      </c>
      <c r="F22" s="86"/>
      <c r="G22" s="21"/>
      <c r="H22" s="20">
        <v>41280000</v>
      </c>
      <c r="I22" s="20">
        <v>41320000</v>
      </c>
      <c r="J22" s="4">
        <f>I22/H22*100</f>
        <v>100.09689922480621</v>
      </c>
    </row>
    <row r="23" spans="1:17" x14ac:dyDescent="0.2">
      <c r="A23" s="18"/>
      <c r="B23" s="18"/>
      <c r="C23" s="18"/>
      <c r="D23" s="18"/>
      <c r="E23" s="18"/>
      <c r="F23" s="18" t="s">
        <v>15</v>
      </c>
      <c r="G23" s="18"/>
      <c r="H23" s="20">
        <v>-41280000</v>
      </c>
      <c r="I23" s="20"/>
    </row>
    <row r="24" spans="1:17" ht="14.45" customHeight="1" x14ac:dyDescent="0.2">
      <c r="A24" s="18"/>
      <c r="B24" s="18"/>
      <c r="C24" s="18"/>
      <c r="D24" s="18" t="s">
        <v>20</v>
      </c>
      <c r="E24" s="86" t="s">
        <v>21</v>
      </c>
      <c r="F24" s="86"/>
      <c r="G24" s="21"/>
      <c r="H24" s="20">
        <v>11078392</v>
      </c>
      <c r="I24" s="20">
        <v>100000</v>
      </c>
      <c r="J24" s="4">
        <f>I24/H24*100</f>
        <v>0.90265807528746056</v>
      </c>
    </row>
    <row r="25" spans="1:17" x14ac:dyDescent="0.2">
      <c r="A25" s="18"/>
      <c r="B25" s="18"/>
      <c r="C25" s="18"/>
      <c r="D25" s="18"/>
      <c r="E25" s="18"/>
      <c r="F25" s="18" t="s">
        <v>15</v>
      </c>
      <c r="G25" s="18"/>
      <c r="H25" s="20">
        <v>-11078392</v>
      </c>
      <c r="I25" s="20"/>
    </row>
    <row r="26" spans="1:17" x14ac:dyDescent="0.2">
      <c r="A26" s="18"/>
      <c r="B26" s="18"/>
      <c r="C26" s="18"/>
      <c r="D26" s="18" t="s">
        <v>22</v>
      </c>
      <c r="E26" s="86" t="s">
        <v>23</v>
      </c>
      <c r="F26" s="86"/>
      <c r="G26" s="21"/>
      <c r="H26" s="20">
        <v>17573150</v>
      </c>
      <c r="I26" s="20">
        <f>17593210+536742</f>
        <v>18129952</v>
      </c>
      <c r="J26" s="4">
        <f>I26/H26*100</f>
        <v>103.16848146177549</v>
      </c>
    </row>
    <row r="27" spans="1:17" x14ac:dyDescent="0.2">
      <c r="A27" s="18"/>
      <c r="B27" s="18"/>
      <c r="C27" s="18"/>
      <c r="D27" s="18"/>
      <c r="E27" s="18"/>
      <c r="F27" s="18" t="s">
        <v>15</v>
      </c>
      <c r="G27" s="18"/>
      <c r="H27" s="20">
        <v>-17573150</v>
      </c>
      <c r="I27" s="20"/>
    </row>
    <row r="28" spans="1:17" x14ac:dyDescent="0.2">
      <c r="A28" s="18"/>
      <c r="B28" s="18"/>
      <c r="C28" s="18"/>
      <c r="D28" s="18" t="s">
        <v>24</v>
      </c>
      <c r="E28" s="18" t="s">
        <v>25</v>
      </c>
      <c r="F28" s="18"/>
      <c r="G28" s="18"/>
      <c r="H28" s="20">
        <v>39703500</v>
      </c>
      <c r="I28" s="20">
        <v>39171600</v>
      </c>
      <c r="J28" s="4">
        <f>I28/H28*100</f>
        <v>98.660319619177145</v>
      </c>
    </row>
    <row r="29" spans="1:17" ht="15.75" x14ac:dyDescent="0.25">
      <c r="A29" s="18"/>
      <c r="B29" s="18"/>
      <c r="C29" s="18"/>
      <c r="D29" s="18"/>
      <c r="E29" s="18"/>
      <c r="F29" s="18" t="s">
        <v>15</v>
      </c>
      <c r="G29" s="18"/>
      <c r="H29" s="20">
        <v>-39703500</v>
      </c>
      <c r="I29" s="20"/>
      <c r="L29" s="22"/>
      <c r="M29" s="22"/>
      <c r="N29" s="22"/>
      <c r="O29" s="23"/>
      <c r="P29" s="23"/>
      <c r="Q29" s="24"/>
    </row>
    <row r="30" spans="1:17" ht="15.75" x14ac:dyDescent="0.25">
      <c r="A30" s="18"/>
      <c r="B30" s="18"/>
      <c r="C30" s="18"/>
      <c r="D30" s="18" t="s">
        <v>26</v>
      </c>
      <c r="E30" s="95" t="s">
        <v>27</v>
      </c>
      <c r="F30" s="95"/>
      <c r="G30" s="18"/>
      <c r="H30" s="20">
        <v>800700</v>
      </c>
      <c r="I30" s="20">
        <v>772650</v>
      </c>
      <c r="J30" s="4">
        <f>I30/H30*100</f>
        <v>96.496815286624198</v>
      </c>
      <c r="L30" s="22"/>
      <c r="M30" s="22"/>
      <c r="N30" s="22"/>
      <c r="O30" s="23"/>
      <c r="P30" s="23"/>
      <c r="Q30" s="24"/>
    </row>
    <row r="31" spans="1:17" ht="15.75" x14ac:dyDescent="0.25">
      <c r="A31" s="18"/>
      <c r="B31" s="18"/>
      <c r="C31" s="18"/>
      <c r="D31" s="18"/>
      <c r="E31" s="18"/>
      <c r="F31" s="18" t="s">
        <v>28</v>
      </c>
      <c r="G31" s="18"/>
      <c r="H31" s="20">
        <v>-800700</v>
      </c>
      <c r="I31" s="20"/>
      <c r="L31" s="22"/>
      <c r="M31" s="22"/>
      <c r="N31" s="22"/>
      <c r="O31" s="23"/>
      <c r="P31" s="23"/>
      <c r="Q31" s="24"/>
    </row>
    <row r="32" spans="1:17" x14ac:dyDescent="0.2">
      <c r="A32" s="18"/>
      <c r="B32" s="18"/>
      <c r="C32" s="18"/>
      <c r="D32" s="18" t="s">
        <v>29</v>
      </c>
      <c r="E32" s="18" t="s">
        <v>30</v>
      </c>
      <c r="F32" s="18"/>
      <c r="G32" s="18"/>
      <c r="H32" s="20">
        <v>232326755</v>
      </c>
      <c r="I32" s="20"/>
      <c r="K32" s="25"/>
    </row>
    <row r="33" spans="1:12" x14ac:dyDescent="0.2">
      <c r="A33" s="18"/>
      <c r="B33" s="18"/>
      <c r="C33" s="18"/>
      <c r="D33" s="18"/>
      <c r="E33" s="18"/>
      <c r="F33" s="18" t="s">
        <v>31</v>
      </c>
      <c r="G33" s="18"/>
      <c r="H33" s="20">
        <v>-232326755</v>
      </c>
      <c r="I33" s="20"/>
    </row>
    <row r="34" spans="1:12" ht="15" customHeight="1" x14ac:dyDescent="0.2">
      <c r="A34" s="18"/>
      <c r="B34" s="18"/>
      <c r="C34" s="13" t="s">
        <v>32</v>
      </c>
      <c r="D34" s="86" t="s">
        <v>33</v>
      </c>
      <c r="E34" s="86"/>
      <c r="F34" s="86"/>
      <c r="G34" s="26"/>
      <c r="H34" s="20">
        <v>142000</v>
      </c>
      <c r="I34" s="20">
        <v>142000</v>
      </c>
      <c r="J34" s="4">
        <f>I34/H34*100</f>
        <v>100</v>
      </c>
      <c r="K34" s="25"/>
    </row>
    <row r="35" spans="1:12" ht="27" customHeight="1" x14ac:dyDescent="0.25">
      <c r="B35" s="94" t="s">
        <v>34</v>
      </c>
      <c r="C35" s="94"/>
      <c r="D35" s="94"/>
      <c r="E35" s="94"/>
      <c r="F35" s="94"/>
      <c r="G35" s="27"/>
      <c r="H35" s="28">
        <f>SUM(H18:H34)</f>
        <v>108712133</v>
      </c>
      <c r="I35" s="28">
        <f>SUM(I18:I34)</f>
        <v>342634847</v>
      </c>
      <c r="J35" s="4">
        <f>I35/H35*100</f>
        <v>315.17627107914439</v>
      </c>
      <c r="L35" s="29"/>
    </row>
    <row r="36" spans="1:12" ht="28.15" customHeight="1" x14ac:dyDescent="0.2">
      <c r="A36" s="30"/>
      <c r="B36" s="31" t="s">
        <v>35</v>
      </c>
      <c r="C36" s="92" t="s">
        <v>36</v>
      </c>
      <c r="D36" s="92"/>
      <c r="E36" s="92"/>
      <c r="F36" s="92"/>
      <c r="G36" s="11"/>
      <c r="H36" s="20"/>
      <c r="I36" s="20"/>
    </row>
    <row r="37" spans="1:12" ht="21.75" customHeight="1" x14ac:dyDescent="0.2">
      <c r="A37" s="18"/>
      <c r="B37" s="18"/>
      <c r="C37" s="18"/>
      <c r="D37" s="18" t="s">
        <v>37</v>
      </c>
      <c r="E37" s="18" t="s">
        <v>38</v>
      </c>
      <c r="F37" s="18"/>
      <c r="G37" s="18"/>
      <c r="H37" s="20">
        <v>55323200</v>
      </c>
      <c r="I37" s="20">
        <v>52917420</v>
      </c>
      <c r="J37" s="4">
        <f>I37/H37*100</f>
        <v>95.651408450704224</v>
      </c>
    </row>
    <row r="38" spans="1:12" ht="22.15" customHeight="1" x14ac:dyDescent="0.2">
      <c r="A38" s="18"/>
      <c r="B38" s="18"/>
      <c r="C38" s="18"/>
      <c r="D38" s="18" t="s">
        <v>39</v>
      </c>
      <c r="E38" s="86" t="s">
        <v>40</v>
      </c>
      <c r="F38" s="86"/>
      <c r="G38" s="26"/>
      <c r="H38" s="32">
        <v>296043700</v>
      </c>
      <c r="I38" s="32">
        <v>229948950</v>
      </c>
      <c r="J38" s="4">
        <f>I38/H38*100</f>
        <v>77.673988671267111</v>
      </c>
    </row>
    <row r="39" spans="1:12" ht="27" customHeight="1" x14ac:dyDescent="0.2">
      <c r="A39" s="18"/>
      <c r="B39" s="18"/>
      <c r="C39" s="18"/>
      <c r="D39" s="18" t="s">
        <v>41</v>
      </c>
      <c r="E39" s="86" t="s">
        <v>42</v>
      </c>
      <c r="F39" s="86"/>
      <c r="G39" s="18"/>
      <c r="H39" s="20">
        <v>5414300</v>
      </c>
      <c r="I39" s="20">
        <f>5184000+161100</f>
        <v>5345100</v>
      </c>
      <c r="J39" s="4">
        <f>I39/H39*100</f>
        <v>98.721903108435072</v>
      </c>
    </row>
    <row r="40" spans="1:12" ht="31.15" customHeight="1" x14ac:dyDescent="0.2">
      <c r="A40" s="18"/>
      <c r="B40" s="18"/>
      <c r="C40" s="18"/>
      <c r="D40" s="18" t="s">
        <v>43</v>
      </c>
      <c r="E40" s="86" t="s">
        <v>44</v>
      </c>
      <c r="F40" s="86"/>
      <c r="G40" s="18"/>
      <c r="H40" s="20"/>
      <c r="I40" s="20">
        <f>90489000+4861500+12369000</f>
        <v>107719500</v>
      </c>
    </row>
    <row r="41" spans="1:12" ht="33" customHeight="1" x14ac:dyDescent="0.25">
      <c r="B41" s="94" t="s">
        <v>45</v>
      </c>
      <c r="C41" s="94"/>
      <c r="D41" s="94"/>
      <c r="E41" s="94"/>
      <c r="F41" s="94"/>
      <c r="G41" s="33"/>
      <c r="H41" s="34">
        <f>SUM(H37:H40)</f>
        <v>356781200</v>
      </c>
      <c r="I41" s="34">
        <f>SUM(I37:I40)</f>
        <v>395930970</v>
      </c>
      <c r="J41" s="4">
        <f>I41/H41*100</f>
        <v>110.97304734666513</v>
      </c>
    </row>
    <row r="42" spans="1:12" ht="7.5" customHeight="1" x14ac:dyDescent="0.2">
      <c r="A42" s="12"/>
      <c r="B42" s="12"/>
      <c r="C42" s="12"/>
      <c r="D42" s="11"/>
      <c r="E42" s="11"/>
      <c r="F42" s="11"/>
      <c r="G42" s="11"/>
      <c r="H42" s="17"/>
      <c r="I42" s="17"/>
    </row>
    <row r="43" spans="1:12" ht="27" customHeight="1" x14ac:dyDescent="0.2">
      <c r="A43" s="18"/>
      <c r="B43" s="31" t="s">
        <v>46</v>
      </c>
      <c r="C43" s="92" t="s">
        <v>47</v>
      </c>
      <c r="D43" s="92"/>
      <c r="E43" s="92"/>
      <c r="F43" s="92"/>
      <c r="G43" s="11"/>
      <c r="H43" s="17"/>
      <c r="I43" s="17"/>
    </row>
    <row r="44" spans="1:12" ht="32.450000000000003" customHeight="1" x14ac:dyDescent="0.25">
      <c r="A44" s="18"/>
      <c r="B44" s="31"/>
      <c r="C44" s="35" t="s">
        <v>48</v>
      </c>
      <c r="D44" s="97" t="s">
        <v>49</v>
      </c>
      <c r="E44" s="97"/>
      <c r="F44" s="97"/>
      <c r="G44" s="97"/>
      <c r="H44" s="20">
        <v>142510525</v>
      </c>
      <c r="I44" s="20">
        <f>130699760+2725807</f>
        <v>133425567</v>
      </c>
      <c r="J44" s="4">
        <f>I44/H44*100</f>
        <v>93.625061727896934</v>
      </c>
    </row>
    <row r="45" spans="1:12" ht="27.6" customHeight="1" x14ac:dyDescent="0.2">
      <c r="A45" s="18"/>
      <c r="B45" s="31" t="s">
        <v>50</v>
      </c>
      <c r="C45" s="92" t="s">
        <v>51</v>
      </c>
      <c r="D45" s="92"/>
      <c r="E45" s="92"/>
      <c r="F45" s="92"/>
      <c r="G45" s="18"/>
    </row>
    <row r="46" spans="1:12" ht="23.45" customHeight="1" x14ac:dyDescent="0.2">
      <c r="A46" s="18"/>
      <c r="B46" s="18"/>
      <c r="C46" s="36" t="s">
        <v>52</v>
      </c>
      <c r="D46" s="95" t="s">
        <v>53</v>
      </c>
      <c r="E46" s="95"/>
      <c r="F46" s="95"/>
      <c r="G46" s="18"/>
      <c r="H46" s="20">
        <v>82307221</v>
      </c>
      <c r="I46" s="20">
        <f>103814738+1175040</f>
        <v>104989778</v>
      </c>
      <c r="J46" s="4">
        <f>I46/H46*100</f>
        <v>127.5584046264908</v>
      </c>
    </row>
    <row r="47" spans="1:12" s="40" customFormat="1" ht="24" customHeight="1" x14ac:dyDescent="0.2">
      <c r="A47" s="37"/>
      <c r="B47" s="37"/>
      <c r="C47" s="96" t="s">
        <v>54</v>
      </c>
      <c r="D47" s="96"/>
      <c r="E47" s="96"/>
      <c r="F47" s="96"/>
      <c r="G47" s="37"/>
      <c r="H47" s="38"/>
      <c r="I47" s="38">
        <v>15875173</v>
      </c>
      <c r="J47" s="39"/>
    </row>
    <row r="48" spans="1:12" s="40" customFormat="1" ht="24" customHeight="1" x14ac:dyDescent="0.2">
      <c r="A48" s="37"/>
      <c r="B48" s="37"/>
      <c r="C48" s="96" t="s">
        <v>55</v>
      </c>
      <c r="D48" s="96"/>
      <c r="E48" s="96"/>
      <c r="F48" s="96"/>
      <c r="G48" s="37"/>
      <c r="H48" s="38"/>
      <c r="I48" s="38">
        <v>11166917</v>
      </c>
      <c r="J48" s="39"/>
    </row>
    <row r="49" spans="1:14" ht="31.5" customHeight="1" x14ac:dyDescent="0.25">
      <c r="A49" s="41"/>
      <c r="B49" s="94" t="s">
        <v>56</v>
      </c>
      <c r="C49" s="94"/>
      <c r="D49" s="94"/>
      <c r="E49" s="94"/>
      <c r="F49" s="94"/>
      <c r="G49" s="42"/>
      <c r="H49" s="34">
        <f>SUM(H44:H46)</f>
        <v>224817746</v>
      </c>
      <c r="I49" s="34">
        <f>SUM(I44:I48)</f>
        <v>265457435</v>
      </c>
      <c r="J49" s="4">
        <f>I49/H49*100</f>
        <v>118.07672646980456</v>
      </c>
    </row>
    <row r="50" spans="1:14" ht="6.75" customHeight="1" x14ac:dyDescent="0.2">
      <c r="A50" s="18"/>
      <c r="B50" s="18"/>
      <c r="C50" s="18"/>
      <c r="D50" s="18"/>
      <c r="E50" s="18"/>
      <c r="F50" s="18"/>
      <c r="G50" s="18"/>
      <c r="H50" s="20"/>
      <c r="I50" s="20"/>
    </row>
    <row r="51" spans="1:14" ht="31.5" customHeight="1" x14ac:dyDescent="0.2">
      <c r="A51" s="18"/>
      <c r="B51" s="31" t="s">
        <v>57</v>
      </c>
      <c r="C51" s="92" t="s">
        <v>58</v>
      </c>
      <c r="D51" s="92"/>
      <c r="E51" s="92"/>
      <c r="F51" s="92"/>
      <c r="G51" s="11"/>
      <c r="H51" s="17"/>
      <c r="I51" s="17"/>
    </row>
    <row r="52" spans="1:14" ht="26.45" customHeight="1" x14ac:dyDescent="0.2">
      <c r="A52" s="18"/>
      <c r="B52" s="18"/>
      <c r="C52" s="43" t="s">
        <v>59</v>
      </c>
      <c r="D52" s="86" t="s">
        <v>60</v>
      </c>
      <c r="E52" s="86"/>
      <c r="F52" s="86"/>
      <c r="G52" s="21"/>
      <c r="H52" s="32">
        <v>18395955</v>
      </c>
      <c r="I52" s="32">
        <f>31482360+522288</f>
        <v>32004648</v>
      </c>
      <c r="J52" s="4">
        <f>I52/H52*100</f>
        <v>173.97655082326523</v>
      </c>
    </row>
    <row r="53" spans="1:14" s="40" customFormat="1" ht="28.15" customHeight="1" x14ac:dyDescent="0.2">
      <c r="A53" s="37"/>
      <c r="B53" s="37"/>
      <c r="C53" s="37"/>
      <c r="D53" s="93" t="s">
        <v>61</v>
      </c>
      <c r="E53" s="93"/>
      <c r="F53" s="93"/>
      <c r="G53" s="44"/>
      <c r="H53" s="45">
        <v>26111000</v>
      </c>
      <c r="I53" s="45">
        <v>26100000</v>
      </c>
      <c r="J53" s="39">
        <f>I53/H53*100</f>
        <v>99.957872161158136</v>
      </c>
    </row>
    <row r="54" spans="1:14" ht="18.75" customHeight="1" x14ac:dyDescent="0.2">
      <c r="A54" s="18"/>
      <c r="B54" s="18"/>
      <c r="C54" s="18"/>
      <c r="D54" s="93" t="s">
        <v>62</v>
      </c>
      <c r="E54" s="93"/>
      <c r="F54" s="93"/>
      <c r="G54" s="21"/>
      <c r="H54" s="32"/>
      <c r="I54" s="32">
        <v>1578000</v>
      </c>
    </row>
    <row r="55" spans="1:14" ht="27" customHeight="1" x14ac:dyDescent="0.25">
      <c r="A55" s="41"/>
      <c r="B55" s="94" t="s">
        <v>63</v>
      </c>
      <c r="C55" s="94"/>
      <c r="D55" s="94"/>
      <c r="E55" s="94"/>
      <c r="F55" s="94"/>
      <c r="G55" s="33"/>
      <c r="H55" s="34">
        <f>SUM(H52:H54)</f>
        <v>44506955</v>
      </c>
      <c r="I55" s="34">
        <f>SUM(I52:I54)</f>
        <v>59682648</v>
      </c>
      <c r="J55" s="4">
        <f>I55/H55*100</f>
        <v>134.09735175097916</v>
      </c>
    </row>
    <row r="56" spans="1:14" ht="27" customHeight="1" x14ac:dyDescent="0.25">
      <c r="A56" s="41"/>
      <c r="B56" s="46"/>
      <c r="C56" s="94" t="s">
        <v>64</v>
      </c>
      <c r="D56" s="94"/>
      <c r="E56" s="94"/>
      <c r="F56" s="94"/>
      <c r="G56" s="33"/>
      <c r="H56" s="34"/>
      <c r="I56" s="34"/>
    </row>
    <row r="57" spans="1:14" ht="22.5" customHeight="1" x14ac:dyDescent="0.25">
      <c r="A57" s="41"/>
      <c r="B57" s="47"/>
      <c r="C57" s="47"/>
      <c r="D57" s="48" t="s">
        <v>65</v>
      </c>
      <c r="E57" s="48"/>
      <c r="F57" s="49"/>
      <c r="G57" s="33"/>
      <c r="H57" s="34"/>
      <c r="I57" s="20">
        <v>22535500</v>
      </c>
    </row>
    <row r="58" spans="1:14" ht="23.25" customHeight="1" x14ac:dyDescent="0.25">
      <c r="A58" s="41"/>
      <c r="B58" s="47"/>
      <c r="C58" s="47"/>
      <c r="D58" s="86" t="s">
        <v>66</v>
      </c>
      <c r="E58" s="86"/>
      <c r="F58" s="86"/>
      <c r="G58" s="33"/>
      <c r="H58" s="34"/>
      <c r="I58" s="20">
        <v>7510029</v>
      </c>
    </row>
    <row r="59" spans="1:14" ht="27" customHeight="1" x14ac:dyDescent="0.25">
      <c r="A59" s="41"/>
      <c r="B59" s="47"/>
      <c r="C59" s="94" t="s">
        <v>67</v>
      </c>
      <c r="D59" s="94"/>
      <c r="E59" s="94"/>
      <c r="F59" s="94"/>
      <c r="G59" s="33"/>
      <c r="H59" s="34"/>
      <c r="I59" s="34">
        <f>I57+I58</f>
        <v>30045529</v>
      </c>
    </row>
    <row r="60" spans="1:14" ht="25.9" customHeight="1" x14ac:dyDescent="0.2">
      <c r="A60" s="8"/>
      <c r="B60" s="92" t="s">
        <v>68</v>
      </c>
      <c r="C60" s="92"/>
      <c r="D60" s="92"/>
      <c r="E60" s="92"/>
      <c r="F60" s="92"/>
      <c r="G60" s="50"/>
      <c r="H60" s="51">
        <f>H35+H41+H49+H55</f>
        <v>734818034</v>
      </c>
      <c r="I60" s="51">
        <f>I35+I41+I49+I55+I59</f>
        <v>1093751429</v>
      </c>
      <c r="J60" s="4">
        <f>I60/H60*100</f>
        <v>148.84656859142899</v>
      </c>
      <c r="L60" s="29"/>
      <c r="N60" s="29"/>
    </row>
    <row r="61" spans="1:14" ht="3" customHeight="1" x14ac:dyDescent="0.2">
      <c r="A61" s="8"/>
      <c r="B61" s="11"/>
      <c r="C61" s="11"/>
      <c r="D61" s="11"/>
      <c r="E61" s="11"/>
      <c r="F61" s="11"/>
      <c r="G61" s="11"/>
      <c r="H61" s="52"/>
      <c r="I61" s="52"/>
    </row>
    <row r="62" spans="1:14" ht="30" customHeight="1" x14ac:dyDescent="0.2">
      <c r="A62" s="8"/>
      <c r="B62" s="53" t="s">
        <v>69</v>
      </c>
      <c r="C62" s="92" t="s">
        <v>70</v>
      </c>
      <c r="D62" s="92"/>
      <c r="E62" s="92"/>
      <c r="F62" s="92"/>
      <c r="G62" s="11"/>
      <c r="H62" s="17"/>
      <c r="I62" s="17"/>
    </row>
    <row r="63" spans="1:14" ht="18.75" customHeight="1" x14ac:dyDescent="0.2">
      <c r="A63" s="8"/>
      <c r="B63" s="8"/>
      <c r="C63" s="5" t="s">
        <v>7</v>
      </c>
      <c r="D63" s="90" t="s">
        <v>71</v>
      </c>
      <c r="E63" s="90"/>
      <c r="F63" s="90"/>
      <c r="G63" s="54"/>
      <c r="H63" s="55">
        <v>97200000</v>
      </c>
      <c r="I63" s="55">
        <v>104300000</v>
      </c>
      <c r="J63" s="4">
        <f>I63/H63*100</f>
        <v>107.3045267489712</v>
      </c>
      <c r="K63" s="29"/>
    </row>
    <row r="64" spans="1:14" ht="18.75" customHeight="1" x14ac:dyDescent="0.2">
      <c r="A64" s="8"/>
      <c r="B64" s="8"/>
      <c r="C64" s="5" t="s">
        <v>72</v>
      </c>
      <c r="D64" s="90" t="s">
        <v>73</v>
      </c>
      <c r="E64" s="90"/>
      <c r="F64" s="90"/>
      <c r="G64" s="54"/>
      <c r="H64" s="56">
        <v>691784</v>
      </c>
      <c r="I64" s="56">
        <f>527094+3121956</f>
        <v>3649050</v>
      </c>
      <c r="J64" s="4">
        <f>I64/H64*100</f>
        <v>527.48401235067593</v>
      </c>
    </row>
    <row r="65" spans="1:15" ht="18.75" customHeight="1" x14ac:dyDescent="0.2">
      <c r="A65" s="8"/>
      <c r="B65" s="8"/>
      <c r="C65" s="5" t="s">
        <v>74</v>
      </c>
      <c r="D65" s="90" t="s">
        <v>75</v>
      </c>
      <c r="E65" s="90"/>
      <c r="F65" s="90"/>
      <c r="G65" s="54"/>
      <c r="H65" s="56">
        <v>33627100</v>
      </c>
      <c r="I65" s="56"/>
    </row>
    <row r="66" spans="1:15" ht="18.75" customHeight="1" x14ac:dyDescent="0.2">
      <c r="A66" s="8"/>
      <c r="B66" s="8"/>
      <c r="C66" s="5" t="s">
        <v>76</v>
      </c>
      <c r="D66" s="90" t="s">
        <v>77</v>
      </c>
      <c r="E66" s="90"/>
      <c r="F66" s="90"/>
      <c r="G66" s="54"/>
      <c r="H66" s="56">
        <v>760000</v>
      </c>
      <c r="I66" s="56"/>
      <c r="K66" s="40"/>
      <c r="L66" s="40"/>
      <c r="M66" s="40"/>
      <c r="N66" s="40"/>
      <c r="O66" s="40"/>
    </row>
    <row r="67" spans="1:15" ht="18.75" customHeight="1" x14ac:dyDescent="0.35">
      <c r="A67" s="8"/>
      <c r="B67" s="8"/>
      <c r="C67" s="5" t="s">
        <v>78</v>
      </c>
      <c r="D67" s="48" t="s">
        <v>65</v>
      </c>
      <c r="E67" s="48"/>
      <c r="F67" s="49"/>
      <c r="G67" s="54"/>
      <c r="H67" s="56"/>
      <c r="I67" s="56"/>
      <c r="K67" s="40"/>
      <c r="L67" s="57"/>
      <c r="M67" s="57"/>
      <c r="N67" s="40"/>
      <c r="O67" s="40"/>
    </row>
    <row r="68" spans="1:15" ht="18.75" customHeight="1" x14ac:dyDescent="0.2">
      <c r="A68" s="8"/>
      <c r="B68" s="8"/>
      <c r="C68" s="5" t="s">
        <v>79</v>
      </c>
      <c r="D68" s="48" t="s">
        <v>80</v>
      </c>
      <c r="E68" s="48"/>
      <c r="F68" s="49"/>
      <c r="G68" s="54"/>
      <c r="H68" s="56"/>
      <c r="I68" s="56">
        <v>250000000</v>
      </c>
      <c r="K68" s="40"/>
      <c r="L68" s="40"/>
      <c r="M68" s="40"/>
      <c r="N68" s="40"/>
      <c r="O68" s="40"/>
    </row>
    <row r="69" spans="1:15" ht="18.75" customHeight="1" x14ac:dyDescent="0.2">
      <c r="A69" s="8"/>
      <c r="B69" s="8"/>
      <c r="C69" s="5" t="s">
        <v>81</v>
      </c>
      <c r="D69" s="48" t="s">
        <v>82</v>
      </c>
      <c r="E69" s="48"/>
      <c r="F69" s="49"/>
      <c r="G69" s="54"/>
      <c r="H69" s="56"/>
      <c r="I69" s="56">
        <v>3350000</v>
      </c>
      <c r="K69" s="40"/>
      <c r="L69" s="40"/>
      <c r="M69" s="40"/>
      <c r="N69" s="40"/>
      <c r="O69" s="40"/>
    </row>
    <row r="70" spans="1:15" ht="30" customHeight="1" x14ac:dyDescent="0.2">
      <c r="A70" s="8"/>
      <c r="B70" s="8"/>
      <c r="C70" s="58" t="s">
        <v>83</v>
      </c>
      <c r="D70" s="90" t="s">
        <v>84</v>
      </c>
      <c r="E70" s="90"/>
      <c r="F70" s="90"/>
      <c r="G70" s="54"/>
      <c r="H70" s="56"/>
      <c r="I70" s="56">
        <v>11876050</v>
      </c>
      <c r="K70" s="40"/>
      <c r="L70" s="40"/>
      <c r="M70" s="40"/>
      <c r="N70" s="40"/>
      <c r="O70" s="40"/>
    </row>
    <row r="71" spans="1:15" ht="21" customHeight="1" x14ac:dyDescent="0.2">
      <c r="A71" s="8"/>
      <c r="B71" s="8"/>
      <c r="C71" s="58" t="s">
        <v>85</v>
      </c>
      <c r="D71" s="90" t="s">
        <v>86</v>
      </c>
      <c r="E71" s="90"/>
      <c r="F71" s="90"/>
      <c r="G71" s="54"/>
      <c r="H71" s="56"/>
      <c r="I71" s="56">
        <v>25000000</v>
      </c>
      <c r="K71" s="40"/>
      <c r="L71" s="40"/>
      <c r="M71" s="40"/>
      <c r="N71" s="40"/>
      <c r="O71" s="40"/>
    </row>
    <row r="72" spans="1:15" ht="21" customHeight="1" x14ac:dyDescent="0.2">
      <c r="A72" s="8"/>
      <c r="B72" s="8"/>
      <c r="C72" s="58" t="s">
        <v>87</v>
      </c>
      <c r="D72" s="90" t="s">
        <v>88</v>
      </c>
      <c r="E72" s="90"/>
      <c r="F72" s="90"/>
      <c r="G72" s="54"/>
      <c r="H72" s="56"/>
      <c r="I72" s="56">
        <f>1410978+1200000+500000+1000000</f>
        <v>4110978</v>
      </c>
      <c r="K72" s="40"/>
      <c r="L72" s="40"/>
      <c r="M72" s="40"/>
      <c r="N72" s="40"/>
      <c r="O72" s="40"/>
    </row>
    <row r="73" spans="1:15" ht="25.15" customHeight="1" x14ac:dyDescent="0.2">
      <c r="A73" s="8"/>
      <c r="B73" s="8"/>
      <c r="C73" s="58" t="s">
        <v>89</v>
      </c>
      <c r="D73" s="90" t="s">
        <v>90</v>
      </c>
      <c r="E73" s="90"/>
      <c r="F73" s="90"/>
      <c r="G73" s="54"/>
      <c r="H73" s="56"/>
      <c r="I73" s="56">
        <v>4166600</v>
      </c>
      <c r="K73" s="40"/>
      <c r="L73" s="40"/>
      <c r="M73" s="40"/>
      <c r="N73" s="40"/>
      <c r="O73" s="40"/>
    </row>
    <row r="74" spans="1:15" ht="31.15" customHeight="1" x14ac:dyDescent="0.2">
      <c r="A74" s="8"/>
      <c r="B74" s="8"/>
      <c r="C74" s="58" t="s">
        <v>91</v>
      </c>
      <c r="D74" s="90" t="s">
        <v>92</v>
      </c>
      <c r="E74" s="90"/>
      <c r="F74" s="90"/>
      <c r="G74" s="54"/>
      <c r="H74" s="56"/>
      <c r="I74" s="56">
        <v>23600</v>
      </c>
      <c r="K74" s="40"/>
      <c r="L74" s="40"/>
      <c r="M74" s="40"/>
      <c r="N74" s="40"/>
      <c r="O74" s="40"/>
    </row>
    <row r="75" spans="1:15" ht="33" customHeight="1" x14ac:dyDescent="0.2">
      <c r="A75" s="8"/>
      <c r="B75" s="88" t="s">
        <v>93</v>
      </c>
      <c r="C75" s="88"/>
      <c r="D75" s="88"/>
      <c r="E75" s="88"/>
      <c r="F75" s="88"/>
      <c r="G75" s="11"/>
      <c r="H75" s="59">
        <f>SUM(H63:H66)</f>
        <v>132278884</v>
      </c>
      <c r="I75" s="59">
        <f>SUM(I63:I74)</f>
        <v>406476278</v>
      </c>
      <c r="J75" s="4">
        <f>I75/H75*100</f>
        <v>307.28735056458441</v>
      </c>
      <c r="K75" s="40"/>
      <c r="L75" s="40"/>
      <c r="M75" s="40"/>
      <c r="N75" s="40"/>
      <c r="O75" s="40"/>
    </row>
    <row r="76" spans="1:15" ht="6.6" customHeight="1" x14ac:dyDescent="0.2">
      <c r="A76" s="8"/>
      <c r="B76" s="11"/>
      <c r="C76" s="11"/>
      <c r="D76" s="11"/>
      <c r="E76" s="11"/>
      <c r="F76" s="11"/>
      <c r="G76" s="11"/>
      <c r="H76" s="59"/>
      <c r="I76" s="59"/>
      <c r="K76" s="40"/>
      <c r="L76" s="40"/>
      <c r="M76" s="40"/>
      <c r="N76" s="40"/>
      <c r="O76" s="40"/>
    </row>
    <row r="77" spans="1:15" ht="33" customHeight="1" x14ac:dyDescent="0.25">
      <c r="A77" s="89" t="s">
        <v>94</v>
      </c>
      <c r="B77" s="89"/>
      <c r="C77" s="89"/>
      <c r="D77" s="89"/>
      <c r="E77" s="89"/>
      <c r="F77" s="89"/>
      <c r="G77" s="60"/>
      <c r="H77" s="61">
        <f>H60+H75</f>
        <v>867096918</v>
      </c>
      <c r="I77" s="61">
        <f>I60+I75</f>
        <v>1500227707</v>
      </c>
      <c r="J77" s="62">
        <f>I77/H77*100</f>
        <v>173.01730358589512</v>
      </c>
      <c r="K77" s="40"/>
      <c r="L77" s="63"/>
      <c r="M77" s="40"/>
      <c r="N77" s="40"/>
      <c r="O77" s="40"/>
    </row>
    <row r="78" spans="1:15" ht="7.5" customHeight="1" x14ac:dyDescent="0.2">
      <c r="A78" s="8"/>
      <c r="B78" s="8"/>
      <c r="C78" s="8"/>
      <c r="D78" s="8"/>
      <c r="E78" s="8"/>
      <c r="F78" s="8"/>
      <c r="G78" s="8"/>
      <c r="H78" s="55"/>
      <c r="I78" s="55"/>
      <c r="K78" s="40"/>
      <c r="L78" s="40"/>
      <c r="M78" s="40"/>
      <c r="N78" s="40"/>
      <c r="O78" s="40"/>
    </row>
    <row r="79" spans="1:15" ht="27.6" customHeight="1" x14ac:dyDescent="0.2">
      <c r="A79" s="64" t="s">
        <v>69</v>
      </c>
      <c r="B79" s="88" t="s">
        <v>95</v>
      </c>
      <c r="C79" s="88"/>
      <c r="D79" s="88"/>
      <c r="E79" s="88"/>
      <c r="F79" s="88"/>
      <c r="G79" s="11"/>
      <c r="H79" s="17"/>
      <c r="I79" s="17"/>
      <c r="K79" s="40"/>
      <c r="L79" s="40"/>
      <c r="M79" s="40"/>
      <c r="N79" s="40"/>
      <c r="O79" s="40"/>
    </row>
    <row r="80" spans="1:15" ht="33" customHeight="1" x14ac:dyDescent="0.2">
      <c r="A80" s="64"/>
      <c r="B80" s="11"/>
      <c r="C80" s="5" t="s">
        <v>7</v>
      </c>
      <c r="D80" s="90" t="s">
        <v>96</v>
      </c>
      <c r="E80" s="90"/>
      <c r="F80" s="90"/>
      <c r="G80" s="11"/>
      <c r="H80" s="17"/>
      <c r="I80" s="32">
        <v>298074728</v>
      </c>
      <c r="K80" s="40"/>
      <c r="L80" s="40"/>
      <c r="M80" s="40"/>
      <c r="N80" s="40"/>
      <c r="O80" s="40"/>
    </row>
    <row r="81" spans="1:15" ht="11.25" customHeight="1" x14ac:dyDescent="0.2">
      <c r="A81" s="64"/>
      <c r="B81" s="11"/>
      <c r="C81" s="11"/>
      <c r="D81" s="11"/>
      <c r="E81" s="11"/>
      <c r="F81" s="11"/>
      <c r="G81" s="11"/>
      <c r="H81" s="17"/>
      <c r="I81" s="17"/>
      <c r="K81" s="40"/>
      <c r="L81" s="40"/>
      <c r="M81" s="40"/>
      <c r="N81" s="40"/>
      <c r="O81" s="40"/>
    </row>
    <row r="82" spans="1:15" ht="34.5" customHeight="1" x14ac:dyDescent="0.2">
      <c r="A82" s="88" t="s">
        <v>95</v>
      </c>
      <c r="B82" s="88"/>
      <c r="C82" s="88"/>
      <c r="D82" s="88"/>
      <c r="E82" s="88"/>
      <c r="F82" s="88"/>
      <c r="G82" s="11"/>
      <c r="H82" s="17"/>
      <c r="I82" s="17">
        <f>I80</f>
        <v>298074728</v>
      </c>
      <c r="K82" s="40"/>
      <c r="L82" s="40"/>
      <c r="M82" s="40"/>
      <c r="N82" s="40"/>
      <c r="O82" s="40"/>
    </row>
    <row r="83" spans="1:15" ht="12.6" customHeight="1" x14ac:dyDescent="0.2">
      <c r="A83" s="64"/>
      <c r="B83" s="11"/>
      <c r="C83" s="11"/>
      <c r="D83" s="11"/>
      <c r="E83" s="11"/>
      <c r="F83" s="11"/>
      <c r="G83" s="11"/>
      <c r="H83" s="17"/>
      <c r="I83" s="17"/>
      <c r="K83" s="40"/>
      <c r="L83" s="40"/>
      <c r="M83" s="40"/>
      <c r="N83" s="40"/>
      <c r="O83" s="40"/>
    </row>
    <row r="84" spans="1:15" ht="11.25" customHeight="1" x14ac:dyDescent="0.2">
      <c r="A84" s="18"/>
      <c r="B84" s="18"/>
      <c r="C84" s="18"/>
      <c r="D84" s="18"/>
      <c r="E84" s="18"/>
      <c r="F84" s="18"/>
      <c r="G84" s="18"/>
      <c r="H84" s="20"/>
      <c r="I84" s="20"/>
      <c r="K84" s="40"/>
      <c r="L84" s="40"/>
      <c r="M84" s="40"/>
      <c r="N84" s="40"/>
      <c r="O84" s="40"/>
    </row>
    <row r="85" spans="1:15" x14ac:dyDescent="0.2">
      <c r="A85" s="12" t="s">
        <v>97</v>
      </c>
      <c r="B85" s="12" t="s">
        <v>98</v>
      </c>
      <c r="C85" s="12"/>
      <c r="D85" s="12"/>
      <c r="E85" s="12"/>
      <c r="F85" s="12"/>
      <c r="G85" s="12"/>
      <c r="H85" s="65"/>
      <c r="I85" s="65"/>
      <c r="K85" s="40"/>
      <c r="L85" s="40"/>
      <c r="M85" s="40"/>
      <c r="N85" s="40"/>
      <c r="O85" s="40"/>
    </row>
    <row r="86" spans="1:15" ht="6.75" customHeight="1" x14ac:dyDescent="0.2">
      <c r="A86" s="18"/>
      <c r="B86" s="18"/>
      <c r="C86" s="18"/>
      <c r="D86" s="18"/>
      <c r="E86" s="18"/>
      <c r="F86" s="18"/>
      <c r="G86" s="18"/>
      <c r="H86" s="20"/>
      <c r="I86" s="20"/>
      <c r="K86" s="40"/>
      <c r="L86" s="40"/>
      <c r="M86" s="40"/>
      <c r="N86" s="40"/>
      <c r="O86" s="40"/>
    </row>
    <row r="87" spans="1:15" x14ac:dyDescent="0.2">
      <c r="A87" s="12"/>
      <c r="B87" s="12" t="s">
        <v>7</v>
      </c>
      <c r="C87" s="12" t="s">
        <v>99</v>
      </c>
      <c r="D87" s="12"/>
      <c r="E87" s="12"/>
      <c r="F87" s="12"/>
      <c r="G87" s="12"/>
      <c r="H87" s="65"/>
      <c r="I87" s="65"/>
      <c r="K87" s="40"/>
      <c r="L87" s="40"/>
      <c r="M87" s="40"/>
      <c r="N87" s="40"/>
      <c r="O87" s="40"/>
    </row>
    <row r="88" spans="1:15" x14ac:dyDescent="0.2">
      <c r="A88" s="18"/>
      <c r="B88" s="18"/>
      <c r="C88" s="18" t="s">
        <v>7</v>
      </c>
      <c r="D88" s="18" t="s">
        <v>100</v>
      </c>
      <c r="E88" s="18"/>
      <c r="F88" s="18"/>
      <c r="G88" s="18"/>
      <c r="H88" s="20">
        <v>1650000000</v>
      </c>
      <c r="I88" s="20">
        <v>1450000000</v>
      </c>
      <c r="J88" s="4">
        <f>I88/H88*100</f>
        <v>87.878787878787875</v>
      </c>
    </row>
    <row r="89" spans="1:15" x14ac:dyDescent="0.2">
      <c r="A89" s="12"/>
      <c r="B89" s="12" t="s">
        <v>72</v>
      </c>
      <c r="C89" s="12" t="s">
        <v>101</v>
      </c>
      <c r="D89" s="12"/>
      <c r="E89" s="12"/>
      <c r="F89" s="12"/>
      <c r="G89" s="12"/>
      <c r="H89" s="65"/>
      <c r="I89" s="65"/>
    </row>
    <row r="90" spans="1:15" x14ac:dyDescent="0.2">
      <c r="A90" s="18"/>
      <c r="B90" s="18"/>
      <c r="C90" s="18" t="s">
        <v>7</v>
      </c>
      <c r="D90" s="18" t="s">
        <v>102</v>
      </c>
      <c r="E90" s="18"/>
      <c r="F90" s="18"/>
      <c r="G90" s="18"/>
      <c r="H90" s="20">
        <v>58000000</v>
      </c>
      <c r="I90" s="20"/>
    </row>
    <row r="91" spans="1:15" ht="21" customHeight="1" x14ac:dyDescent="0.2">
      <c r="A91" s="18"/>
      <c r="B91" s="12" t="s">
        <v>74</v>
      </c>
      <c r="C91" s="12" t="s">
        <v>103</v>
      </c>
      <c r="D91" s="18"/>
      <c r="E91" s="18"/>
      <c r="F91" s="18"/>
      <c r="G91" s="18"/>
      <c r="H91" s="20"/>
      <c r="I91" s="20"/>
    </row>
    <row r="92" spans="1:15" ht="19.5" customHeight="1" x14ac:dyDescent="0.2">
      <c r="A92" s="18"/>
      <c r="B92" s="18"/>
      <c r="C92" s="18" t="s">
        <v>7</v>
      </c>
      <c r="D92" s="18" t="s">
        <v>104</v>
      </c>
      <c r="E92" s="18"/>
      <c r="F92" s="18"/>
      <c r="G92" s="18"/>
      <c r="H92" s="20">
        <v>250000000</v>
      </c>
      <c r="I92" s="38">
        <v>200000000</v>
      </c>
      <c r="J92" s="4">
        <f>I92/H92*100</f>
        <v>80</v>
      </c>
    </row>
    <row r="93" spans="1:15" ht="18.75" customHeight="1" x14ac:dyDescent="0.2">
      <c r="A93" s="12"/>
      <c r="B93" s="12" t="s">
        <v>76</v>
      </c>
      <c r="C93" s="12" t="s">
        <v>105</v>
      </c>
      <c r="D93" s="12"/>
      <c r="E93" s="12"/>
      <c r="F93" s="12"/>
      <c r="G93" s="12"/>
      <c r="H93" s="65"/>
      <c r="I93" s="65"/>
    </row>
    <row r="94" spans="1:15" ht="19.5" customHeight="1" x14ac:dyDescent="0.2">
      <c r="A94" s="18"/>
      <c r="B94" s="18"/>
      <c r="C94" s="12" t="s">
        <v>7</v>
      </c>
      <c r="D94" s="18" t="s">
        <v>106</v>
      </c>
      <c r="E94" s="18"/>
      <c r="F94" s="18"/>
      <c r="G94" s="18"/>
      <c r="H94" s="20"/>
      <c r="I94" s="20"/>
    </row>
    <row r="95" spans="1:15" ht="18.75" customHeight="1" x14ac:dyDescent="0.2">
      <c r="A95" s="18"/>
      <c r="B95" s="18"/>
      <c r="C95" s="12" t="s">
        <v>72</v>
      </c>
      <c r="D95" s="18" t="s">
        <v>107</v>
      </c>
      <c r="E95" s="18"/>
      <c r="F95" s="18"/>
      <c r="G95" s="18"/>
      <c r="H95" s="20">
        <v>1000000</v>
      </c>
      <c r="I95" s="20">
        <v>1000000</v>
      </c>
      <c r="J95" s="4">
        <f>I95/H95*100</f>
        <v>100</v>
      </c>
    </row>
    <row r="96" spans="1:15" ht="18.75" customHeight="1" x14ac:dyDescent="0.2">
      <c r="A96" s="18"/>
      <c r="B96" s="18"/>
      <c r="C96" s="12" t="s">
        <v>74</v>
      </c>
      <c r="D96" s="18" t="s">
        <v>108</v>
      </c>
      <c r="E96" s="18"/>
      <c r="F96" s="18"/>
      <c r="G96" s="18"/>
      <c r="H96" s="20">
        <v>5000000</v>
      </c>
      <c r="I96" s="20">
        <v>5000000</v>
      </c>
      <c r="J96" s="4">
        <f>I96/H96*100</f>
        <v>100</v>
      </c>
    </row>
    <row r="97" spans="1:20" ht="5.25" customHeight="1" x14ac:dyDescent="0.2">
      <c r="A97" s="8"/>
      <c r="B97" s="8"/>
      <c r="C97" s="8"/>
      <c r="D97" s="8"/>
      <c r="E97" s="8"/>
      <c r="F97" s="8"/>
      <c r="G97" s="8"/>
      <c r="H97" s="66"/>
      <c r="I97" s="66"/>
    </row>
    <row r="98" spans="1:20" x14ac:dyDescent="0.2">
      <c r="A98" s="12" t="s">
        <v>109</v>
      </c>
      <c r="B98" s="8"/>
      <c r="C98" s="8"/>
      <c r="D98" s="8"/>
      <c r="E98" s="8"/>
      <c r="F98" s="8"/>
      <c r="G98" s="8"/>
      <c r="H98" s="52">
        <f>SUM(H88:H96)</f>
        <v>1964000000</v>
      </c>
      <c r="I98" s="52">
        <f>SUM(I88:I96)</f>
        <v>1656000000</v>
      </c>
      <c r="J98" s="4">
        <f>I98/H98*100</f>
        <v>84.317718940936857</v>
      </c>
      <c r="L98" s="25"/>
    </row>
    <row r="99" spans="1:20" ht="7.5" customHeight="1" x14ac:dyDescent="0.2">
      <c r="A99" s="8"/>
      <c r="B99" s="8"/>
      <c r="C99" s="8"/>
      <c r="D99" s="8"/>
      <c r="E99" s="8"/>
      <c r="F99" s="8"/>
      <c r="G99" s="8"/>
      <c r="H99" s="66"/>
      <c r="I99" s="66"/>
    </row>
    <row r="100" spans="1:20" ht="19.149999999999999" customHeight="1" x14ac:dyDescent="0.2">
      <c r="A100" s="12" t="s">
        <v>110</v>
      </c>
      <c r="B100" s="12" t="s">
        <v>111</v>
      </c>
      <c r="C100" s="12"/>
      <c r="D100" s="12"/>
      <c r="E100" s="12"/>
      <c r="F100" s="12"/>
      <c r="G100" s="12"/>
      <c r="H100" s="65"/>
      <c r="I100" s="65"/>
    </row>
    <row r="101" spans="1:20" ht="1.1499999999999999" customHeight="1" x14ac:dyDescent="0.2">
      <c r="A101" s="8"/>
      <c r="B101" s="8"/>
      <c r="C101" s="8"/>
      <c r="D101" s="8"/>
      <c r="E101" s="8"/>
      <c r="F101" s="8"/>
      <c r="G101" s="8"/>
      <c r="H101" s="55"/>
      <c r="I101" s="55"/>
    </row>
    <row r="102" spans="1:20" ht="22.5" customHeight="1" x14ac:dyDescent="0.2">
      <c r="A102" s="8"/>
      <c r="B102" s="8" t="s">
        <v>7</v>
      </c>
      <c r="C102" s="91" t="s">
        <v>112</v>
      </c>
      <c r="D102" s="91"/>
      <c r="E102" s="91"/>
      <c r="F102" s="91"/>
      <c r="G102" s="67"/>
      <c r="H102" s="55">
        <v>379962399</v>
      </c>
      <c r="I102" s="55">
        <f>'[1]3.sz. melléklet'!F23</f>
        <v>347105477</v>
      </c>
      <c r="J102" s="4">
        <f>I102/H102*100</f>
        <v>91.352585917323893</v>
      </c>
      <c r="L102" s="25"/>
    </row>
    <row r="103" spans="1:20" ht="16.5" customHeight="1" x14ac:dyDescent="0.2">
      <c r="A103" s="12" t="s">
        <v>113</v>
      </c>
      <c r="B103" s="8"/>
      <c r="C103" s="8"/>
      <c r="D103" s="8"/>
      <c r="E103" s="8"/>
      <c r="F103" s="8"/>
      <c r="G103" s="8"/>
      <c r="H103" s="52">
        <f>SUM(H102)</f>
        <v>379962399</v>
      </c>
      <c r="I103" s="52">
        <f>SUM(I102)</f>
        <v>347105477</v>
      </c>
      <c r="J103" s="4">
        <f>I103/H103*100</f>
        <v>91.352585917323893</v>
      </c>
      <c r="L103" s="68"/>
      <c r="M103" s="69"/>
      <c r="N103" s="69"/>
      <c r="O103" s="69"/>
      <c r="P103" s="69"/>
      <c r="Q103" s="69"/>
      <c r="R103" s="69"/>
      <c r="S103" s="69"/>
      <c r="T103" s="69"/>
    </row>
    <row r="104" spans="1:20" ht="1.9" customHeight="1" x14ac:dyDescent="0.25">
      <c r="A104" s="8"/>
      <c r="B104" s="8"/>
      <c r="C104" s="8"/>
      <c r="D104" s="8"/>
      <c r="E104" s="8"/>
      <c r="F104" s="8"/>
      <c r="G104" s="8"/>
      <c r="H104" s="55"/>
      <c r="I104" s="55"/>
      <c r="L104" s="70"/>
      <c r="M104" s="70"/>
      <c r="N104" s="70"/>
      <c r="O104" s="70"/>
      <c r="P104" s="70"/>
      <c r="Q104" s="70"/>
      <c r="R104" s="71"/>
      <c r="S104" s="71"/>
      <c r="T104" s="72"/>
    </row>
    <row r="105" spans="1:20" ht="20.45" customHeight="1" x14ac:dyDescent="0.25">
      <c r="A105" s="12" t="s">
        <v>114</v>
      </c>
      <c r="B105" s="12" t="s">
        <v>115</v>
      </c>
      <c r="C105" s="12"/>
      <c r="D105" s="12"/>
      <c r="E105" s="12"/>
      <c r="F105" s="12"/>
      <c r="G105" s="12"/>
      <c r="H105" s="65"/>
      <c r="I105" s="65"/>
      <c r="L105" s="70"/>
      <c r="M105" s="70"/>
      <c r="N105" s="70"/>
      <c r="O105" s="70"/>
      <c r="P105" s="70"/>
      <c r="Q105" s="70"/>
      <c r="R105" s="71"/>
      <c r="S105" s="71"/>
      <c r="T105" s="73"/>
    </row>
    <row r="106" spans="1:20" ht="18.600000000000001" customHeight="1" x14ac:dyDescent="0.25">
      <c r="A106" s="18"/>
      <c r="B106" s="18" t="s">
        <v>7</v>
      </c>
      <c r="C106" s="18" t="s">
        <v>116</v>
      </c>
      <c r="D106" s="18"/>
      <c r="E106" s="18"/>
      <c r="F106" s="18"/>
      <c r="G106" s="18"/>
      <c r="H106" s="20"/>
      <c r="I106" s="20"/>
      <c r="L106" s="70"/>
      <c r="M106" s="70"/>
      <c r="N106" s="70"/>
      <c r="O106" s="70"/>
      <c r="P106" s="70"/>
      <c r="Q106" s="70"/>
      <c r="R106" s="71"/>
      <c r="S106" s="71"/>
      <c r="T106" s="73"/>
    </row>
    <row r="107" spans="1:20" ht="15.75" customHeight="1" x14ac:dyDescent="0.2">
      <c r="A107" s="18"/>
      <c r="B107" s="18"/>
      <c r="C107" s="18" t="s">
        <v>117</v>
      </c>
      <c r="D107" s="18" t="s">
        <v>118</v>
      </c>
      <c r="E107" s="18"/>
      <c r="F107" s="18"/>
      <c r="G107" s="18"/>
      <c r="H107" s="20">
        <v>45000000</v>
      </c>
      <c r="I107" s="20">
        <f>60000000+101600000</f>
        <v>161600000</v>
      </c>
      <c r="J107" s="4">
        <f>I107/H107*100</f>
        <v>359.11111111111109</v>
      </c>
    </row>
    <row r="108" spans="1:20" ht="18" customHeight="1" x14ac:dyDescent="0.2">
      <c r="A108" s="18"/>
      <c r="B108" s="18"/>
      <c r="C108" s="18" t="s">
        <v>119</v>
      </c>
      <c r="D108" s="18" t="s">
        <v>120</v>
      </c>
      <c r="E108" s="18"/>
      <c r="F108" s="18"/>
      <c r="G108" s="18"/>
      <c r="H108" s="20">
        <v>5000000</v>
      </c>
      <c r="I108" s="20">
        <v>4000000</v>
      </c>
      <c r="J108" s="4">
        <f>I108/H108*100</f>
        <v>80</v>
      </c>
    </row>
    <row r="109" spans="1:20" ht="21.75" customHeight="1" x14ac:dyDescent="0.2">
      <c r="A109" s="12" t="s">
        <v>121</v>
      </c>
      <c r="B109" s="8"/>
      <c r="C109" s="8"/>
      <c r="D109" s="8"/>
      <c r="E109" s="8"/>
      <c r="F109" s="8"/>
      <c r="G109" s="8"/>
      <c r="H109" s="52">
        <f>SUM(H107:H108)</f>
        <v>50000000</v>
      </c>
      <c r="I109" s="52">
        <f>SUM(I107:I108)</f>
        <v>165600000</v>
      </c>
      <c r="J109" s="4">
        <f>I109/H109*100</f>
        <v>331.2</v>
      </c>
    </row>
    <row r="110" spans="1:20" ht="9" customHeight="1" x14ac:dyDescent="0.2">
      <c r="A110" s="8"/>
      <c r="B110" s="8"/>
      <c r="C110" s="8"/>
      <c r="D110" s="8"/>
      <c r="E110" s="8"/>
      <c r="F110" s="8"/>
      <c r="G110" s="8"/>
      <c r="H110" s="66"/>
      <c r="I110" s="66"/>
    </row>
    <row r="111" spans="1:20" x14ac:dyDescent="0.2">
      <c r="A111" s="12" t="s">
        <v>122</v>
      </c>
      <c r="B111" s="12" t="s">
        <v>123</v>
      </c>
      <c r="C111" s="12"/>
      <c r="D111" s="12"/>
      <c r="E111" s="12"/>
      <c r="F111" s="12"/>
      <c r="G111" s="12"/>
      <c r="H111" s="65"/>
      <c r="I111" s="65"/>
    </row>
    <row r="112" spans="1:20" ht="10.15" customHeight="1" x14ac:dyDescent="0.2">
      <c r="A112" s="18"/>
      <c r="B112" s="18"/>
      <c r="C112" s="18"/>
      <c r="D112" s="18"/>
      <c r="E112" s="18"/>
      <c r="F112" s="18"/>
      <c r="G112" s="18"/>
      <c r="H112" s="20"/>
      <c r="I112" s="20"/>
    </row>
    <row r="113" spans="1:12" ht="18" customHeight="1" x14ac:dyDescent="0.2">
      <c r="A113" s="12" t="s">
        <v>124</v>
      </c>
      <c r="B113" s="12" t="s">
        <v>125</v>
      </c>
      <c r="C113" s="12"/>
      <c r="D113" s="12"/>
      <c r="E113" s="12"/>
      <c r="F113" s="12"/>
      <c r="G113" s="12"/>
      <c r="H113" s="65"/>
      <c r="I113" s="65"/>
    </row>
    <row r="114" spans="1:12" ht="27.75" customHeight="1" x14ac:dyDescent="0.2">
      <c r="A114" s="18"/>
      <c r="B114" s="74" t="s">
        <v>7</v>
      </c>
      <c r="C114" s="86" t="s">
        <v>126</v>
      </c>
      <c r="D114" s="86"/>
      <c r="E114" s="86"/>
      <c r="F114" s="86"/>
      <c r="G114" s="26"/>
      <c r="H114" s="32"/>
      <c r="I114" s="32"/>
    </row>
    <row r="115" spans="1:12" ht="29.45" customHeight="1" x14ac:dyDescent="0.2">
      <c r="A115" s="18"/>
      <c r="B115" s="18"/>
      <c r="C115" s="26" t="s">
        <v>7</v>
      </c>
      <c r="D115" s="86" t="s">
        <v>127</v>
      </c>
      <c r="E115" s="86"/>
      <c r="F115" s="86"/>
      <c r="G115" s="26"/>
      <c r="H115" s="32">
        <v>2000000</v>
      </c>
      <c r="I115" s="32">
        <v>2000000</v>
      </c>
      <c r="J115" s="4">
        <f>I115/H115*100</f>
        <v>100</v>
      </c>
    </row>
    <row r="116" spans="1:12" ht="17.25" customHeight="1" x14ac:dyDescent="0.2">
      <c r="A116" s="18"/>
      <c r="B116" s="18"/>
      <c r="C116" s="26" t="s">
        <v>72</v>
      </c>
      <c r="D116" s="86" t="s">
        <v>128</v>
      </c>
      <c r="E116" s="86"/>
      <c r="F116" s="86"/>
      <c r="G116" s="26"/>
      <c r="H116" s="32">
        <v>13000000</v>
      </c>
      <c r="I116" s="45"/>
    </row>
    <row r="117" spans="1:12" x14ac:dyDescent="0.2">
      <c r="A117" s="18"/>
      <c r="B117" s="18" t="s">
        <v>72</v>
      </c>
      <c r="C117" s="18" t="s">
        <v>129</v>
      </c>
      <c r="D117" s="18"/>
      <c r="E117" s="18"/>
      <c r="F117" s="18"/>
      <c r="G117" s="18"/>
    </row>
    <row r="118" spans="1:12" ht="19.5" customHeight="1" x14ac:dyDescent="0.2">
      <c r="A118" s="18"/>
      <c r="B118" s="18"/>
      <c r="C118" s="18" t="s">
        <v>7</v>
      </c>
      <c r="D118" s="49" t="s">
        <v>130</v>
      </c>
      <c r="E118" s="6"/>
      <c r="F118" s="7"/>
      <c r="G118" s="7"/>
      <c r="H118" s="45">
        <v>350000</v>
      </c>
      <c r="I118" s="45">
        <v>350000</v>
      </c>
      <c r="J118" s="4">
        <f>I118/H118*100</f>
        <v>100</v>
      </c>
    </row>
    <row r="119" spans="1:12" ht="30.75" customHeight="1" x14ac:dyDescent="0.2">
      <c r="A119" s="18"/>
      <c r="B119" s="18"/>
      <c r="C119" s="75" t="s">
        <v>72</v>
      </c>
      <c r="D119" s="87" t="s">
        <v>131</v>
      </c>
      <c r="E119" s="87"/>
      <c r="F119" s="87"/>
      <c r="G119" s="18"/>
      <c r="H119" s="20">
        <v>4957790</v>
      </c>
      <c r="I119" s="20"/>
    </row>
    <row r="120" spans="1:12" ht="39" customHeight="1" x14ac:dyDescent="0.2">
      <c r="A120" s="18"/>
      <c r="B120" s="18"/>
      <c r="C120" s="75" t="s">
        <v>74</v>
      </c>
      <c r="D120" s="86" t="s">
        <v>132</v>
      </c>
      <c r="E120" s="86"/>
      <c r="F120" s="86"/>
      <c r="G120" s="18"/>
      <c r="H120" s="20"/>
      <c r="I120" s="20">
        <v>80000000</v>
      </c>
    </row>
    <row r="121" spans="1:12" ht="19.5" customHeight="1" x14ac:dyDescent="0.2">
      <c r="A121" s="88" t="s">
        <v>133</v>
      </c>
      <c r="B121" s="88"/>
      <c r="C121" s="88"/>
      <c r="D121" s="88"/>
      <c r="E121" s="88"/>
      <c r="F121" s="88"/>
      <c r="G121" s="11"/>
      <c r="H121" s="76">
        <f>SUM(H115:H119)</f>
        <v>20307790</v>
      </c>
      <c r="I121" s="76">
        <f>SUM(I115:I120)</f>
        <v>82350000</v>
      </c>
      <c r="J121" s="4">
        <f>I121/H121*100</f>
        <v>405.50941289032431</v>
      </c>
      <c r="L121" s="25"/>
    </row>
    <row r="122" spans="1:12" ht="22.15" customHeight="1" x14ac:dyDescent="0.25">
      <c r="A122" s="77" t="s">
        <v>134</v>
      </c>
      <c r="B122" s="77"/>
      <c r="C122" s="77"/>
      <c r="D122" s="77"/>
      <c r="E122" s="77"/>
      <c r="F122" s="77"/>
      <c r="G122" s="12"/>
      <c r="H122" s="76">
        <f>H77+H98+H103+H109+H121</f>
        <v>3281367107</v>
      </c>
      <c r="I122" s="76">
        <f>I77+I98+I103+I109+I121+I82</f>
        <v>4049357912</v>
      </c>
      <c r="J122" s="4">
        <f>I122/H122*100</f>
        <v>123.40459875280881</v>
      </c>
    </row>
    <row r="123" spans="1:12" ht="15" customHeight="1" x14ac:dyDescent="0.2">
      <c r="A123" s="12"/>
      <c r="B123" s="12"/>
      <c r="C123" s="12"/>
      <c r="D123" s="12"/>
      <c r="E123" s="12"/>
      <c r="F123" s="12"/>
      <c r="G123" s="12"/>
      <c r="H123" s="76"/>
      <c r="I123" s="76"/>
    </row>
    <row r="124" spans="1:12" x14ac:dyDescent="0.2">
      <c r="A124" s="12" t="s">
        <v>135</v>
      </c>
      <c r="B124" s="88" t="s">
        <v>136</v>
      </c>
      <c r="C124" s="88"/>
      <c r="D124" s="88"/>
      <c r="E124" s="88"/>
      <c r="F124" s="88"/>
      <c r="G124" s="11"/>
      <c r="H124" s="32"/>
      <c r="I124" s="32"/>
    </row>
    <row r="125" spans="1:12" ht="18.600000000000001" customHeight="1" x14ac:dyDescent="0.2">
      <c r="A125" s="12"/>
      <c r="B125" s="26" t="s">
        <v>7</v>
      </c>
      <c r="C125" s="86" t="s">
        <v>137</v>
      </c>
      <c r="D125" s="86"/>
      <c r="E125" s="86"/>
      <c r="F125" s="86"/>
      <c r="G125" s="11"/>
      <c r="H125" s="32"/>
      <c r="I125" s="32"/>
    </row>
    <row r="126" spans="1:12" ht="27.6" customHeight="1" x14ac:dyDescent="0.2">
      <c r="A126" s="12"/>
      <c r="B126" s="11"/>
      <c r="C126" s="78" t="s">
        <v>7</v>
      </c>
      <c r="D126" s="86" t="s">
        <v>138</v>
      </c>
      <c r="E126" s="86"/>
      <c r="F126" s="86"/>
      <c r="G126" s="11"/>
      <c r="H126" s="32"/>
      <c r="I126" s="32">
        <v>1200000000</v>
      </c>
    </row>
    <row r="127" spans="1:12" ht="18" customHeight="1" x14ac:dyDescent="0.2">
      <c r="A127" s="12"/>
      <c r="B127" s="11"/>
      <c r="C127" s="26" t="s">
        <v>72</v>
      </c>
      <c r="D127" s="86" t="s">
        <v>139</v>
      </c>
      <c r="E127" s="86"/>
      <c r="F127" s="86"/>
      <c r="G127" s="26"/>
      <c r="H127" s="32">
        <v>606947461</v>
      </c>
      <c r="I127" s="32">
        <f>1458681916+40000000+25852293</f>
        <v>1524534209</v>
      </c>
      <c r="J127" s="4">
        <f>I127/H127*100</f>
        <v>251.18058925367183</v>
      </c>
      <c r="L127" s="32"/>
    </row>
    <row r="128" spans="1:12" ht="20.45" customHeight="1" x14ac:dyDescent="0.2">
      <c r="A128" s="18"/>
      <c r="B128" s="18"/>
      <c r="C128" s="18" t="s">
        <v>74</v>
      </c>
      <c r="D128" s="18" t="s">
        <v>140</v>
      </c>
      <c r="E128" s="18"/>
      <c r="F128" s="18"/>
      <c r="G128" s="18"/>
      <c r="H128" s="20">
        <v>28348281</v>
      </c>
      <c r="I128" s="20">
        <v>41318084</v>
      </c>
      <c r="J128" s="4">
        <f>I128/H128*100</f>
        <v>145.7516383444908</v>
      </c>
    </row>
    <row r="129" spans="1:12" ht="20.45" customHeight="1" x14ac:dyDescent="0.2">
      <c r="A129" s="18"/>
      <c r="B129" s="18"/>
      <c r="C129" s="18" t="s">
        <v>76</v>
      </c>
      <c r="D129" s="18" t="s">
        <v>141</v>
      </c>
      <c r="E129" s="18"/>
      <c r="F129" s="18"/>
      <c r="G129" s="18"/>
      <c r="H129" s="20"/>
      <c r="I129" s="20">
        <v>88738916</v>
      </c>
    </row>
    <row r="130" spans="1:12" ht="20.45" customHeight="1" x14ac:dyDescent="0.2">
      <c r="A130" s="18"/>
      <c r="B130" s="18" t="s">
        <v>72</v>
      </c>
      <c r="C130" s="18" t="s">
        <v>142</v>
      </c>
      <c r="D130" s="18"/>
      <c r="E130" s="18"/>
      <c r="F130" s="18"/>
      <c r="G130" s="18"/>
      <c r="H130" s="20"/>
      <c r="I130" s="20">
        <v>100000000</v>
      </c>
    </row>
    <row r="131" spans="1:12" ht="21.75" customHeight="1" x14ac:dyDescent="0.2">
      <c r="A131" s="12" t="s">
        <v>136</v>
      </c>
      <c r="B131" s="12"/>
      <c r="C131" s="12"/>
      <c r="D131" s="12"/>
      <c r="E131" s="12"/>
      <c r="F131" s="12"/>
      <c r="G131" s="12"/>
      <c r="H131" s="76">
        <f>SUM(H127:H128)</f>
        <v>635295742</v>
      </c>
      <c r="I131" s="76">
        <f>SUM(I126:I130)</f>
        <v>2954591209</v>
      </c>
      <c r="J131" s="4">
        <f>I131/H131*100</f>
        <v>465.07335303374344</v>
      </c>
      <c r="L131" s="63"/>
    </row>
    <row r="132" spans="1:12" ht="5.25" customHeight="1" x14ac:dyDescent="0.2">
      <c r="A132" s="18"/>
      <c r="B132" s="18"/>
      <c r="C132" s="18"/>
      <c r="D132" s="18"/>
      <c r="E132" s="18"/>
      <c r="F132" s="18"/>
      <c r="G132" s="18"/>
      <c r="H132" s="20"/>
      <c r="I132" s="20"/>
    </row>
    <row r="133" spans="1:12" ht="21.75" customHeight="1" x14ac:dyDescent="0.25">
      <c r="A133" s="77" t="s">
        <v>143</v>
      </c>
      <c r="B133" s="77"/>
      <c r="C133" s="77"/>
      <c r="D133" s="77"/>
      <c r="E133" s="77"/>
      <c r="F133" s="77"/>
      <c r="G133" s="77"/>
      <c r="H133" s="79">
        <f>H122+H131</f>
        <v>3916662849</v>
      </c>
      <c r="I133" s="79">
        <f>I122+I131</f>
        <v>7003949121</v>
      </c>
      <c r="J133" s="80">
        <f>I133/H133*100</f>
        <v>178.82440718093068</v>
      </c>
      <c r="K133" t="s">
        <v>144</v>
      </c>
      <c r="L133" s="25"/>
    </row>
    <row r="134" spans="1:12" x14ac:dyDescent="0.2">
      <c r="A134" s="19"/>
      <c r="B134" s="19"/>
      <c r="C134" s="19"/>
      <c r="D134" s="19"/>
      <c r="E134" s="19"/>
      <c r="F134" s="19"/>
      <c r="G134" s="19"/>
      <c r="H134" s="81"/>
      <c r="I134" s="81"/>
    </row>
    <row r="135" spans="1:12" ht="15" x14ac:dyDescent="0.25">
      <c r="A135" s="82"/>
      <c r="B135" s="82"/>
      <c r="C135" s="82"/>
      <c r="D135" s="82"/>
      <c r="E135" s="82"/>
      <c r="F135" s="82"/>
      <c r="G135" s="82"/>
      <c r="H135" s="83"/>
      <c r="I135" s="83"/>
    </row>
    <row r="136" spans="1:12" ht="14.25" x14ac:dyDescent="0.2">
      <c r="A136" s="82"/>
      <c r="B136" s="82"/>
      <c r="C136" s="82"/>
      <c r="D136" s="82"/>
      <c r="E136" s="82"/>
      <c r="F136" s="82"/>
      <c r="G136" s="82"/>
      <c r="H136" s="76"/>
      <c r="I136" s="76"/>
    </row>
    <row r="137" spans="1:12" ht="15" x14ac:dyDescent="0.25">
      <c r="A137" s="82"/>
      <c r="B137" s="82"/>
      <c r="C137" s="82"/>
      <c r="D137" s="82"/>
      <c r="E137" s="82"/>
      <c r="F137" s="82"/>
      <c r="G137" s="82"/>
      <c r="H137" s="84"/>
      <c r="I137" s="84"/>
    </row>
    <row r="138" spans="1:12" ht="15" x14ac:dyDescent="0.25">
      <c r="A138" s="82"/>
      <c r="B138" s="82"/>
      <c r="C138" s="82"/>
      <c r="D138" s="82"/>
      <c r="E138" s="82"/>
      <c r="F138" s="82"/>
      <c r="G138" s="82"/>
      <c r="H138" s="85"/>
      <c r="I138" s="85"/>
    </row>
    <row r="139" spans="1:12" ht="15" x14ac:dyDescent="0.25">
      <c r="A139" s="82"/>
      <c r="B139" s="82"/>
      <c r="C139" s="82"/>
      <c r="D139" s="82"/>
      <c r="E139" s="82"/>
      <c r="F139" s="82"/>
      <c r="G139" s="82"/>
      <c r="H139" s="85"/>
      <c r="I139" s="85"/>
      <c r="L139" s="25"/>
    </row>
    <row r="140" spans="1:12" ht="15" x14ac:dyDescent="0.25">
      <c r="A140" s="82"/>
      <c r="B140" s="82"/>
      <c r="C140" s="82"/>
      <c r="D140" s="82"/>
      <c r="E140" s="82"/>
      <c r="F140" s="82"/>
      <c r="G140" s="82"/>
      <c r="H140" s="85"/>
      <c r="I140" s="85"/>
    </row>
    <row r="141" spans="1:12" ht="15" x14ac:dyDescent="0.25">
      <c r="A141" s="82"/>
      <c r="B141" s="82"/>
      <c r="C141" s="82"/>
      <c r="D141" s="82"/>
      <c r="E141" s="82"/>
      <c r="F141" s="82"/>
      <c r="G141" s="82"/>
      <c r="H141" s="85"/>
      <c r="I141" s="85"/>
    </row>
    <row r="142" spans="1:12" ht="15" x14ac:dyDescent="0.25">
      <c r="A142" s="82"/>
      <c r="B142" s="82"/>
      <c r="C142" s="82"/>
      <c r="D142" s="82"/>
      <c r="E142" s="82"/>
      <c r="F142" s="82"/>
      <c r="G142" s="82"/>
      <c r="H142" s="85"/>
      <c r="I142" s="85"/>
    </row>
    <row r="143" spans="1:12" ht="15" x14ac:dyDescent="0.25">
      <c r="A143" s="82"/>
      <c r="B143" s="82"/>
      <c r="C143" s="82"/>
      <c r="D143" s="82"/>
      <c r="E143" s="82"/>
      <c r="F143" s="82"/>
      <c r="G143" s="82"/>
      <c r="H143" s="85"/>
      <c r="I143" s="85"/>
    </row>
    <row r="144" spans="1:12" ht="15" x14ac:dyDescent="0.25">
      <c r="A144" s="82"/>
      <c r="B144" s="82"/>
      <c r="C144" s="82"/>
      <c r="D144" s="82"/>
      <c r="E144" s="82"/>
      <c r="F144" s="82"/>
      <c r="G144" s="82"/>
      <c r="H144" s="85"/>
      <c r="I144" s="85"/>
    </row>
    <row r="145" spans="1:9" ht="15" x14ac:dyDescent="0.25">
      <c r="A145" s="82"/>
      <c r="B145" s="82"/>
      <c r="C145" s="82"/>
      <c r="D145" s="82"/>
      <c r="E145" s="82"/>
      <c r="F145" s="82"/>
      <c r="G145" s="82"/>
      <c r="H145" s="85"/>
      <c r="I145" s="85"/>
    </row>
    <row r="146" spans="1:9" ht="15" x14ac:dyDescent="0.25">
      <c r="A146" s="82"/>
      <c r="B146" s="82"/>
      <c r="C146" s="82"/>
      <c r="D146" s="82"/>
      <c r="E146" s="82"/>
      <c r="F146" s="82"/>
      <c r="G146" s="82"/>
      <c r="H146" s="85"/>
      <c r="I146" s="85"/>
    </row>
    <row r="147" spans="1:9" ht="15" x14ac:dyDescent="0.25">
      <c r="A147" s="82"/>
      <c r="B147" s="82"/>
      <c r="C147" s="82"/>
      <c r="D147" s="82"/>
      <c r="E147" s="82"/>
      <c r="F147" s="82"/>
      <c r="G147" s="82"/>
      <c r="H147" s="85"/>
      <c r="I147" s="85"/>
    </row>
    <row r="148" spans="1:9" ht="15" x14ac:dyDescent="0.25">
      <c r="A148" s="82"/>
      <c r="B148" s="82"/>
      <c r="C148" s="82"/>
      <c r="D148" s="82"/>
      <c r="E148" s="82"/>
      <c r="F148" s="82"/>
      <c r="G148" s="82"/>
      <c r="H148" s="85"/>
      <c r="I148" s="85"/>
    </row>
    <row r="149" spans="1:9" ht="15" x14ac:dyDescent="0.25">
      <c r="A149" s="82"/>
      <c r="B149" s="82"/>
      <c r="C149" s="82"/>
      <c r="D149" s="82"/>
      <c r="E149" s="82"/>
      <c r="F149" s="82"/>
      <c r="G149" s="82"/>
      <c r="H149" s="85"/>
      <c r="I149" s="85"/>
    </row>
    <row r="150" spans="1:9" ht="15" x14ac:dyDescent="0.25">
      <c r="A150" s="82"/>
      <c r="B150" s="82"/>
      <c r="C150" s="82"/>
      <c r="D150" s="82"/>
      <c r="E150" s="82"/>
      <c r="F150" s="82"/>
      <c r="G150" s="82"/>
      <c r="H150" s="85"/>
      <c r="I150" s="85"/>
    </row>
    <row r="151" spans="1:9" ht="15" x14ac:dyDescent="0.25">
      <c r="A151" s="82"/>
      <c r="B151" s="82"/>
      <c r="C151" s="82"/>
      <c r="D151" s="82"/>
      <c r="E151" s="82"/>
      <c r="F151" s="82"/>
      <c r="G151" s="82"/>
      <c r="H151" s="85"/>
      <c r="I151" s="85"/>
    </row>
    <row r="152" spans="1:9" ht="15" x14ac:dyDescent="0.25">
      <c r="A152" s="82"/>
      <c r="B152" s="82"/>
      <c r="C152" s="82"/>
      <c r="D152" s="82"/>
      <c r="E152" s="82"/>
      <c r="F152" s="82"/>
      <c r="G152" s="82"/>
      <c r="H152" s="85"/>
      <c r="I152" s="85"/>
    </row>
    <row r="153" spans="1:9" ht="15" x14ac:dyDescent="0.25">
      <c r="H153" s="85"/>
      <c r="I153" s="85"/>
    </row>
    <row r="154" spans="1:9" ht="15" x14ac:dyDescent="0.25">
      <c r="H154" s="85"/>
      <c r="I154" s="85"/>
    </row>
    <row r="155" spans="1:9" ht="15" x14ac:dyDescent="0.25">
      <c r="H155" s="85"/>
      <c r="I155" s="85"/>
    </row>
    <row r="156" spans="1:9" ht="15" x14ac:dyDescent="0.25">
      <c r="H156" s="85"/>
      <c r="I156" s="85"/>
    </row>
  </sheetData>
  <sheetProtection formatCells="0" formatColumns="0" formatRows="0" insertColumns="0" insertRows="0" insertHyperlinks="0" deleteColumns="0" deleteRows="0" sort="0" autoFilter="0" pivotTables="0"/>
  <mergeCells count="69">
    <mergeCell ref="J10:J12"/>
    <mergeCell ref="A1:J1"/>
    <mergeCell ref="A2:J2"/>
    <mergeCell ref="A3:J3"/>
    <mergeCell ref="A5:I5"/>
    <mergeCell ref="A6:I6"/>
    <mergeCell ref="A7:I7"/>
    <mergeCell ref="A8:I8"/>
    <mergeCell ref="H9:I9"/>
    <mergeCell ref="A10:G12"/>
    <mergeCell ref="H10:H12"/>
    <mergeCell ref="I10:I12"/>
    <mergeCell ref="E38:F38"/>
    <mergeCell ref="B14:G14"/>
    <mergeCell ref="D16:F16"/>
    <mergeCell ref="D17:F17"/>
    <mergeCell ref="E20:F20"/>
    <mergeCell ref="E22:F22"/>
    <mergeCell ref="E24:F24"/>
    <mergeCell ref="E26:F26"/>
    <mergeCell ref="E30:F30"/>
    <mergeCell ref="D34:F34"/>
    <mergeCell ref="B35:F35"/>
    <mergeCell ref="C36:F36"/>
    <mergeCell ref="D52:F52"/>
    <mergeCell ref="E39:F39"/>
    <mergeCell ref="E40:F40"/>
    <mergeCell ref="B41:F41"/>
    <mergeCell ref="C43:F43"/>
    <mergeCell ref="D44:G44"/>
    <mergeCell ref="C45:F45"/>
    <mergeCell ref="D46:F46"/>
    <mergeCell ref="C47:F47"/>
    <mergeCell ref="C48:F48"/>
    <mergeCell ref="B49:F49"/>
    <mergeCell ref="C51:F51"/>
    <mergeCell ref="D66:F66"/>
    <mergeCell ref="D53:F53"/>
    <mergeCell ref="D54:F54"/>
    <mergeCell ref="B55:F55"/>
    <mergeCell ref="C56:F56"/>
    <mergeCell ref="D58:F58"/>
    <mergeCell ref="C59:F59"/>
    <mergeCell ref="B60:F60"/>
    <mergeCell ref="C62:F62"/>
    <mergeCell ref="D63:F63"/>
    <mergeCell ref="D64:F64"/>
    <mergeCell ref="D65:F65"/>
    <mergeCell ref="C114:F114"/>
    <mergeCell ref="D70:F70"/>
    <mergeCell ref="D71:F71"/>
    <mergeCell ref="D72:F72"/>
    <mergeCell ref="D73:F73"/>
    <mergeCell ref="D74:F74"/>
    <mergeCell ref="B75:F75"/>
    <mergeCell ref="A77:F77"/>
    <mergeCell ref="B79:F79"/>
    <mergeCell ref="D80:F80"/>
    <mergeCell ref="A82:F82"/>
    <mergeCell ref="C102:F102"/>
    <mergeCell ref="C125:F125"/>
    <mergeCell ref="D126:F126"/>
    <mergeCell ref="D127:F127"/>
    <mergeCell ref="D115:F115"/>
    <mergeCell ref="D116:F116"/>
    <mergeCell ref="D119:F119"/>
    <mergeCell ref="D120:F120"/>
    <mergeCell ref="A121:F121"/>
    <mergeCell ref="B124:F124"/>
  </mergeCells>
  <pageMargins left="0.19685039370078741" right="0.19685039370078741" top="0.59055118110236227" bottom="0.23622047244094491" header="0" footer="0"/>
  <pageSetup paperSize="9" scale="86" orientation="portrait" r:id="rId1"/>
  <headerFooter alignWithMargins="0"/>
  <rowBreaks count="2" manualBreakCount="2">
    <brk id="49" max="9" man="1"/>
    <brk id="8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 melléklet</vt:lpstr>
      <vt:lpstr>'2. melléklet'!Nyomtatási_cím</vt:lpstr>
      <vt:lpstr>'2. melléklet'!Nyomtatási_terület</vt:lpstr>
    </vt:vector>
  </TitlesOfParts>
  <Company>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2021-06-14T13:32:47Z</dcterms:created>
  <dcterms:modified xsi:type="dcterms:W3CDTF">2021-06-15T08:49:39Z</dcterms:modified>
</cp:coreProperties>
</file>