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3. mellékle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M22" i="1"/>
  <c r="G22" i="1"/>
  <c r="G23" i="1" s="1"/>
  <c r="F22" i="1"/>
  <c r="E22" i="1"/>
  <c r="O21" i="1"/>
  <c r="H21" i="1"/>
  <c r="C21" i="1" s="1"/>
  <c r="D21" i="1"/>
  <c r="D22" i="1" s="1"/>
  <c r="H20" i="1"/>
  <c r="C20" i="1"/>
  <c r="O19" i="1"/>
  <c r="H19" i="1"/>
  <c r="C19" i="1" s="1"/>
  <c r="O18" i="1"/>
  <c r="C18" i="1" s="1"/>
  <c r="H18" i="1"/>
  <c r="O17" i="1"/>
  <c r="H17" i="1"/>
  <c r="C17" i="1" s="1"/>
  <c r="O16" i="1"/>
  <c r="O22" i="1" s="1"/>
  <c r="H16" i="1"/>
  <c r="H22" i="1" s="1"/>
  <c r="C16" i="1"/>
  <c r="O15" i="1"/>
  <c r="H15" i="1"/>
  <c r="C15" i="1"/>
  <c r="P15" i="1" s="1"/>
  <c r="O14" i="1"/>
  <c r="O23" i="1" s="1"/>
  <c r="N14" i="1"/>
  <c r="M14" i="1"/>
  <c r="M23" i="1" s="1"/>
  <c r="K14" i="1"/>
  <c r="K23" i="1" s="1"/>
  <c r="J14" i="1"/>
  <c r="J23" i="1" s="1"/>
  <c r="F14" i="1"/>
  <c r="F23" i="1" s="1"/>
  <c r="E14" i="1"/>
  <c r="E23" i="1" s="1"/>
  <c r="D14" i="1"/>
  <c r="H14" i="1" s="1"/>
  <c r="C22" i="1" l="1"/>
  <c r="H23" i="1"/>
  <c r="D23" i="1"/>
  <c r="L14" i="1"/>
  <c r="L23" i="1" s="1"/>
  <c r="C14" i="1" l="1"/>
  <c r="C23" i="1" s="1"/>
</calcChain>
</file>

<file path=xl/sharedStrings.xml><?xml version="1.0" encoding="utf-8"?>
<sst xmlns="http://schemas.openxmlformats.org/spreadsheetml/2006/main" count="42" uniqueCount="40">
  <si>
    <t xml:space="preserve">SÁRVÁR VÁROS ÖNKORMÁNYZATA  </t>
  </si>
  <si>
    <t>BEVÉTELEINEK KÖLTSÉGVETÉSI SZERVENKÉNTI ALAKULÁSA</t>
  </si>
  <si>
    <t>2021. év</t>
  </si>
  <si>
    <t>Ft-ban</t>
  </si>
  <si>
    <t>Sorszám</t>
  </si>
  <si>
    <t>Megnevezés</t>
  </si>
  <si>
    <t>bevételek összesen:</t>
  </si>
  <si>
    <t>működési bevételek</t>
  </si>
  <si>
    <t>felhalmozási bevételek</t>
  </si>
  <si>
    <t>finanszírozási bevételek</t>
  </si>
  <si>
    <t>működési támogatások államháztartáson belülről</t>
  </si>
  <si>
    <t>közhatalmi bevételek</t>
  </si>
  <si>
    <t>működési célú átvett pénz-    eszközök</t>
  </si>
  <si>
    <t>működési bevételek összesen</t>
  </si>
  <si>
    <t>felhalmozási támogatások államháztartáson belülről</t>
  </si>
  <si>
    <t>felhalmozási célú átvett pénzeszközök</t>
  </si>
  <si>
    <t>felhalmozási bevételek összesen</t>
  </si>
  <si>
    <t>előző évi költségvetési  maradvány igénybevétele</t>
  </si>
  <si>
    <t>Likviditási célú hitelek, folyószámla hitel  felvétele</t>
  </si>
  <si>
    <t>központi, irányító szervi támogatás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</si>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</sst>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_F_t_-;\-* #,##0\ _F_t_-;_-* &quot;-&quot;\ _F_t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2" applyFont="1"/>
    <xf numFmtId="165" fontId="3" fillId="0" borderId="0" xfId="1" applyNumberFormat="1" applyFont="1"/>
    <xf numFmtId="165" fontId="5" fillId="0" borderId="0" xfId="1" applyNumberFormat="1" applyFont="1" applyAlignment="1"/>
    <xf numFmtId="0" fontId="7" fillId="0" borderId="0" xfId="2" applyFont="1" applyAlignment="1"/>
    <xf numFmtId="0" fontId="5" fillId="0" borderId="0" xfId="2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right"/>
    </xf>
    <xf numFmtId="0" fontId="0" fillId="0" borderId="14" xfId="0" applyBorder="1" applyAlignment="1">
      <alignment horizontal="right"/>
    </xf>
    <xf numFmtId="0" fontId="9" fillId="0" borderId="15" xfId="2" applyFont="1" applyBorder="1" applyAlignment="1">
      <alignment horizontal="left"/>
    </xf>
    <xf numFmtId="165" fontId="11" fillId="0" borderId="16" xfId="1" applyNumberFormat="1" applyFont="1" applyBorder="1" applyAlignment="1">
      <alignment horizontal="left"/>
    </xf>
    <xf numFmtId="165" fontId="11" fillId="0" borderId="16" xfId="1" applyNumberFormat="1" applyFont="1" applyFill="1" applyBorder="1"/>
    <xf numFmtId="165" fontId="11" fillId="0" borderId="16" xfId="1" applyNumberFormat="1" applyFont="1" applyBorder="1"/>
    <xf numFmtId="165" fontId="12" fillId="0" borderId="16" xfId="1" applyNumberFormat="1" applyFont="1" applyBorder="1"/>
    <xf numFmtId="165" fontId="11" fillId="0" borderId="17" xfId="1" applyNumberFormat="1" applyFont="1" applyBorder="1"/>
    <xf numFmtId="165" fontId="11" fillId="0" borderId="18" xfId="1" applyNumberFormat="1" applyFont="1" applyBorder="1"/>
    <xf numFmtId="0" fontId="9" fillId="0" borderId="19" xfId="2" applyFont="1" applyBorder="1" applyAlignment="1">
      <alignment horizontal="left" wrapText="1"/>
    </xf>
    <xf numFmtId="165" fontId="11" fillId="0" borderId="20" xfId="1" applyNumberFormat="1" applyFont="1" applyBorder="1" applyAlignment="1">
      <alignment horizontal="left"/>
    </xf>
    <xf numFmtId="165" fontId="11" fillId="0" borderId="20" xfId="1" applyNumberFormat="1" applyFont="1" applyBorder="1"/>
    <xf numFmtId="165" fontId="12" fillId="0" borderId="20" xfId="1" applyNumberFormat="1" applyFont="1" applyBorder="1"/>
    <xf numFmtId="165" fontId="11" fillId="0" borderId="21" xfId="1" applyNumberFormat="1" applyFont="1" applyBorder="1"/>
    <xf numFmtId="165" fontId="11" fillId="0" borderId="22" xfId="1" applyNumberFormat="1" applyFont="1" applyBorder="1"/>
    <xf numFmtId="166" fontId="0" fillId="0" borderId="0" xfId="0" applyNumberFormat="1"/>
    <xf numFmtId="0" fontId="9" fillId="0" borderId="19" xfId="2" applyFont="1" applyBorder="1" applyAlignment="1">
      <alignment horizontal="left"/>
    </xf>
    <xf numFmtId="165" fontId="0" fillId="0" borderId="0" xfId="0" applyNumberFormat="1"/>
    <xf numFmtId="0" fontId="9" fillId="0" borderId="19" xfId="2" applyFont="1" applyBorder="1"/>
    <xf numFmtId="0" fontId="9" fillId="0" borderId="19" xfId="2" quotePrefix="1" applyFont="1" applyBorder="1" applyAlignment="1">
      <alignment horizontal="left" wrapText="1"/>
    </xf>
    <xf numFmtId="0" fontId="0" fillId="0" borderId="23" xfId="0" applyBorder="1" applyAlignment="1">
      <alignment horizontal="right"/>
    </xf>
    <xf numFmtId="0" fontId="13" fillId="0" borderId="24" xfId="2" applyFont="1" applyBorder="1"/>
    <xf numFmtId="165" fontId="11" fillId="0" borderId="25" xfId="1" applyNumberFormat="1" applyFont="1" applyBorder="1" applyAlignment="1">
      <alignment horizontal="left"/>
    </xf>
    <xf numFmtId="165" fontId="14" fillId="0" borderId="25" xfId="1" applyNumberFormat="1" applyFont="1" applyBorder="1"/>
    <xf numFmtId="165" fontId="12" fillId="0" borderId="25" xfId="1" applyNumberFormat="1" applyFont="1" applyBorder="1"/>
    <xf numFmtId="165" fontId="14" fillId="0" borderId="26" xfId="1" applyNumberFormat="1" applyFont="1" applyBorder="1"/>
    <xf numFmtId="165" fontId="14" fillId="0" borderId="27" xfId="1" applyNumberFormat="1" applyFont="1" applyBorder="1"/>
    <xf numFmtId="0" fontId="0" fillId="0" borderId="28" xfId="0" applyBorder="1" applyAlignment="1">
      <alignment horizontal="right"/>
    </xf>
    <xf numFmtId="0" fontId="5" fillId="0" borderId="4" xfId="2" applyFont="1" applyBorder="1"/>
    <xf numFmtId="165" fontId="12" fillId="0" borderId="29" xfId="1" applyNumberFormat="1" applyFont="1" applyBorder="1"/>
    <xf numFmtId="165" fontId="9" fillId="0" borderId="1" xfId="1" applyNumberFormat="1" applyFont="1" applyBorder="1" applyAlignment="1">
      <alignment horizontal="center" vertical="center" wrapText="1"/>
    </xf>
    <xf numFmtId="165" fontId="9" fillId="0" borderId="5" xfId="1" applyNumberFormat="1" applyFont="1" applyBorder="1" applyAlignment="1">
      <alignment horizontal="center" vertical="center" wrapText="1"/>
    </xf>
    <xf numFmtId="165" fontId="9" fillId="0" borderId="11" xfId="1" applyNumberFormat="1" applyFont="1" applyBorder="1" applyAlignment="1">
      <alignment horizontal="center" vertical="center" wrapText="1"/>
    </xf>
    <xf numFmtId="165" fontId="9" fillId="0" borderId="7" xfId="1" applyNumberFormat="1" applyFont="1" applyBorder="1" applyAlignment="1">
      <alignment horizontal="center" vertical="center" wrapText="1"/>
    </xf>
    <xf numFmtId="165" fontId="9" fillId="0" borderId="9" xfId="1" applyNumberFormat="1" applyFont="1" applyBorder="1" applyAlignment="1">
      <alignment horizontal="center" vertical="center" wrapText="1"/>
    </xf>
    <xf numFmtId="165" fontId="9" fillId="0" borderId="13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0" fillId="0" borderId="5" xfId="1" applyNumberFormat="1" applyFont="1" applyBorder="1" applyAlignment="1">
      <alignment horizontal="center" vertical="center" wrapText="1"/>
    </xf>
    <xf numFmtId="165" fontId="10" fillId="0" borderId="11" xfId="1" applyNumberFormat="1" applyFont="1" applyBorder="1" applyAlignment="1">
      <alignment horizontal="center" vertical="center" wrapText="1"/>
    </xf>
    <xf numFmtId="165" fontId="10" fillId="0" borderId="6" xfId="1" applyNumberFormat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165" fontId="10" fillId="0" borderId="12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9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165" fontId="9" fillId="0" borderId="4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wrapText="1"/>
    </xf>
    <xf numFmtId="165" fontId="9" fillId="0" borderId="3" xfId="1" applyNumberFormat="1" applyFont="1" applyBorder="1" applyAlignment="1">
      <alignment horizontal="center" wrapText="1"/>
    </xf>
    <xf numFmtId="165" fontId="9" fillId="0" borderId="4" xfId="1" applyNumberFormat="1" applyFont="1" applyBorder="1" applyAlignment="1">
      <alignment horizontal="center" wrapText="1"/>
    </xf>
    <xf numFmtId="165" fontId="4" fillId="0" borderId="0" xfId="1" applyNumberFormat="1" applyFont="1" applyAlignment="1">
      <alignment horizontal="right"/>
    </xf>
    <xf numFmtId="0" fontId="1" fillId="0" borderId="0" xfId="0" applyFont="1" applyAlignment="1"/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left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1.%20&#233;vi%20k&#246;lts&#233;gvet&#233;si%20rendelet%20I.%20sz&#225;m&#250;%20m&#243;dos&#237;t&#225;sa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m.Általános tartalék"/>
    </sheetNames>
    <sheetDataSet>
      <sheetData sheetId="0"/>
      <sheetData sheetId="1"/>
      <sheetData sheetId="2">
        <row r="63">
          <cell r="I63">
            <v>104300000</v>
          </cell>
        </row>
        <row r="69">
          <cell r="I69">
            <v>3350000</v>
          </cell>
        </row>
        <row r="72">
          <cell r="I72">
            <v>4110978</v>
          </cell>
        </row>
        <row r="77">
          <cell r="I77">
            <v>1500227707</v>
          </cell>
        </row>
        <row r="98">
          <cell r="I98">
            <v>1656000000</v>
          </cell>
        </row>
        <row r="109">
          <cell r="I109">
            <v>165600000</v>
          </cell>
        </row>
        <row r="121">
          <cell r="I121">
            <v>82350000</v>
          </cell>
        </row>
        <row r="126">
          <cell r="I126">
            <v>1200000000</v>
          </cell>
        </row>
        <row r="127">
          <cell r="I127">
            <v>1524534209</v>
          </cell>
        </row>
        <row r="128">
          <cell r="I128">
            <v>41318084</v>
          </cell>
        </row>
        <row r="130">
          <cell r="I130">
            <v>100000000</v>
          </cell>
        </row>
      </sheetData>
      <sheetData sheetId="3"/>
      <sheetData sheetId="4"/>
      <sheetData sheetId="5"/>
      <sheetData sheetId="6">
        <row r="14">
          <cell r="C14">
            <v>506903795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P72"/>
  <sheetViews>
    <sheetView tabSelected="1" zoomScaleNormal="100" workbookViewId="0">
      <selection activeCell="B3" sqref="B3:F3"/>
    </sheetView>
  </sheetViews>
  <sheetFormatPr defaultRowHeight="12.75" x14ac:dyDescent="0.2"/>
  <cols>
    <col min="1" max="1" width="3.5703125" customWidth="1"/>
    <col min="2" max="2" width="29.7109375" customWidth="1"/>
    <col min="3" max="3" width="17.140625" customWidth="1"/>
    <col min="4" max="4" width="16.5703125" customWidth="1"/>
    <col min="5" max="5" width="18.42578125" customWidth="1"/>
    <col min="6" max="6" width="17" customWidth="1"/>
    <col min="7" max="7" width="13" customWidth="1"/>
    <col min="8" max="8" width="17.140625" customWidth="1"/>
    <col min="9" max="9" width="17" customWidth="1"/>
    <col min="10" max="10" width="13.7109375" customWidth="1"/>
    <col min="11" max="11" width="14" customWidth="1"/>
    <col min="12" max="12" width="15.42578125" customWidth="1"/>
    <col min="13" max="14" width="16.140625" customWidth="1"/>
    <col min="15" max="15" width="16.5703125" customWidth="1"/>
    <col min="16" max="16" width="16" customWidth="1"/>
  </cols>
  <sheetData>
    <row r="1" spans="1:16" ht="15.75" x14ac:dyDescent="0.25">
      <c r="B1" s="1"/>
      <c r="C1" s="2"/>
      <c r="D1" s="2"/>
      <c r="E1" s="2"/>
      <c r="F1" s="2"/>
      <c r="G1" s="2"/>
      <c r="H1" s="2"/>
      <c r="I1" s="63"/>
      <c r="J1" s="64"/>
      <c r="K1" s="64"/>
      <c r="L1" s="64"/>
      <c r="M1" s="64"/>
      <c r="N1" s="64"/>
      <c r="O1" s="64"/>
    </row>
    <row r="2" spans="1:16" ht="15.75" x14ac:dyDescent="0.25">
      <c r="B2" s="65"/>
      <c r="C2" s="65"/>
      <c r="D2" s="65"/>
      <c r="E2" s="65"/>
      <c r="F2" s="65"/>
      <c r="G2" s="65"/>
      <c r="H2" s="3"/>
      <c r="I2" s="3"/>
      <c r="J2" s="66"/>
      <c r="K2" s="66"/>
      <c r="L2" s="66"/>
      <c r="M2" s="66"/>
      <c r="N2" s="66"/>
      <c r="O2" s="66"/>
    </row>
    <row r="3" spans="1:16" ht="14.25" x14ac:dyDescent="0.2">
      <c r="B3" s="67"/>
      <c r="C3" s="67"/>
      <c r="D3" s="67"/>
      <c r="E3" s="67"/>
      <c r="F3" s="67"/>
      <c r="G3" s="4"/>
      <c r="H3" s="4"/>
      <c r="I3" s="4"/>
      <c r="J3" s="4"/>
      <c r="K3" s="4"/>
      <c r="L3" s="4"/>
      <c r="M3" s="4"/>
      <c r="N3" s="4"/>
      <c r="O3" s="4"/>
    </row>
    <row r="4" spans="1:16" ht="14.25" x14ac:dyDescent="0.2"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ht="14.25" customHeight="1" x14ac:dyDescent="0.2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 ht="14.25" x14ac:dyDescent="0.2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6" ht="15.75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6" ht="16.5" thickBot="1" x14ac:dyDescent="0.3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 t="s">
        <v>3</v>
      </c>
    </row>
    <row r="9" spans="1:16" ht="16.5" thickBot="1" x14ac:dyDescent="0.3">
      <c r="A9" s="51" t="s">
        <v>4</v>
      </c>
      <c r="B9" s="54" t="s">
        <v>5</v>
      </c>
      <c r="C9" s="37" t="s">
        <v>6</v>
      </c>
      <c r="D9" s="57" t="s">
        <v>7</v>
      </c>
      <c r="E9" s="58"/>
      <c r="F9" s="58"/>
      <c r="G9" s="58"/>
      <c r="H9" s="59"/>
      <c r="I9" s="57" t="s">
        <v>8</v>
      </c>
      <c r="J9" s="58"/>
      <c r="K9" s="58"/>
      <c r="L9" s="59"/>
      <c r="M9" s="60" t="s">
        <v>9</v>
      </c>
      <c r="N9" s="61"/>
      <c r="O9" s="62"/>
    </row>
    <row r="10" spans="1:16" ht="19.5" customHeight="1" x14ac:dyDescent="0.2">
      <c r="A10" s="52"/>
      <c r="B10" s="55"/>
      <c r="C10" s="38"/>
      <c r="D10" s="43" t="s">
        <v>10</v>
      </c>
      <c r="E10" s="43" t="s">
        <v>11</v>
      </c>
      <c r="F10" s="43" t="s">
        <v>7</v>
      </c>
      <c r="G10" s="43" t="s">
        <v>12</v>
      </c>
      <c r="H10" s="37" t="s">
        <v>13</v>
      </c>
      <c r="I10" s="46" t="s">
        <v>14</v>
      </c>
      <c r="J10" s="43" t="s">
        <v>8</v>
      </c>
      <c r="K10" s="43" t="s">
        <v>15</v>
      </c>
      <c r="L10" s="37" t="s">
        <v>16</v>
      </c>
      <c r="M10" s="40" t="s">
        <v>17</v>
      </c>
      <c r="N10" s="40" t="s">
        <v>18</v>
      </c>
      <c r="O10" s="40" t="s">
        <v>19</v>
      </c>
    </row>
    <row r="11" spans="1:16" ht="21" customHeight="1" x14ac:dyDescent="0.2">
      <c r="A11" s="52"/>
      <c r="B11" s="55"/>
      <c r="C11" s="38"/>
      <c r="D11" s="44"/>
      <c r="E11" s="44"/>
      <c r="F11" s="44"/>
      <c r="G11" s="44"/>
      <c r="H11" s="38"/>
      <c r="I11" s="47"/>
      <c r="J11" s="44"/>
      <c r="K11" s="44"/>
      <c r="L11" s="38"/>
      <c r="M11" s="41"/>
      <c r="N11" s="41"/>
      <c r="O11" s="41"/>
    </row>
    <row r="12" spans="1:16" ht="19.5" customHeight="1" x14ac:dyDescent="0.2">
      <c r="A12" s="52"/>
      <c r="B12" s="55"/>
      <c r="C12" s="38"/>
      <c r="D12" s="44"/>
      <c r="E12" s="44"/>
      <c r="F12" s="44"/>
      <c r="G12" s="44"/>
      <c r="H12" s="38"/>
      <c r="I12" s="47"/>
      <c r="J12" s="44"/>
      <c r="K12" s="44"/>
      <c r="L12" s="38"/>
      <c r="M12" s="41"/>
      <c r="N12" s="41"/>
      <c r="O12" s="41"/>
    </row>
    <row r="13" spans="1:16" ht="25.5" customHeight="1" thickBot="1" x14ac:dyDescent="0.25">
      <c r="A13" s="53"/>
      <c r="B13" s="56"/>
      <c r="C13" s="39"/>
      <c r="D13" s="45"/>
      <c r="E13" s="45"/>
      <c r="F13" s="45"/>
      <c r="G13" s="45"/>
      <c r="H13" s="39"/>
      <c r="I13" s="48"/>
      <c r="J13" s="45"/>
      <c r="K13" s="45"/>
      <c r="L13" s="39"/>
      <c r="M13" s="42"/>
      <c r="N13" s="42"/>
      <c r="O13" s="42"/>
    </row>
    <row r="14" spans="1:16" ht="33" customHeight="1" x14ac:dyDescent="0.25">
      <c r="A14" s="8" t="s">
        <v>20</v>
      </c>
      <c r="B14" s="9" t="s">
        <v>21</v>
      </c>
      <c r="C14" s="10">
        <f>H14+L14+M14+O14+N14</f>
        <v>5168301470</v>
      </c>
      <c r="D14" s="11">
        <f>'[1]2. sz. melléklet'!I77-'[1]2. sz. melléklet'!I63-'[1]2. sz. melléklet'!I69-'[1]2. sz. melléklet'!I72</f>
        <v>1388466729</v>
      </c>
      <c r="E14" s="12">
        <f>'[1]2. sz. melléklet'!I98</f>
        <v>1656000000</v>
      </c>
      <c r="F14" s="12">
        <f>213052655+376800</f>
        <v>213429455</v>
      </c>
      <c r="G14" s="12"/>
      <c r="H14" s="13">
        <f t="shared" ref="H14:H20" si="0">SUM(D14:G14)</f>
        <v>3257896184</v>
      </c>
      <c r="I14" s="12">
        <v>298074728</v>
      </c>
      <c r="J14" s="12">
        <f>'[1]2. sz. melléklet'!I109</f>
        <v>165600000</v>
      </c>
      <c r="K14" s="12">
        <f>'[1]2. sz. melléklet'!I121</f>
        <v>82350000</v>
      </c>
      <c r="L14" s="12">
        <f>SUM(I14:K14)</f>
        <v>546024728</v>
      </c>
      <c r="M14" s="12">
        <f>'[1]2. sz. melléklet'!I126+'[1]2. sz. melléklet'!I127+'[1]2. sz. melléklet'!I128</f>
        <v>2765852293</v>
      </c>
      <c r="N14" s="14">
        <f>'[1]2. sz. melléklet'!I130</f>
        <v>100000000</v>
      </c>
      <c r="O14" s="15">
        <f>-1436191989-875070-10291847-1578000-25000000-5869629-4190200-85000-190000-17200000</f>
        <v>-1501471735</v>
      </c>
    </row>
    <row r="15" spans="1:16" ht="33" customHeight="1" x14ac:dyDescent="0.25">
      <c r="A15" s="8" t="s">
        <v>22</v>
      </c>
      <c r="B15" s="16" t="s">
        <v>23</v>
      </c>
      <c r="C15" s="17">
        <f>H15+L15+O15+M15</f>
        <v>506903795</v>
      </c>
      <c r="D15" s="18"/>
      <c r="E15" s="18"/>
      <c r="F15" s="18">
        <v>6278850</v>
      </c>
      <c r="G15" s="18"/>
      <c r="H15" s="19">
        <f t="shared" si="0"/>
        <v>6278850</v>
      </c>
      <c r="I15" s="12"/>
      <c r="J15" s="18"/>
      <c r="K15" s="18"/>
      <c r="L15" s="19"/>
      <c r="M15" s="18">
        <v>7104532</v>
      </c>
      <c r="N15" s="20"/>
      <c r="O15" s="21">
        <f>218998570+274521843</f>
        <v>493520413</v>
      </c>
      <c r="P15" s="22">
        <f>'[1]6.  sz.melléklet'!C14-'3. melléklet'!C15</f>
        <v>0</v>
      </c>
    </row>
    <row r="16" spans="1:16" ht="39.75" customHeight="1" x14ac:dyDescent="0.25">
      <c r="A16" s="8" t="s">
        <v>24</v>
      </c>
      <c r="B16" s="16" t="s">
        <v>25</v>
      </c>
      <c r="C16" s="17">
        <f t="shared" ref="C16:C21" si="1">H16+L16+O16+M16</f>
        <v>194023899</v>
      </c>
      <c r="D16" s="18"/>
      <c r="E16" s="18"/>
      <c r="F16" s="18">
        <v>49256109</v>
      </c>
      <c r="G16" s="18"/>
      <c r="H16" s="19">
        <f t="shared" si="0"/>
        <v>49256109</v>
      </c>
      <c r="I16" s="18"/>
      <c r="J16" s="18"/>
      <c r="K16" s="18"/>
      <c r="L16" s="19"/>
      <c r="M16" s="18">
        <v>15362651</v>
      </c>
      <c r="N16" s="20"/>
      <c r="O16" s="21">
        <f>69405139+60000000</f>
        <v>129405139</v>
      </c>
    </row>
    <row r="17" spans="1:16" ht="33" customHeight="1" x14ac:dyDescent="0.25">
      <c r="A17" s="8" t="s">
        <v>26</v>
      </c>
      <c r="B17" s="23" t="s">
        <v>27</v>
      </c>
      <c r="C17" s="17">
        <f t="shared" si="1"/>
        <v>117480021</v>
      </c>
      <c r="D17" s="18"/>
      <c r="E17" s="18"/>
      <c r="F17" s="18">
        <v>5400000</v>
      </c>
      <c r="G17" s="18"/>
      <c r="H17" s="19">
        <f t="shared" si="0"/>
        <v>5400000</v>
      </c>
      <c r="I17" s="18"/>
      <c r="J17" s="18"/>
      <c r="K17" s="18"/>
      <c r="L17" s="19"/>
      <c r="M17" s="18">
        <v>3305931</v>
      </c>
      <c r="N17" s="20"/>
      <c r="O17" s="21">
        <f>72826338+28000000+5000000+875070+2072682</f>
        <v>108774090</v>
      </c>
      <c r="P17" s="24"/>
    </row>
    <row r="18" spans="1:16" ht="33" customHeight="1" x14ac:dyDescent="0.25">
      <c r="A18" s="8" t="s">
        <v>28</v>
      </c>
      <c r="B18" s="16" t="s">
        <v>29</v>
      </c>
      <c r="C18" s="17">
        <f t="shared" si="1"/>
        <v>300373587</v>
      </c>
      <c r="D18" s="18">
        <v>104300000</v>
      </c>
      <c r="E18" s="18"/>
      <c r="F18" s="18">
        <v>28912089</v>
      </c>
      <c r="G18" s="18"/>
      <c r="H18" s="19">
        <f t="shared" si="0"/>
        <v>133212089</v>
      </c>
      <c r="I18" s="18"/>
      <c r="J18" s="18"/>
      <c r="K18" s="18"/>
      <c r="L18" s="19"/>
      <c r="M18" s="18">
        <v>17547243</v>
      </c>
      <c r="N18" s="20"/>
      <c r="O18" s="21">
        <f>85047208+50000000+10291847+4190200+85000</f>
        <v>149614255</v>
      </c>
    </row>
    <row r="19" spans="1:16" ht="33" customHeight="1" x14ac:dyDescent="0.25">
      <c r="A19" s="8" t="s">
        <v>30</v>
      </c>
      <c r="B19" s="23" t="s">
        <v>31</v>
      </c>
      <c r="C19" s="17">
        <f t="shared" si="1"/>
        <v>352671341</v>
      </c>
      <c r="D19" s="18"/>
      <c r="E19" s="18"/>
      <c r="F19" s="18">
        <v>10979749</v>
      </c>
      <c r="G19" s="18"/>
      <c r="H19" s="19">
        <f t="shared" si="0"/>
        <v>10979749</v>
      </c>
      <c r="I19" s="18"/>
      <c r="J19" s="18"/>
      <c r="K19" s="18"/>
      <c r="L19" s="19"/>
      <c r="M19" s="18">
        <v>12870194</v>
      </c>
      <c r="N19" s="20"/>
      <c r="O19" s="21">
        <f>300024451+25000000+3796947</f>
        <v>328821398</v>
      </c>
    </row>
    <row r="20" spans="1:16" ht="33" customHeight="1" x14ac:dyDescent="0.25">
      <c r="A20" s="8" t="s">
        <v>32</v>
      </c>
      <c r="B20" s="25" t="s">
        <v>33</v>
      </c>
      <c r="C20" s="17">
        <f t="shared" si="1"/>
        <v>116567350</v>
      </c>
      <c r="D20" s="18"/>
      <c r="E20" s="18"/>
      <c r="F20" s="18"/>
      <c r="G20" s="18"/>
      <c r="H20" s="19">
        <f t="shared" si="0"/>
        <v>0</v>
      </c>
      <c r="I20" s="18"/>
      <c r="J20" s="18"/>
      <c r="K20" s="18"/>
      <c r="L20" s="19"/>
      <c r="M20" s="18">
        <v>9804870</v>
      </c>
      <c r="N20" s="20"/>
      <c r="O20" s="21">
        <v>106762480</v>
      </c>
    </row>
    <row r="21" spans="1:16" ht="33" customHeight="1" thickBot="1" x14ac:dyDescent="0.3">
      <c r="A21" s="8" t="s">
        <v>34</v>
      </c>
      <c r="B21" s="26" t="s">
        <v>35</v>
      </c>
      <c r="C21" s="17">
        <f t="shared" si="1"/>
        <v>247627658</v>
      </c>
      <c r="D21" s="18">
        <f>3350000+4110978</f>
        <v>7460978</v>
      </c>
      <c r="E21" s="18"/>
      <c r="F21" s="18">
        <v>32849225</v>
      </c>
      <c r="G21" s="18"/>
      <c r="H21" s="19">
        <f>SUM(D21:G21)</f>
        <v>40310203</v>
      </c>
      <c r="I21" s="18"/>
      <c r="J21" s="18"/>
      <c r="K21" s="18"/>
      <c r="L21" s="19"/>
      <c r="M21" s="18">
        <v>22743495</v>
      </c>
      <c r="N21" s="20"/>
      <c r="O21" s="21">
        <f>57605960+83000000+1578000+25000000+190000+17200000</f>
        <v>184573960</v>
      </c>
    </row>
    <row r="22" spans="1:16" ht="33" customHeight="1" thickBot="1" x14ac:dyDescent="0.3">
      <c r="A22" s="27" t="s">
        <v>36</v>
      </c>
      <c r="B22" s="28" t="s">
        <v>37</v>
      </c>
      <c r="C22" s="29">
        <f>SUM(C16:C21)</f>
        <v>1328743856</v>
      </c>
      <c r="D22" s="29">
        <f>SUM(D16:D21)</f>
        <v>111760978</v>
      </c>
      <c r="E22" s="29">
        <f>SUM(E16:E21)</f>
        <v>0</v>
      </c>
      <c r="F22" s="29">
        <f>SUM(F16:F21)</f>
        <v>127397172</v>
      </c>
      <c r="G22" s="29">
        <f>SUM(G16:G21)</f>
        <v>0</v>
      </c>
      <c r="H22" s="30">
        <f>SUM(H17:H21)+H16</f>
        <v>239158150</v>
      </c>
      <c r="I22" s="30"/>
      <c r="J22" s="30"/>
      <c r="K22" s="30"/>
      <c r="L22" s="31"/>
      <c r="M22" s="30">
        <f>SUM(M16:M21)</f>
        <v>81634384</v>
      </c>
      <c r="N22" s="32"/>
      <c r="O22" s="33">
        <f>SUM(O16:O21)</f>
        <v>1007951322</v>
      </c>
    </row>
    <row r="23" spans="1:16" ht="33" customHeight="1" thickBot="1" x14ac:dyDescent="0.3">
      <c r="A23" s="34" t="s">
        <v>38</v>
      </c>
      <c r="B23" s="35" t="s">
        <v>39</v>
      </c>
      <c r="C23" s="36">
        <f t="shared" ref="C23:O23" si="2">C14+C15+C22</f>
        <v>7003949121</v>
      </c>
      <c r="D23" s="36">
        <f t="shared" si="2"/>
        <v>1500227707</v>
      </c>
      <c r="E23" s="36">
        <f t="shared" si="2"/>
        <v>1656000000</v>
      </c>
      <c r="F23" s="36">
        <f t="shared" si="2"/>
        <v>347105477</v>
      </c>
      <c r="G23" s="36">
        <f t="shared" si="2"/>
        <v>0</v>
      </c>
      <c r="H23" s="36">
        <f>H14+H15+H22</f>
        <v>3503333184</v>
      </c>
      <c r="I23" s="36">
        <f t="shared" si="2"/>
        <v>298074728</v>
      </c>
      <c r="J23" s="36">
        <f t="shared" si="2"/>
        <v>165600000</v>
      </c>
      <c r="K23" s="36">
        <f t="shared" si="2"/>
        <v>82350000</v>
      </c>
      <c r="L23" s="36">
        <f t="shared" si="2"/>
        <v>546024728</v>
      </c>
      <c r="M23" s="36">
        <f t="shared" si="2"/>
        <v>2854591209</v>
      </c>
      <c r="N23" s="36"/>
      <c r="O23" s="36">
        <f t="shared" si="2"/>
        <v>0</v>
      </c>
    </row>
    <row r="26" spans="1:16" x14ac:dyDescent="0.2">
      <c r="C26" s="22"/>
      <c r="O26" s="24"/>
    </row>
    <row r="27" spans="1:16" x14ac:dyDescent="0.2">
      <c r="C27" s="22"/>
      <c r="E27" s="24"/>
      <c r="F27" s="24"/>
    </row>
    <row r="28" spans="1:16" x14ac:dyDescent="0.2">
      <c r="C28" s="22"/>
      <c r="N28" s="24"/>
    </row>
    <row r="32" spans="1:16" x14ac:dyDescent="0.2">
      <c r="C32" s="22"/>
      <c r="E32" s="22"/>
    </row>
    <row r="33" spans="3:5" x14ac:dyDescent="0.2">
      <c r="C33" s="22"/>
      <c r="E33" s="22"/>
    </row>
    <row r="35" spans="3:5" ht="27" customHeight="1" x14ac:dyDescent="0.2"/>
    <row r="36" spans="3:5" ht="37.5" customHeight="1" x14ac:dyDescent="0.2"/>
    <row r="37" spans="3:5" ht="39.75" customHeight="1" x14ac:dyDescent="0.2"/>
    <row r="39" spans="3:5" ht="16.5" customHeight="1" x14ac:dyDescent="0.2"/>
    <row r="40" spans="3:5" ht="18.75" customHeight="1" x14ac:dyDescent="0.2"/>
    <row r="72" ht="29.25" customHeight="1" x14ac:dyDescent="0.2"/>
  </sheetData>
  <mergeCells count="26">
    <mergeCell ref="B5:O5"/>
    <mergeCell ref="I1:O1"/>
    <mergeCell ref="B2:G2"/>
    <mergeCell ref="J2:O2"/>
    <mergeCell ref="B3:F3"/>
    <mergeCell ref="B4:O4"/>
    <mergeCell ref="B6:O6"/>
    <mergeCell ref="B7:O7"/>
    <mergeCell ref="A9:A13"/>
    <mergeCell ref="B9:B13"/>
    <mergeCell ref="C9:C13"/>
    <mergeCell ref="D9:H9"/>
    <mergeCell ref="I9:L9"/>
    <mergeCell ref="M9:O9"/>
    <mergeCell ref="D10:D13"/>
    <mergeCell ref="E10:E13"/>
    <mergeCell ref="L10:L13"/>
    <mergeCell ref="M10:M13"/>
    <mergeCell ref="N10:N13"/>
    <mergeCell ref="O10:O13"/>
    <mergeCell ref="F10:F13"/>
    <mergeCell ref="G10:G13"/>
    <mergeCell ref="H10:H13"/>
    <mergeCell ref="I10:I13"/>
    <mergeCell ref="J10:J13"/>
    <mergeCell ref="K10:K13"/>
  </mergeCells>
  <pageMargins left="0" right="0" top="0.98425196850393704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2021-06-14T13:33:39Z</dcterms:created>
  <dcterms:modified xsi:type="dcterms:W3CDTF">2021-06-15T08:49:50Z</dcterms:modified>
</cp:coreProperties>
</file>