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1. melléklet" sheetId="1" r:id="rId1"/>
  </sheets>
  <definedNames>
    <definedName name="_xlnm.Print_Titles" localSheetId="0">'11. melléklet'!$8:$10</definedName>
    <definedName name="_xlnm.Print_Area" localSheetId="0">'11. melléklet'!$A$1:$C$144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1" i="1" l="1"/>
  <c r="C136" i="1"/>
  <c r="C137" i="1" s="1"/>
  <c r="C135" i="1"/>
  <c r="C133" i="1"/>
  <c r="C127" i="1"/>
  <c r="C123" i="1"/>
  <c r="C118" i="1"/>
  <c r="C117" i="1"/>
  <c r="C119" i="1" s="1"/>
  <c r="C113" i="1"/>
  <c r="C109" i="1"/>
  <c r="C103" i="1"/>
  <c r="C98" i="1"/>
  <c r="C99" i="1" s="1"/>
  <c r="C97" i="1"/>
  <c r="C95" i="1"/>
  <c r="C94" i="1"/>
  <c r="C89" i="1"/>
  <c r="C85" i="1"/>
  <c r="C79" i="1"/>
  <c r="C73" i="1"/>
  <c r="C69" i="1"/>
  <c r="C64" i="1"/>
  <c r="C63" i="1"/>
  <c r="C65" i="1" s="1"/>
  <c r="C59" i="1"/>
  <c r="C55" i="1"/>
  <c r="C51" i="1"/>
  <c r="C46" i="1"/>
  <c r="C47" i="1" s="1"/>
  <c r="C45" i="1"/>
  <c r="C43" i="1"/>
  <c r="C37" i="1"/>
  <c r="C33" i="1"/>
  <c r="C32" i="1"/>
  <c r="C29" i="1"/>
  <c r="C23" i="1"/>
  <c r="C24" i="1" s="1"/>
  <c r="C22" i="1"/>
  <c r="C20" i="1"/>
  <c r="C16" i="1"/>
  <c r="C144" i="1" l="1"/>
</calcChain>
</file>

<file path=xl/sharedStrings.xml><?xml version="1.0" encoding="utf-8"?>
<sst xmlns="http://schemas.openxmlformats.org/spreadsheetml/2006/main" count="141" uniqueCount="88">
  <si>
    <t>SÁRVÁR VÁROS ÖNKORMÁNYZATA</t>
  </si>
  <si>
    <t>FELÚJÍTÁSI KIADÁSOK</t>
  </si>
  <si>
    <t>2021. év</t>
  </si>
  <si>
    <t>S.</t>
  </si>
  <si>
    <t>Tervezett</t>
  </si>
  <si>
    <t>szám</t>
  </si>
  <si>
    <t>M  e  g  n  e  v  e  z  é  s:</t>
  </si>
  <si>
    <t>előirányzat</t>
  </si>
  <si>
    <t>( Ft )</t>
  </si>
  <si>
    <t>1.</t>
  </si>
  <si>
    <t>013350 Önkormányzati vagyonnal való gazdálkodással kapcsolatos feladatok</t>
  </si>
  <si>
    <t>1.1.</t>
  </si>
  <si>
    <t>Sárvár, Széchenyi u. 13. szám alatti ingatlanban IGESZ irodák kialakítása</t>
  </si>
  <si>
    <t>Felújításhoz kapcsolódó előzetesen felszámított általános forgalmi adó</t>
  </si>
  <si>
    <t>Összesen:</t>
  </si>
  <si>
    <t>1.2.</t>
  </si>
  <si>
    <t>Sárvár, Széchenyi u. 13. szám alatti ingatlanban új fogyasztásmérő hely kialakítása</t>
  </si>
  <si>
    <t>1.3.</t>
  </si>
  <si>
    <t>Sárvári Gárdonyi Géza Általános Iskola homlokzat felújítás</t>
  </si>
  <si>
    <t>1.4.</t>
  </si>
  <si>
    <t>Sárvár, Ady u. 2. Kossuth tér 5. szám alatt található gyermekorvosi rendelő gázkazán cseréje</t>
  </si>
  <si>
    <t>1.5.</t>
  </si>
  <si>
    <t>Tinódi Sebestyén Gimnázium részleges tetőfelújítása</t>
  </si>
  <si>
    <t>1.6.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</si>
  <si>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Batthyány u. 29. szám alatti önkormányzati ingatlanban gázkazán csere munkák kivitelezésére</t>
    </r>
  </si>
  <si>
    <t>2.</t>
  </si>
  <si>
    <t>045120 Út és autópálya építése</t>
  </si>
  <si>
    <t>2.1.</t>
  </si>
  <si>
    <t xml:space="preserve">Út- és járdafelújítások </t>
  </si>
  <si>
    <t>2.2.</t>
  </si>
  <si>
    <t>Út-és járdafelújítások tervezési munkái</t>
  </si>
  <si>
    <t>2.3.</t>
  </si>
  <si>
    <t>Út- és járdafelújítások műszaki ellenőrzése</t>
  </si>
  <si>
    <t>2.4.</t>
  </si>
  <si>
    <t>Eperjes utca  terramixes felújítása</t>
  </si>
  <si>
    <t>2.5.</t>
  </si>
  <si>
    <t>Eperjes utca terramixes felújítás műszaki ellenőrzése</t>
  </si>
  <si>
    <t>2.6.</t>
  </si>
  <si>
    <t>Sárvár, Dózsa György u. volt piac területén zuzalékos parkoló terület kialakításának műszaki dokumentációja</t>
  </si>
  <si>
    <t>2.7.</t>
  </si>
  <si>
    <t>Sárvár, Sársziget  utcában Kertekalja utca csatlakozásánál új gyalogos átkelőhely létesítése kivitelezési munkái</t>
  </si>
  <si>
    <t>2.8.</t>
  </si>
  <si>
    <t>Sárvár, Sársziget  utcában Kertekalja utca csatlakozásánál új gyalogos átkelőhely létesítésének műszaki ellenőrzése</t>
  </si>
  <si>
    <t>2.9.</t>
  </si>
  <si>
    <r>
      <rPr>
        <sz val="7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"Belterületi közutak fejlesztése" címú TOP Plusz-1.2.3-21 kódszámú pályázati projekthez kapcsolódóan tervezési szolgáltatás nyújtása - pályázati tervek elkészítése</t>
    </r>
  </si>
  <si>
    <t>2.10.</t>
  </si>
  <si>
    <t>Sárvár, Hegyközség, Temető melletti buszmegálló térburkolat bővítési munkái</t>
  </si>
  <si>
    <t>2.11.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</si>
  <si>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Sárvár, Mátyás király utca útfelújítása, pályázat benyújtására alkalmas műszaki dokumentáció készítésére</t>
    </r>
  </si>
  <si>
    <t>3.</t>
  </si>
  <si>
    <t>052080 Szennyvízcsatorna építése, fenntartása, üzemeltetese</t>
  </si>
  <si>
    <t>3.1.</t>
  </si>
  <si>
    <t>Sárvár, Eperjes utca útfelújítást megelőző rekonstrukciós munkálatok</t>
  </si>
  <si>
    <t>3.2.</t>
  </si>
  <si>
    <r>
      <rPr>
        <sz val="7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Tizenháromváros utca útfelújítást megelőző szennyvíz rekonstrukció</t>
    </r>
  </si>
  <si>
    <t>4.</t>
  </si>
  <si>
    <t>063080 Vízellátással kapcsolatos közmű építése, fenntartása, üzemeltetése</t>
  </si>
  <si>
    <t>4.1.</t>
  </si>
  <si>
    <t>Ivóvíz ágazat viziközmű vagyon gördülő fejlesztési terven alapuló felújításai 2020. évről áthúzódó tételek</t>
  </si>
  <si>
    <t>4.2.</t>
  </si>
  <si>
    <t xml:space="preserve">Ivóvíz ágazat viziközmű vagyon gördülő fejlesztési terven alapuló felújításai </t>
  </si>
  <si>
    <t>4.3.</t>
  </si>
  <si>
    <t>5.</t>
  </si>
  <si>
    <t>064010 Közvilágítás</t>
  </si>
  <si>
    <t>5.1.</t>
  </si>
  <si>
    <t>Sárvár Hild park és Posta tér közvilágítási lámpatestek cseréje</t>
  </si>
  <si>
    <t>5.2.</t>
  </si>
  <si>
    <t>Sárvár 527/4  hrsz-ú ingatlanon található 2 db  közvilágítási lámpa városi közvilágítási rendszerbe történő becsatolása</t>
  </si>
  <si>
    <t>6.</t>
  </si>
  <si>
    <t>066020 Város- és községgazdálkodási egyéb szolgáltatások</t>
  </si>
  <si>
    <t>6.1.</t>
  </si>
  <si>
    <t>Turisztikailag frekventált térségek integrált termék- és szolgáltatás fejlesztése Gyógyhely komplex turisztikai fejlesztéséhez kapcsolódó meglévő projektelemek felújítása kivitelezési munkái</t>
  </si>
  <si>
    <t>6.2.</t>
  </si>
  <si>
    <t>Sárvár, 182 hrsz-ú Sylvester János u. rácsos folyóka cseréje</t>
  </si>
  <si>
    <t>6.3.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</si>
  <si>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Sárvári Csónakázó tavon található gyalogos fahíd felújításához kivitelezésre alkalmas tervdokumentáció készítése</t>
    </r>
  </si>
  <si>
    <t>7.</t>
  </si>
  <si>
    <t>091140 Óvodai nevelés, ellátás,  működtetési feladat</t>
  </si>
  <si>
    <t>7.1.</t>
  </si>
  <si>
    <t>Sárvári Csicsergő Óvoda villámhárító rendszerének felújítása</t>
  </si>
  <si>
    <t>7.2.</t>
  </si>
  <si>
    <t>Sárvári Vármelléki Óvoda Szatmár utcai telephely konyhaépületrészére felújítása</t>
  </si>
  <si>
    <t>7.3.</t>
  </si>
  <si>
    <t>Sárvári Vármelléki Óvoda Szatmár utcai telephely konyhaépületrészére felújítása műszaki ellenőrzése</t>
  </si>
  <si>
    <t>8.</t>
  </si>
  <si>
    <t>INTÉZMÉNYI KÖLTSÉGVETÉSBEN SZEREPLŐ FELÚJÍTÁSOK</t>
  </si>
  <si>
    <t>9.</t>
  </si>
  <si>
    <t xml:space="preserve"> 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</si>
</sst>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_F_t_-;\-* #,##0\ _F_t_-;_-* &quot;-&quot;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Arial CE"/>
      <charset val="238"/>
    </font>
    <font>
      <sz val="12"/>
      <name val="Wingdings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54">
    <xf numFmtId="0" fontId="0" fillId="0" borderId="0" xfId="0"/>
    <xf numFmtId="49" fontId="2" fillId="0" borderId="0" xfId="0" applyNumberFormat="1" applyFont="1" applyFill="1"/>
    <xf numFmtId="0" fontId="0" fillId="0" borderId="0" xfId="0" applyFill="1"/>
    <xf numFmtId="0" fontId="5" fillId="0" borderId="0" xfId="2" applyFont="1" applyFill="1"/>
    <xf numFmtId="49" fontId="2" fillId="0" borderId="1" xfId="0" applyNumberFormat="1" applyFont="1" applyFill="1" applyBorder="1"/>
    <xf numFmtId="0" fontId="5" fillId="0" borderId="1" xfId="2" applyFont="1" applyFill="1" applyBorder="1"/>
    <xf numFmtId="0" fontId="4" fillId="0" borderId="1" xfId="2" applyFont="1" applyFill="1" applyBorder="1" applyAlignment="1">
      <alignment horizontal="center"/>
    </xf>
    <xf numFmtId="49" fontId="2" fillId="0" borderId="2" xfId="0" applyNumberFormat="1" applyFont="1" applyFill="1" applyBorder="1"/>
    <xf numFmtId="0" fontId="4" fillId="0" borderId="2" xfId="2" applyFont="1" applyFill="1" applyBorder="1" applyAlignment="1">
      <alignment horizontal="center"/>
    </xf>
    <xf numFmtId="49" fontId="2" fillId="0" borderId="3" xfId="0" applyNumberFormat="1" applyFont="1" applyFill="1" applyBorder="1"/>
    <xf numFmtId="0" fontId="5" fillId="0" borderId="3" xfId="2" applyFont="1" applyFill="1" applyBorder="1"/>
    <xf numFmtId="0" fontId="4" fillId="0" borderId="3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left"/>
    </xf>
    <xf numFmtId="0" fontId="7" fillId="0" borderId="0" xfId="2" applyFont="1" applyFill="1"/>
    <xf numFmtId="49" fontId="2" fillId="0" borderId="0" xfId="0" applyNumberFormat="1" applyFont="1" applyFill="1" applyAlignment="1">
      <alignment horizontal="left"/>
    </xf>
    <xf numFmtId="0" fontId="5" fillId="0" borderId="0" xfId="2" applyFont="1" applyFill="1" applyAlignment="1">
      <alignment horizontal="left" wrapText="1"/>
    </xf>
    <xf numFmtId="3" fontId="5" fillId="0" borderId="0" xfId="1" applyNumberFormat="1" applyFont="1" applyFill="1" applyAlignment="1">
      <alignment horizontal="right"/>
    </xf>
    <xf numFmtId="3" fontId="0" fillId="0" borderId="0" xfId="0" applyNumberFormat="1" applyFill="1"/>
    <xf numFmtId="0" fontId="5" fillId="0" borderId="0" xfId="3" applyFont="1" applyFill="1"/>
    <xf numFmtId="3" fontId="8" fillId="0" borderId="0" xfId="1" applyNumberFormat="1" applyFont="1" applyFill="1" applyAlignment="1">
      <alignment horizontal="right"/>
    </xf>
    <xf numFmtId="0" fontId="4" fillId="0" borderId="0" xfId="2" applyFont="1" applyFill="1"/>
    <xf numFmtId="3" fontId="4" fillId="0" borderId="0" xfId="1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wrapText="1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5" fontId="4" fillId="0" borderId="0" xfId="0" applyNumberFormat="1" applyFont="1" applyFill="1"/>
    <xf numFmtId="165" fontId="4" fillId="0" borderId="0" xfId="1" applyNumberFormat="1" applyFont="1" applyFill="1"/>
    <xf numFmtId="49" fontId="2" fillId="0" borderId="0" xfId="0" applyNumberFormat="1" applyFont="1" applyFill="1" applyAlignment="1">
      <alignment vertical="center"/>
    </xf>
    <xf numFmtId="0" fontId="5" fillId="0" borderId="0" xfId="3" applyFont="1" applyFill="1" applyAlignment="1">
      <alignment wrapText="1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49" fontId="6" fillId="0" borderId="0" xfId="0" applyNumberFormat="1" applyFont="1" applyFill="1"/>
    <xf numFmtId="0" fontId="7" fillId="0" borderId="0" xfId="0" applyFont="1" applyFill="1"/>
    <xf numFmtId="0" fontId="11" fillId="0" borderId="0" xfId="0" applyFont="1" applyFill="1"/>
    <xf numFmtId="3" fontId="11" fillId="0" borderId="0" xfId="0" applyNumberFormat="1" applyFont="1" applyFill="1"/>
    <xf numFmtId="3" fontId="7" fillId="0" borderId="0" xfId="2" applyNumberFormat="1" applyFont="1" applyFill="1"/>
    <xf numFmtId="0" fontId="5" fillId="0" borderId="0" xfId="2" applyFont="1" applyFill="1" applyAlignment="1">
      <alignment wrapText="1"/>
    </xf>
    <xf numFmtId="49" fontId="2" fillId="0" borderId="0" xfId="0" applyNumberFormat="1" applyFont="1" applyFill="1" applyAlignment="1"/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3" fontId="4" fillId="0" borderId="0" xfId="0" applyNumberFormat="1" applyFont="1" applyFill="1"/>
    <xf numFmtId="166" fontId="5" fillId="0" borderId="0" xfId="0" applyNumberFormat="1" applyFont="1" applyFill="1"/>
    <xf numFmtId="3" fontId="5" fillId="0" borderId="0" xfId="0" applyNumberFormat="1" applyFont="1" applyFill="1"/>
    <xf numFmtId="0" fontId="4" fillId="0" borderId="0" xfId="0" applyFont="1" applyAlignment="1">
      <alignment horizontal="justify" vertical="center" wrapText="1"/>
    </xf>
    <xf numFmtId="0" fontId="2" fillId="0" borderId="0" xfId="0" applyFont="1" applyFill="1"/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left"/>
    </xf>
    <xf numFmtId="0" fontId="4" fillId="0" borderId="0" xfId="2" applyFont="1" applyFill="1" applyAlignment="1">
      <alignment horizontal="center"/>
    </xf>
  </cellXfs>
  <cellStyles count="4">
    <cellStyle name="Ezres 3" xfId="1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29"/>
  <sheetViews>
    <sheetView tabSelected="1" zoomScaleNormal="100" workbookViewId="0">
      <selection activeCell="B2" sqref="B2:C2"/>
    </sheetView>
  </sheetViews>
  <sheetFormatPr defaultColWidth="9.140625" defaultRowHeight="12.75" x14ac:dyDescent="0.2"/>
  <cols>
    <col min="1" max="1" width="4.42578125" style="1" customWidth="1"/>
    <col min="2" max="2" width="67.42578125" style="2" customWidth="1"/>
    <col min="3" max="3" width="19.5703125" style="2" customWidth="1"/>
    <col min="4" max="4" width="9.140625" style="2"/>
    <col min="5" max="5" width="16.7109375" style="2" bestFit="1" customWidth="1"/>
    <col min="6" max="6" width="11.5703125" style="2" bestFit="1" customWidth="1"/>
    <col min="7" max="7" width="16.85546875" style="2" bestFit="1" customWidth="1"/>
    <col min="8" max="8" width="3.85546875" style="2" customWidth="1"/>
    <col min="9" max="10" width="9.140625" style="2" hidden="1" customWidth="1"/>
    <col min="11" max="11" width="10" style="2" bestFit="1" customWidth="1"/>
    <col min="12" max="16384" width="9.140625" style="2"/>
  </cols>
  <sheetData>
    <row r="1" spans="1:7" x14ac:dyDescent="0.2">
      <c r="B1" s="51"/>
      <c r="C1" s="51"/>
    </row>
    <row r="2" spans="1:7" ht="15" customHeight="1" x14ac:dyDescent="0.2">
      <c r="B2" s="52"/>
      <c r="C2" s="52"/>
    </row>
    <row r="3" spans="1:7" ht="15.75" x14ac:dyDescent="0.25">
      <c r="A3" s="53" t="s">
        <v>0</v>
      </c>
      <c r="B3" s="53"/>
      <c r="C3" s="53"/>
    </row>
    <row r="4" spans="1:7" ht="15.75" x14ac:dyDescent="0.25">
      <c r="A4" s="53" t="s">
        <v>1</v>
      </c>
      <c r="B4" s="53"/>
      <c r="C4" s="53"/>
    </row>
    <row r="5" spans="1:7" ht="15.75" x14ac:dyDescent="0.25">
      <c r="A5" s="53" t="s">
        <v>2</v>
      </c>
      <c r="B5" s="53"/>
      <c r="C5" s="53"/>
    </row>
    <row r="6" spans="1:7" ht="15.75" x14ac:dyDescent="0.25">
      <c r="A6" s="53"/>
      <c r="B6" s="53"/>
      <c r="C6" s="53"/>
    </row>
    <row r="7" spans="1:7" ht="14.25" customHeight="1" thickBot="1" x14ac:dyDescent="0.3">
      <c r="B7" s="3"/>
      <c r="C7" s="3"/>
    </row>
    <row r="8" spans="1:7" ht="15.75" x14ac:dyDescent="0.25">
      <c r="A8" s="4" t="s">
        <v>3</v>
      </c>
      <c r="B8" s="5"/>
      <c r="C8" s="6" t="s">
        <v>4</v>
      </c>
    </row>
    <row r="9" spans="1:7" ht="15.75" x14ac:dyDescent="0.25">
      <c r="A9" s="7" t="s">
        <v>5</v>
      </c>
      <c r="B9" s="8" t="s">
        <v>6</v>
      </c>
      <c r="C9" s="8" t="s">
        <v>7</v>
      </c>
    </row>
    <row r="10" spans="1:7" ht="16.5" thickBot="1" x14ac:dyDescent="0.3">
      <c r="A10" s="9"/>
      <c r="B10" s="10"/>
      <c r="C10" s="11" t="s">
        <v>8</v>
      </c>
    </row>
    <row r="11" spans="1:7" ht="10.5" customHeight="1" x14ac:dyDescent="0.25">
      <c r="B11" s="12"/>
      <c r="C11" s="13"/>
    </row>
    <row r="12" spans="1:7" ht="17.25" customHeight="1" x14ac:dyDescent="0.25">
      <c r="A12" s="14" t="s">
        <v>9</v>
      </c>
      <c r="B12" s="15" t="s">
        <v>10</v>
      </c>
      <c r="C12" s="13"/>
    </row>
    <row r="13" spans="1:7" ht="9" customHeight="1" x14ac:dyDescent="0.25">
      <c r="B13" s="12"/>
      <c r="C13" s="13"/>
    </row>
    <row r="14" spans="1:7" ht="24" customHeight="1" x14ac:dyDescent="0.25">
      <c r="A14" s="16" t="s">
        <v>11</v>
      </c>
      <c r="B14" s="17" t="s">
        <v>12</v>
      </c>
      <c r="C14" s="18">
        <v>36584334</v>
      </c>
      <c r="G14" s="19"/>
    </row>
    <row r="15" spans="1:7" ht="17.25" customHeight="1" x14ac:dyDescent="0.4">
      <c r="B15" s="20" t="s">
        <v>13</v>
      </c>
      <c r="C15" s="21">
        <v>9877770</v>
      </c>
    </row>
    <row r="16" spans="1:7" ht="17.25" customHeight="1" x14ac:dyDescent="0.25">
      <c r="B16" s="22" t="s">
        <v>14</v>
      </c>
      <c r="C16" s="23">
        <f>SUM(C14:C15)</f>
        <v>46462104</v>
      </c>
    </row>
    <row r="17" spans="1:7" ht="10.5" customHeight="1" x14ac:dyDescent="0.25">
      <c r="B17" s="22"/>
      <c r="C17" s="23"/>
    </row>
    <row r="18" spans="1:7" ht="31.5" customHeight="1" x14ac:dyDescent="0.25">
      <c r="A18" s="24" t="s">
        <v>15</v>
      </c>
      <c r="B18" s="17" t="s">
        <v>16</v>
      </c>
      <c r="C18" s="18">
        <v>297505</v>
      </c>
    </row>
    <row r="19" spans="1:7" ht="17.25" customHeight="1" x14ac:dyDescent="0.4">
      <c r="B19" s="20" t="s">
        <v>13</v>
      </c>
      <c r="C19" s="21">
        <v>80326</v>
      </c>
    </row>
    <row r="20" spans="1:7" ht="17.25" customHeight="1" x14ac:dyDescent="0.25">
      <c r="B20" s="22" t="s">
        <v>14</v>
      </c>
      <c r="C20" s="23">
        <f>SUM(C18:C19)</f>
        <v>377831</v>
      </c>
    </row>
    <row r="21" spans="1:7" ht="14.25" customHeight="1" x14ac:dyDescent="0.4">
      <c r="B21" s="22"/>
      <c r="C21" s="21"/>
    </row>
    <row r="22" spans="1:7" ht="17.25" customHeight="1" x14ac:dyDescent="0.25">
      <c r="A22" s="16" t="s">
        <v>17</v>
      </c>
      <c r="B22" s="25" t="s">
        <v>18</v>
      </c>
      <c r="C22" s="18">
        <f>4724409+222847</f>
        <v>4947256</v>
      </c>
    </row>
    <row r="23" spans="1:7" ht="17.25" customHeight="1" x14ac:dyDescent="0.4">
      <c r="B23" s="20" t="s">
        <v>13</v>
      </c>
      <c r="C23" s="21">
        <f>1275591+60169</f>
        <v>1335760</v>
      </c>
    </row>
    <row r="24" spans="1:7" ht="17.25" customHeight="1" x14ac:dyDescent="0.25">
      <c r="B24" s="22" t="s">
        <v>14</v>
      </c>
      <c r="C24" s="23">
        <f>SUM(C22:C23)</f>
        <v>6283016</v>
      </c>
      <c r="G24" s="19"/>
    </row>
    <row r="25" spans="1:7" ht="4.1500000000000004" customHeight="1" x14ac:dyDescent="0.25">
      <c r="B25" s="22"/>
      <c r="C25" s="23"/>
    </row>
    <row r="26" spans="1:7" ht="10.9" customHeight="1" x14ac:dyDescent="0.25">
      <c r="B26" s="26"/>
      <c r="C26" s="23"/>
      <c r="E26" s="27"/>
      <c r="F26" s="26"/>
      <c r="G26" s="23"/>
    </row>
    <row r="27" spans="1:7" ht="30.6" customHeight="1" x14ac:dyDescent="0.25">
      <c r="A27" s="24" t="s">
        <v>19</v>
      </c>
      <c r="B27" s="28" t="s">
        <v>20</v>
      </c>
      <c r="C27" s="18">
        <v>2796000</v>
      </c>
      <c r="E27" s="27"/>
      <c r="F27" s="26"/>
      <c r="G27" s="23"/>
    </row>
    <row r="28" spans="1:7" ht="22.15" customHeight="1" x14ac:dyDescent="0.4">
      <c r="B28" s="27" t="s">
        <v>13</v>
      </c>
      <c r="C28" s="21">
        <v>754920</v>
      </c>
      <c r="E28" s="27"/>
      <c r="F28" s="26"/>
      <c r="G28" s="23"/>
    </row>
    <row r="29" spans="1:7" ht="17.25" customHeight="1" x14ac:dyDescent="0.25">
      <c r="B29" s="26" t="s">
        <v>14</v>
      </c>
      <c r="C29" s="23">
        <f>SUM(C27:C28)</f>
        <v>3550920</v>
      </c>
      <c r="E29" s="27"/>
      <c r="F29" s="26"/>
      <c r="G29" s="23"/>
    </row>
    <row r="30" spans="1:7" ht="12" customHeight="1" x14ac:dyDescent="0.25">
      <c r="B30" s="26"/>
      <c r="C30" s="23"/>
      <c r="E30" s="27"/>
      <c r="F30" s="26"/>
      <c r="G30" s="23"/>
    </row>
    <row r="31" spans="1:7" ht="17.25" customHeight="1" x14ac:dyDescent="0.25">
      <c r="A31" s="1" t="s">
        <v>21</v>
      </c>
      <c r="B31" s="27" t="s">
        <v>22</v>
      </c>
      <c r="C31" s="18">
        <v>8834943</v>
      </c>
      <c r="E31" s="27"/>
      <c r="F31" s="26"/>
      <c r="G31" s="23"/>
    </row>
    <row r="32" spans="1:7" ht="17.25" customHeight="1" x14ac:dyDescent="0.4">
      <c r="B32" s="27" t="s">
        <v>13</v>
      </c>
      <c r="C32" s="21">
        <f>1002827+1382608</f>
        <v>2385435</v>
      </c>
      <c r="E32" s="27"/>
      <c r="F32" s="26"/>
      <c r="G32" s="23"/>
    </row>
    <row r="33" spans="1:9" ht="17.25" customHeight="1" x14ac:dyDescent="0.25">
      <c r="B33" s="26" t="s">
        <v>14</v>
      </c>
      <c r="C33" s="23">
        <f>SUM(C31:C32)</f>
        <v>11220378</v>
      </c>
      <c r="E33" s="27"/>
      <c r="F33" s="26"/>
      <c r="G33" s="23"/>
    </row>
    <row r="34" spans="1:9" ht="8.25" customHeight="1" x14ac:dyDescent="0.25">
      <c r="B34" s="26"/>
      <c r="C34" s="23"/>
      <c r="E34" s="27"/>
      <c r="F34" s="26"/>
      <c r="G34" s="23"/>
    </row>
    <row r="35" spans="1:9" ht="31.5" customHeight="1" x14ac:dyDescent="0.25">
      <c r="A35" s="1" t="s">
        <v>23</v>
      </c>
      <c r="B35" s="29" t="s">
        <v>24</v>
      </c>
      <c r="C35" s="18">
        <v>2616000</v>
      </c>
      <c r="E35" s="27"/>
      <c r="F35" s="26"/>
      <c r="G35" s="23"/>
    </row>
    <row r="36" spans="1:9" ht="17.25" customHeight="1" x14ac:dyDescent="0.4">
      <c r="B36" s="27" t="s">
        <v>13</v>
      </c>
      <c r="C36" s="21">
        <v>706320</v>
      </c>
      <c r="E36" s="27"/>
      <c r="F36" s="26"/>
      <c r="G36" s="23"/>
    </row>
    <row r="37" spans="1:9" ht="17.25" customHeight="1" x14ac:dyDescent="0.25">
      <c r="B37" s="26" t="s">
        <v>14</v>
      </c>
      <c r="C37" s="23">
        <f>SUM(C35:C36)</f>
        <v>3322320</v>
      </c>
      <c r="E37" s="27"/>
      <c r="F37" s="26"/>
      <c r="G37" s="23"/>
    </row>
    <row r="38" spans="1:9" ht="9" customHeight="1" x14ac:dyDescent="0.25">
      <c r="B38" s="26"/>
      <c r="C38" s="23"/>
    </row>
    <row r="39" spans="1:9" ht="18" customHeight="1" x14ac:dyDescent="0.25">
      <c r="A39" s="14" t="s">
        <v>25</v>
      </c>
      <c r="B39" s="15" t="s">
        <v>26</v>
      </c>
      <c r="C39" s="23"/>
    </row>
    <row r="40" spans="1:9" ht="9" customHeight="1" x14ac:dyDescent="0.25">
      <c r="B40" s="26"/>
      <c r="C40" s="30"/>
    </row>
    <row r="41" spans="1:9" ht="17.25" customHeight="1" x14ac:dyDescent="0.25">
      <c r="A41" s="1" t="s">
        <v>27</v>
      </c>
      <c r="B41" s="27" t="s">
        <v>28</v>
      </c>
      <c r="C41" s="18">
        <v>31496063</v>
      </c>
    </row>
    <row r="42" spans="1:9" ht="17.25" customHeight="1" x14ac:dyDescent="0.4">
      <c r="B42" s="27" t="s">
        <v>13</v>
      </c>
      <c r="C42" s="21">
        <v>8503937</v>
      </c>
    </row>
    <row r="43" spans="1:9" ht="17.25" customHeight="1" x14ac:dyDescent="0.25">
      <c r="B43" s="26" t="s">
        <v>14</v>
      </c>
      <c r="C43" s="23">
        <f>SUM(C41:C42)</f>
        <v>40000000</v>
      </c>
    </row>
    <row r="44" spans="1:9" ht="9.6" customHeight="1" x14ac:dyDescent="0.25">
      <c r="B44" s="26"/>
      <c r="C44" s="23"/>
    </row>
    <row r="45" spans="1:9" ht="17.25" customHeight="1" x14ac:dyDescent="0.25">
      <c r="A45" s="1" t="s">
        <v>29</v>
      </c>
      <c r="B45" s="27" t="s">
        <v>30</v>
      </c>
      <c r="C45" s="18">
        <f>750000+170000</f>
        <v>920000</v>
      </c>
    </row>
    <row r="46" spans="1:9" ht="17.25" customHeight="1" x14ac:dyDescent="0.4">
      <c r="B46" s="27" t="s">
        <v>13</v>
      </c>
      <c r="C46" s="21">
        <f>202500+45900</f>
        <v>248400</v>
      </c>
    </row>
    <row r="47" spans="1:9" ht="17.25" customHeight="1" x14ac:dyDescent="0.25">
      <c r="B47" s="26" t="s">
        <v>14</v>
      </c>
      <c r="C47" s="23">
        <f>SUM(C45:C46)</f>
        <v>1168400</v>
      </c>
    </row>
    <row r="48" spans="1:9" ht="16.149999999999999" customHeight="1" x14ac:dyDescent="0.25">
      <c r="B48" s="26"/>
      <c r="C48" s="30"/>
      <c r="G48" s="27"/>
      <c r="H48" s="22"/>
      <c r="I48" s="23"/>
    </row>
    <row r="49" spans="1:7" ht="17.25" customHeight="1" x14ac:dyDescent="0.25">
      <c r="A49" s="1" t="s">
        <v>31</v>
      </c>
      <c r="B49" s="27" t="s">
        <v>32</v>
      </c>
      <c r="C49" s="18">
        <v>775000</v>
      </c>
    </row>
    <row r="50" spans="1:7" ht="17.25" customHeight="1" x14ac:dyDescent="0.4">
      <c r="B50" s="27" t="s">
        <v>13</v>
      </c>
      <c r="C50" s="21">
        <v>209250</v>
      </c>
    </row>
    <row r="51" spans="1:7" ht="17.25" customHeight="1" x14ac:dyDescent="0.25">
      <c r="B51" s="26" t="s">
        <v>14</v>
      </c>
      <c r="C51" s="23">
        <f>SUM(C49:C50)</f>
        <v>984250</v>
      </c>
    </row>
    <row r="52" spans="1:7" ht="10.15" customHeight="1" x14ac:dyDescent="0.25">
      <c r="B52" s="26"/>
      <c r="C52" s="23"/>
    </row>
    <row r="53" spans="1:7" ht="17.25" customHeight="1" x14ac:dyDescent="0.25">
      <c r="A53" s="1" t="s">
        <v>33</v>
      </c>
      <c r="B53" s="27" t="s">
        <v>34</v>
      </c>
      <c r="C53" s="18">
        <v>62279427</v>
      </c>
      <c r="G53" s="19"/>
    </row>
    <row r="54" spans="1:7" ht="17.25" customHeight="1" x14ac:dyDescent="0.4">
      <c r="B54" s="27" t="s">
        <v>13</v>
      </c>
      <c r="C54" s="21">
        <v>16815445</v>
      </c>
    </row>
    <row r="55" spans="1:7" ht="17.25" customHeight="1" x14ac:dyDescent="0.25">
      <c r="B55" s="26" t="s">
        <v>14</v>
      </c>
      <c r="C55" s="23">
        <f>SUM(C53:C54)</f>
        <v>79094872</v>
      </c>
    </row>
    <row r="56" spans="1:7" ht="7.5" customHeight="1" x14ac:dyDescent="0.25">
      <c r="B56" s="26"/>
      <c r="C56" s="23"/>
    </row>
    <row r="57" spans="1:7" ht="17.25" customHeight="1" x14ac:dyDescent="0.25">
      <c r="A57" s="1" t="s">
        <v>35</v>
      </c>
      <c r="B57" s="27" t="s">
        <v>36</v>
      </c>
      <c r="C57" s="18">
        <v>708661</v>
      </c>
    </row>
    <row r="58" spans="1:7" ht="17.25" customHeight="1" x14ac:dyDescent="0.4">
      <c r="B58" s="27" t="s">
        <v>13</v>
      </c>
      <c r="C58" s="21">
        <v>191339</v>
      </c>
    </row>
    <row r="59" spans="1:7" ht="17.25" customHeight="1" x14ac:dyDescent="0.25">
      <c r="B59" s="26" t="s">
        <v>14</v>
      </c>
      <c r="C59" s="23">
        <f>SUM(C57:C58)</f>
        <v>900000</v>
      </c>
    </row>
    <row r="60" spans="1:7" ht="9.75" customHeight="1" x14ac:dyDescent="0.25">
      <c r="B60" s="22"/>
      <c r="C60" s="31"/>
    </row>
    <row r="61" spans="1:7" ht="28.9" customHeight="1" x14ac:dyDescent="0.25">
      <c r="A61" s="32" t="s">
        <v>37</v>
      </c>
      <c r="B61" s="33" t="s">
        <v>38</v>
      </c>
      <c r="C61" s="23">
        <v>850000</v>
      </c>
    </row>
    <row r="62" spans="1:7" ht="6.6" customHeight="1" x14ac:dyDescent="0.25">
      <c r="B62" s="26"/>
      <c r="C62" s="23"/>
    </row>
    <row r="63" spans="1:7" ht="33" customHeight="1" x14ac:dyDescent="0.25">
      <c r="A63" s="32" t="s">
        <v>39</v>
      </c>
      <c r="B63" s="28" t="s">
        <v>40</v>
      </c>
      <c r="C63" s="18">
        <f>3700787+1190357</f>
        <v>4891144</v>
      </c>
    </row>
    <row r="64" spans="1:7" ht="14.45" customHeight="1" x14ac:dyDescent="0.4">
      <c r="B64" s="27" t="s">
        <v>13</v>
      </c>
      <c r="C64" s="21">
        <f>999213+321396</f>
        <v>1320609</v>
      </c>
    </row>
    <row r="65" spans="1:3" ht="15" customHeight="1" x14ac:dyDescent="0.25">
      <c r="B65" s="26" t="s">
        <v>14</v>
      </c>
      <c r="C65" s="23">
        <f>SUM(C63:C64)</f>
        <v>6211753</v>
      </c>
    </row>
    <row r="66" spans="1:3" ht="6" customHeight="1" x14ac:dyDescent="0.2"/>
    <row r="67" spans="1:3" ht="33.6" customHeight="1" x14ac:dyDescent="0.25">
      <c r="A67" s="32" t="s">
        <v>41</v>
      </c>
      <c r="B67" s="28" t="s">
        <v>42</v>
      </c>
      <c r="C67" s="18">
        <v>120000</v>
      </c>
    </row>
    <row r="68" spans="1:3" ht="17.25" customHeight="1" x14ac:dyDescent="0.4">
      <c r="B68" s="27" t="s">
        <v>13</v>
      </c>
      <c r="C68" s="21">
        <v>32400</v>
      </c>
    </row>
    <row r="69" spans="1:3" ht="17.25" customHeight="1" x14ac:dyDescent="0.25">
      <c r="B69" s="26" t="s">
        <v>14</v>
      </c>
      <c r="C69" s="23">
        <f>SUM(C67:C68)</f>
        <v>152400</v>
      </c>
    </row>
    <row r="70" spans="1:3" ht="8.25" customHeight="1" x14ac:dyDescent="0.25">
      <c r="B70" s="26"/>
      <c r="C70" s="23"/>
    </row>
    <row r="71" spans="1:3" ht="50.25" customHeight="1" x14ac:dyDescent="0.25">
      <c r="A71" s="34" t="s">
        <v>43</v>
      </c>
      <c r="B71" s="35" t="s">
        <v>44</v>
      </c>
      <c r="C71" s="18">
        <v>570000</v>
      </c>
    </row>
    <row r="72" spans="1:3" ht="17.25" customHeight="1" x14ac:dyDescent="0.4">
      <c r="B72" s="27" t="s">
        <v>13</v>
      </c>
      <c r="C72" s="21">
        <v>153900</v>
      </c>
    </row>
    <row r="73" spans="1:3" ht="17.25" customHeight="1" x14ac:dyDescent="0.25">
      <c r="B73" s="26" t="s">
        <v>14</v>
      </c>
      <c r="C73" s="23">
        <f>SUM(C71:C72)</f>
        <v>723900</v>
      </c>
    </row>
    <row r="74" spans="1:3" ht="7.5" customHeight="1" x14ac:dyDescent="0.25">
      <c r="B74" s="26"/>
      <c r="C74" s="23"/>
    </row>
    <row r="75" spans="1:3" ht="24.75" customHeight="1" x14ac:dyDescent="0.25">
      <c r="A75" s="32" t="s">
        <v>45</v>
      </c>
      <c r="B75" s="35" t="s">
        <v>46</v>
      </c>
      <c r="C75" s="18">
        <v>817000</v>
      </c>
    </row>
    <row r="76" spans="1:3" ht="17.25" customHeight="1" x14ac:dyDescent="0.25">
      <c r="B76" s="35"/>
      <c r="C76" s="18"/>
    </row>
    <row r="77" spans="1:3" ht="35.25" customHeight="1" x14ac:dyDescent="0.25">
      <c r="A77" s="32" t="s">
        <v>47</v>
      </c>
      <c r="B77" s="36" t="s">
        <v>48</v>
      </c>
      <c r="C77" s="18">
        <v>250000</v>
      </c>
    </row>
    <row r="78" spans="1:3" ht="17.25" customHeight="1" x14ac:dyDescent="0.4">
      <c r="B78" s="27" t="s">
        <v>13</v>
      </c>
      <c r="C78" s="21">
        <v>67500</v>
      </c>
    </row>
    <row r="79" spans="1:3" ht="17.25" customHeight="1" x14ac:dyDescent="0.25">
      <c r="B79" s="26" t="s">
        <v>14</v>
      </c>
      <c r="C79" s="23">
        <f>SUM(C77:C78)</f>
        <v>317500</v>
      </c>
    </row>
    <row r="80" spans="1:3" ht="11.25" customHeight="1" x14ac:dyDescent="0.25">
      <c r="B80" s="26"/>
      <c r="C80" s="23"/>
    </row>
    <row r="81" spans="1:8" ht="15.75" x14ac:dyDescent="0.25">
      <c r="A81" s="37" t="s">
        <v>49</v>
      </c>
      <c r="B81" s="38" t="s">
        <v>50</v>
      </c>
      <c r="G81" s="39"/>
      <c r="H81" s="39"/>
    </row>
    <row r="82" spans="1:8" ht="6.6" customHeight="1" x14ac:dyDescent="0.25">
      <c r="B82" s="22"/>
      <c r="C82" s="23"/>
      <c r="G82" s="39"/>
      <c r="H82" s="39"/>
    </row>
    <row r="83" spans="1:8" ht="15.75" x14ac:dyDescent="0.25">
      <c r="A83" s="1" t="s">
        <v>51</v>
      </c>
      <c r="B83" s="3" t="s">
        <v>52</v>
      </c>
      <c r="C83" s="18">
        <v>2300000</v>
      </c>
      <c r="G83" s="40"/>
      <c r="H83" s="39"/>
    </row>
    <row r="84" spans="1:8" ht="18" x14ac:dyDescent="0.4">
      <c r="B84" s="20" t="s">
        <v>13</v>
      </c>
      <c r="C84" s="21">
        <v>621000</v>
      </c>
      <c r="G84" s="39"/>
      <c r="H84" s="39"/>
    </row>
    <row r="85" spans="1:8" ht="15.75" x14ac:dyDescent="0.25">
      <c r="B85" s="22" t="s">
        <v>14</v>
      </c>
      <c r="C85" s="23">
        <f>SUM(C83:C84)</f>
        <v>2921000</v>
      </c>
      <c r="G85" s="39"/>
      <c r="H85" s="39"/>
    </row>
    <row r="86" spans="1:8" ht="7.5" customHeight="1" x14ac:dyDescent="0.25">
      <c r="B86" s="22"/>
      <c r="C86" s="23"/>
      <c r="G86" s="39"/>
      <c r="H86" s="39"/>
    </row>
    <row r="87" spans="1:8" ht="15.75" x14ac:dyDescent="0.25">
      <c r="A87" s="1" t="s">
        <v>53</v>
      </c>
      <c r="B87" s="35" t="s">
        <v>54</v>
      </c>
      <c r="C87" s="18">
        <v>1900000</v>
      </c>
      <c r="G87" s="39"/>
      <c r="H87" s="39"/>
    </row>
    <row r="88" spans="1:8" ht="18" x14ac:dyDescent="0.4">
      <c r="B88" s="20" t="s">
        <v>13</v>
      </c>
      <c r="C88" s="21">
        <v>513000</v>
      </c>
      <c r="G88" s="39"/>
      <c r="H88" s="39"/>
    </row>
    <row r="89" spans="1:8" ht="15.75" x14ac:dyDescent="0.25">
      <c r="B89" s="22" t="s">
        <v>14</v>
      </c>
      <c r="C89" s="23">
        <f>SUM(C87:C88)</f>
        <v>2413000</v>
      </c>
      <c r="G89" s="39"/>
      <c r="H89" s="39"/>
    </row>
    <row r="90" spans="1:8" ht="9" customHeight="1" x14ac:dyDescent="0.2">
      <c r="G90" s="39"/>
      <c r="H90" s="39"/>
    </row>
    <row r="91" spans="1:8" ht="15.75" x14ac:dyDescent="0.25">
      <c r="A91" s="37" t="s">
        <v>55</v>
      </c>
      <c r="B91" s="41" t="s">
        <v>56</v>
      </c>
      <c r="C91" s="31"/>
      <c r="G91" s="39"/>
      <c r="H91" s="39"/>
    </row>
    <row r="92" spans="1:8" ht="6" customHeight="1" x14ac:dyDescent="0.25">
      <c r="B92" s="41"/>
      <c r="C92" s="31"/>
      <c r="G92" s="39"/>
      <c r="H92" s="39"/>
    </row>
    <row r="93" spans="1:8" ht="36" customHeight="1" x14ac:dyDescent="0.25">
      <c r="A93" s="32" t="s">
        <v>57</v>
      </c>
      <c r="B93" s="42" t="s">
        <v>58</v>
      </c>
      <c r="C93" s="18">
        <v>6260000</v>
      </c>
      <c r="G93" s="39"/>
      <c r="H93" s="39"/>
    </row>
    <row r="94" spans="1:8" ht="23.45" customHeight="1" x14ac:dyDescent="0.4">
      <c r="B94" s="20" t="s">
        <v>13</v>
      </c>
      <c r="C94" s="21">
        <f>C93*0.27</f>
        <v>1690200</v>
      </c>
      <c r="G94" s="39"/>
      <c r="H94" s="39"/>
    </row>
    <row r="95" spans="1:8" ht="18" customHeight="1" x14ac:dyDescent="0.25">
      <c r="B95" s="22" t="s">
        <v>14</v>
      </c>
      <c r="C95" s="23">
        <f>C93+C94</f>
        <v>7950200</v>
      </c>
      <c r="G95" s="39"/>
      <c r="H95" s="39"/>
    </row>
    <row r="96" spans="1:8" ht="7.15" customHeight="1" x14ac:dyDescent="0.25">
      <c r="B96" s="41"/>
      <c r="C96" s="31"/>
      <c r="G96" s="39"/>
      <c r="H96" s="39"/>
    </row>
    <row r="97" spans="1:8" ht="24.75" customHeight="1" x14ac:dyDescent="0.25">
      <c r="A97" s="32" t="s">
        <v>59</v>
      </c>
      <c r="B97" s="42" t="s">
        <v>60</v>
      </c>
      <c r="C97" s="18">
        <f>2000000+9400000</f>
        <v>11400000</v>
      </c>
      <c r="D97" s="27"/>
      <c r="E97" s="27"/>
      <c r="F97" s="39"/>
      <c r="G97" s="39"/>
      <c r="H97" s="39"/>
    </row>
    <row r="98" spans="1:8" ht="18" x14ac:dyDescent="0.4">
      <c r="B98" s="20" t="s">
        <v>13</v>
      </c>
      <c r="C98" s="21">
        <f>540000+2538000</f>
        <v>3078000</v>
      </c>
      <c r="D98" s="27"/>
      <c r="E98" s="27"/>
      <c r="F98" s="39"/>
      <c r="G98" s="40"/>
      <c r="H98" s="39"/>
    </row>
    <row r="99" spans="1:8" ht="15.75" x14ac:dyDescent="0.25">
      <c r="B99" s="22" t="s">
        <v>14</v>
      </c>
      <c r="C99" s="23">
        <f>SUM(C97:C98)</f>
        <v>14478000</v>
      </c>
      <c r="D99" s="27"/>
      <c r="E99" s="27"/>
      <c r="F99" s="39"/>
      <c r="G99" s="39"/>
      <c r="H99" s="39"/>
    </row>
    <row r="100" spans="1:8" ht="4.1500000000000004" customHeight="1" x14ac:dyDescent="0.25">
      <c r="B100" s="22"/>
      <c r="C100" s="23"/>
      <c r="D100" s="27"/>
      <c r="E100" s="27"/>
      <c r="F100" s="39"/>
      <c r="G100" s="39"/>
      <c r="H100" s="39"/>
    </row>
    <row r="101" spans="1:8" ht="18" customHeight="1" x14ac:dyDescent="0.25">
      <c r="A101" s="1" t="s">
        <v>61</v>
      </c>
      <c r="B101" s="42" t="s">
        <v>52</v>
      </c>
      <c r="C101" s="18">
        <v>4462500</v>
      </c>
      <c r="D101" s="27"/>
      <c r="E101" s="27"/>
      <c r="F101" s="39"/>
      <c r="G101" s="39"/>
      <c r="H101" s="39"/>
    </row>
    <row r="102" spans="1:8" ht="21" customHeight="1" x14ac:dyDescent="0.4">
      <c r="B102" s="20" t="s">
        <v>13</v>
      </c>
      <c r="C102" s="21">
        <v>1204875</v>
      </c>
      <c r="D102" s="27"/>
      <c r="E102" s="27"/>
      <c r="F102" s="39"/>
      <c r="G102" s="39"/>
      <c r="H102" s="39"/>
    </row>
    <row r="103" spans="1:8" ht="15.75" x14ac:dyDescent="0.25">
      <c r="B103" s="22" t="s">
        <v>14</v>
      </c>
      <c r="C103" s="23">
        <f>SUM(C101:C102)</f>
        <v>5667375</v>
      </c>
      <c r="D103" s="27"/>
      <c r="E103" s="27"/>
      <c r="F103" s="39"/>
      <c r="G103" s="39"/>
      <c r="H103" s="39"/>
    </row>
    <row r="104" spans="1:8" ht="3.75" customHeight="1" x14ac:dyDescent="0.25">
      <c r="B104" s="22"/>
      <c r="C104" s="23"/>
      <c r="D104" s="27"/>
      <c r="E104" s="27"/>
      <c r="F104" s="39"/>
      <c r="G104" s="39"/>
      <c r="H104" s="39"/>
    </row>
    <row r="105" spans="1:8" ht="16.149999999999999" customHeight="1" x14ac:dyDescent="0.25">
      <c r="A105" s="14" t="s">
        <v>62</v>
      </c>
      <c r="B105" s="15" t="s">
        <v>63</v>
      </c>
      <c r="C105" s="23"/>
      <c r="D105" s="27"/>
      <c r="E105" s="27"/>
      <c r="F105" s="39"/>
      <c r="G105" s="39"/>
      <c r="H105" s="39"/>
    </row>
    <row r="106" spans="1:8" ht="6.6" customHeight="1" x14ac:dyDescent="0.25">
      <c r="B106" s="15"/>
      <c r="C106" s="23"/>
      <c r="D106" s="27"/>
      <c r="E106" s="27"/>
      <c r="F106" s="39"/>
      <c r="G106" s="39"/>
      <c r="H106" s="39"/>
    </row>
    <row r="107" spans="1:8" ht="16.149999999999999" customHeight="1" x14ac:dyDescent="0.25">
      <c r="A107" s="43" t="s">
        <v>64</v>
      </c>
      <c r="B107" s="3" t="s">
        <v>65</v>
      </c>
      <c r="C107" s="18">
        <v>1111500</v>
      </c>
      <c r="D107" s="27"/>
      <c r="E107" s="27"/>
      <c r="F107" s="39"/>
      <c r="G107" s="40"/>
      <c r="H107" s="39"/>
    </row>
    <row r="108" spans="1:8" ht="16.149999999999999" customHeight="1" x14ac:dyDescent="0.4">
      <c r="B108" s="20" t="s">
        <v>13</v>
      </c>
      <c r="C108" s="21">
        <v>300105</v>
      </c>
      <c r="D108" s="27"/>
      <c r="E108" s="27"/>
      <c r="F108" s="39"/>
      <c r="G108" s="39"/>
      <c r="H108" s="39"/>
    </row>
    <row r="109" spans="1:8" ht="16.149999999999999" customHeight="1" x14ac:dyDescent="0.25">
      <c r="B109" s="22" t="s">
        <v>14</v>
      </c>
      <c r="C109" s="23">
        <f>SUM(C107:C108)</f>
        <v>1411605</v>
      </c>
      <c r="D109" s="27"/>
      <c r="E109" s="27"/>
      <c r="F109" s="39"/>
      <c r="G109" s="39"/>
      <c r="H109" s="39"/>
    </row>
    <row r="110" spans="1:8" ht="9" customHeight="1" x14ac:dyDescent="0.25">
      <c r="B110" s="22"/>
      <c r="C110" s="23"/>
      <c r="D110" s="27"/>
      <c r="E110" s="27"/>
      <c r="F110" s="39"/>
      <c r="G110" s="39"/>
      <c r="H110" s="39"/>
    </row>
    <row r="111" spans="1:8" ht="32.450000000000003" customHeight="1" x14ac:dyDescent="0.25">
      <c r="A111" s="32" t="s">
        <v>66</v>
      </c>
      <c r="B111" s="17" t="s">
        <v>67</v>
      </c>
      <c r="C111" s="18">
        <v>918000</v>
      </c>
      <c r="D111" s="27"/>
      <c r="E111" s="27"/>
      <c r="F111" s="39"/>
      <c r="G111" s="39"/>
      <c r="H111" s="39"/>
    </row>
    <row r="112" spans="1:8" ht="18" customHeight="1" x14ac:dyDescent="0.4">
      <c r="B112" s="20" t="s">
        <v>13</v>
      </c>
      <c r="C112" s="21">
        <v>247860</v>
      </c>
      <c r="D112" s="27"/>
      <c r="E112" s="27"/>
      <c r="F112" s="39"/>
      <c r="G112" s="39"/>
      <c r="H112" s="39"/>
    </row>
    <row r="113" spans="1:8" ht="16.149999999999999" customHeight="1" x14ac:dyDescent="0.25">
      <c r="B113" s="22" t="s">
        <v>14</v>
      </c>
      <c r="C113" s="23">
        <f>SUM(C111:C112)</f>
        <v>1165860</v>
      </c>
      <c r="D113" s="27"/>
      <c r="E113" s="27"/>
      <c r="F113" s="39"/>
      <c r="G113" s="39"/>
      <c r="H113" s="39"/>
    </row>
    <row r="114" spans="1:8" ht="5.25" customHeight="1" x14ac:dyDescent="0.25">
      <c r="B114" s="15"/>
      <c r="C114" s="23"/>
      <c r="D114" s="27"/>
      <c r="E114" s="27"/>
      <c r="F114" s="39"/>
      <c r="G114" s="39"/>
      <c r="H114" s="39"/>
    </row>
    <row r="115" spans="1:8" ht="18.75" customHeight="1" x14ac:dyDescent="0.25">
      <c r="A115" s="1" t="s">
        <v>68</v>
      </c>
      <c r="B115" s="15" t="s">
        <v>69</v>
      </c>
      <c r="C115" s="23"/>
      <c r="D115" s="27"/>
      <c r="E115" s="27"/>
      <c r="F115" s="39"/>
      <c r="G115" s="39"/>
      <c r="H115" s="39"/>
    </row>
    <row r="116" spans="1:8" ht="12.75" customHeight="1" x14ac:dyDescent="0.25">
      <c r="B116" s="15"/>
      <c r="C116" s="23"/>
      <c r="D116" s="27"/>
      <c r="E116" s="27"/>
      <c r="F116" s="39"/>
      <c r="G116" s="39"/>
      <c r="H116" s="39"/>
    </row>
    <row r="117" spans="1:8" ht="45" customHeight="1" x14ac:dyDescent="0.25">
      <c r="A117" s="1" t="s">
        <v>70</v>
      </c>
      <c r="B117" s="17" t="s">
        <v>71</v>
      </c>
      <c r="C117" s="18">
        <f>165916953+5000</f>
        <v>165921953</v>
      </c>
      <c r="D117" s="27"/>
      <c r="E117" s="27"/>
      <c r="F117" s="39"/>
      <c r="G117" s="39"/>
      <c r="H117" s="39"/>
    </row>
    <row r="118" spans="1:8" ht="18.75" customHeight="1" x14ac:dyDescent="0.4">
      <c r="B118" s="20" t="s">
        <v>13</v>
      </c>
      <c r="C118" s="21">
        <f>44797577+1350</f>
        <v>44798927</v>
      </c>
      <c r="D118" s="27"/>
      <c r="E118" s="27"/>
      <c r="F118" s="39"/>
      <c r="G118" s="39"/>
      <c r="H118" s="39"/>
    </row>
    <row r="119" spans="1:8" ht="21" customHeight="1" x14ac:dyDescent="0.25">
      <c r="B119" s="22" t="s">
        <v>14</v>
      </c>
      <c r="C119" s="23">
        <f>SUM(C117:C118)</f>
        <v>210720880</v>
      </c>
      <c r="D119" s="27"/>
      <c r="E119" s="27"/>
      <c r="F119" s="39"/>
      <c r="G119" s="39"/>
      <c r="H119" s="39"/>
    </row>
    <row r="120" spans="1:8" ht="9" customHeight="1" x14ac:dyDescent="0.25">
      <c r="B120" s="15"/>
      <c r="C120" s="23"/>
      <c r="D120" s="27"/>
      <c r="E120" s="27"/>
      <c r="F120" s="39"/>
      <c r="G120" s="39"/>
      <c r="H120" s="39"/>
    </row>
    <row r="121" spans="1:8" ht="18.75" customHeight="1" x14ac:dyDescent="0.25">
      <c r="A121" s="1" t="s">
        <v>72</v>
      </c>
      <c r="B121" s="44" t="s">
        <v>73</v>
      </c>
      <c r="C121" s="18">
        <v>860640</v>
      </c>
      <c r="D121" s="27"/>
      <c r="E121" s="27"/>
      <c r="F121" s="39"/>
      <c r="G121" s="39"/>
      <c r="H121" s="39"/>
    </row>
    <row r="122" spans="1:8" ht="19.5" customHeight="1" x14ac:dyDescent="0.4">
      <c r="B122" s="20" t="s">
        <v>13</v>
      </c>
      <c r="C122" s="21">
        <v>232373</v>
      </c>
      <c r="D122" s="27"/>
      <c r="E122" s="27"/>
      <c r="F122" s="39"/>
      <c r="G122" s="39"/>
      <c r="H122" s="39"/>
    </row>
    <row r="123" spans="1:8" ht="17.25" customHeight="1" x14ac:dyDescent="0.25">
      <c r="B123" s="22" t="s">
        <v>14</v>
      </c>
      <c r="C123" s="23">
        <f>SUM(C121:C122)</f>
        <v>1093013</v>
      </c>
      <c r="D123" s="27"/>
      <c r="E123" s="27"/>
      <c r="F123" s="39"/>
      <c r="H123" s="39"/>
    </row>
    <row r="124" spans="1:8" ht="17.25" customHeight="1" x14ac:dyDescent="0.25">
      <c r="B124" s="22"/>
      <c r="C124" s="23"/>
      <c r="D124" s="27"/>
      <c r="E124" s="27"/>
      <c r="F124" s="39"/>
      <c r="G124" s="45"/>
      <c r="H124" s="39"/>
    </row>
    <row r="125" spans="1:8" ht="32.25" customHeight="1" x14ac:dyDescent="0.25">
      <c r="A125" s="1" t="s">
        <v>74</v>
      </c>
      <c r="B125" s="35" t="s">
        <v>75</v>
      </c>
      <c r="C125" s="18">
        <v>400000</v>
      </c>
      <c r="D125" s="27"/>
      <c r="E125" s="27"/>
      <c r="F125" s="39"/>
      <c r="G125" s="45"/>
      <c r="H125" s="39"/>
    </row>
    <row r="126" spans="1:8" ht="17.25" customHeight="1" x14ac:dyDescent="0.4">
      <c r="B126" s="20" t="s">
        <v>13</v>
      </c>
      <c r="C126" s="21">
        <v>108000</v>
      </c>
      <c r="D126" s="27"/>
      <c r="E126" s="27"/>
      <c r="F126" s="39"/>
      <c r="G126" s="45"/>
      <c r="H126" s="39"/>
    </row>
    <row r="127" spans="1:8" ht="17.25" customHeight="1" x14ac:dyDescent="0.25">
      <c r="B127" s="22" t="s">
        <v>14</v>
      </c>
      <c r="C127" s="23">
        <f>SUM(C125:C126)</f>
        <v>508000</v>
      </c>
      <c r="D127" s="27"/>
      <c r="E127" s="27"/>
      <c r="F127" s="39"/>
      <c r="G127" s="45"/>
      <c r="H127" s="39"/>
    </row>
    <row r="128" spans="1:8" ht="12" customHeight="1" x14ac:dyDescent="0.25">
      <c r="B128" s="22"/>
      <c r="C128" s="23"/>
      <c r="D128" s="27"/>
      <c r="E128" s="27"/>
      <c r="F128" s="39"/>
      <c r="G128" s="39"/>
      <c r="H128" s="39"/>
    </row>
    <row r="129" spans="1:8" ht="18" customHeight="1" x14ac:dyDescent="0.25">
      <c r="A129" s="14" t="s">
        <v>76</v>
      </c>
      <c r="B129" s="15" t="s">
        <v>77</v>
      </c>
      <c r="C129" s="23"/>
      <c r="D129" s="27"/>
      <c r="E129" s="27"/>
      <c r="F129" s="39"/>
      <c r="G129" s="39"/>
      <c r="H129" s="39"/>
    </row>
    <row r="130" spans="1:8" ht="7.9" customHeight="1" x14ac:dyDescent="0.25">
      <c r="B130" s="22"/>
      <c r="C130" s="23"/>
      <c r="D130" s="27"/>
      <c r="E130" s="27"/>
      <c r="F130" s="39"/>
      <c r="G130" s="39"/>
      <c r="H130" s="39"/>
    </row>
    <row r="131" spans="1:8" ht="18.600000000000001" customHeight="1" x14ac:dyDescent="0.25">
      <c r="A131" s="1" t="s">
        <v>78</v>
      </c>
      <c r="B131" s="27" t="s">
        <v>79</v>
      </c>
      <c r="C131" s="18">
        <v>1513083</v>
      </c>
      <c r="D131" s="27"/>
      <c r="E131" s="27"/>
      <c r="F131" s="39"/>
      <c r="G131" s="39"/>
      <c r="H131" s="39"/>
    </row>
    <row r="132" spans="1:8" ht="18.600000000000001" customHeight="1" x14ac:dyDescent="0.4">
      <c r="B132" s="27" t="s">
        <v>13</v>
      </c>
      <c r="C132" s="21">
        <v>408532</v>
      </c>
      <c r="D132" s="27"/>
      <c r="E132" s="27"/>
      <c r="F132" s="39"/>
      <c r="G132" s="39"/>
      <c r="H132" s="39"/>
    </row>
    <row r="133" spans="1:8" ht="18.600000000000001" customHeight="1" x14ac:dyDescent="0.25">
      <c r="B133" s="26" t="s">
        <v>14</v>
      </c>
      <c r="C133" s="23">
        <f>SUM(C131:C132)</f>
        <v>1921615</v>
      </c>
      <c r="D133" s="27"/>
      <c r="E133" s="27"/>
      <c r="F133" s="39"/>
      <c r="G133" s="40"/>
      <c r="H133" s="39"/>
    </row>
    <row r="134" spans="1:8" ht="7.5" customHeight="1" x14ac:dyDescent="0.25">
      <c r="C134" s="31"/>
      <c r="D134" s="27"/>
      <c r="E134" s="27"/>
      <c r="F134" s="39"/>
      <c r="G134" s="39"/>
      <c r="H134" s="39"/>
    </row>
    <row r="135" spans="1:8" ht="33.75" customHeight="1" x14ac:dyDescent="0.25">
      <c r="A135" s="32" t="s">
        <v>80</v>
      </c>
      <c r="B135" s="42" t="s">
        <v>81</v>
      </c>
      <c r="C135" s="18">
        <f>78695304+16485+1403000</f>
        <v>80114789</v>
      </c>
      <c r="D135" s="27"/>
      <c r="E135" s="27"/>
      <c r="F135" s="39"/>
      <c r="G135" s="39"/>
      <c r="H135" s="39"/>
    </row>
    <row r="136" spans="1:8" ht="18.600000000000001" customHeight="1" x14ac:dyDescent="0.4">
      <c r="B136" s="20" t="s">
        <v>13</v>
      </c>
      <c r="C136" s="21">
        <f>21247732+4451+378810</f>
        <v>21630993</v>
      </c>
      <c r="D136" s="27"/>
      <c r="E136" s="27"/>
      <c r="F136" s="39"/>
      <c r="G136" s="39"/>
      <c r="H136" s="39"/>
    </row>
    <row r="137" spans="1:8" ht="18.600000000000001" customHeight="1" x14ac:dyDescent="0.25">
      <c r="B137" s="22" t="s">
        <v>14</v>
      </c>
      <c r="C137" s="23">
        <f>SUM(C135:C136)</f>
        <v>101745782</v>
      </c>
      <c r="D137" s="27"/>
      <c r="E137" s="27"/>
      <c r="F137" s="39"/>
      <c r="G137" s="39"/>
      <c r="H137" s="39"/>
    </row>
    <row r="138" spans="1:8" ht="4.5" customHeight="1" x14ac:dyDescent="0.25">
      <c r="B138" s="22"/>
      <c r="C138" s="23"/>
      <c r="D138" s="27"/>
      <c r="E138" s="27"/>
      <c r="F138" s="39"/>
      <c r="G138" s="39"/>
      <c r="H138" s="39"/>
    </row>
    <row r="139" spans="1:8" ht="29.45" customHeight="1" x14ac:dyDescent="0.25">
      <c r="A139" s="1" t="s">
        <v>82</v>
      </c>
      <c r="B139" s="42" t="s">
        <v>83</v>
      </c>
      <c r="C139" s="18">
        <v>250000</v>
      </c>
      <c r="D139" s="27"/>
      <c r="E139" s="27"/>
      <c r="F139" s="39"/>
      <c r="G139" s="39"/>
      <c r="H139" s="39"/>
    </row>
    <row r="140" spans="1:8" ht="15.75" x14ac:dyDescent="0.25">
      <c r="B140" s="27"/>
      <c r="C140" s="27"/>
      <c r="D140" s="27"/>
      <c r="E140" s="27"/>
      <c r="F140" s="39"/>
      <c r="G140" s="39"/>
      <c r="H140" s="39"/>
    </row>
    <row r="141" spans="1:8" ht="15.75" x14ac:dyDescent="0.25">
      <c r="A141" s="1" t="s">
        <v>84</v>
      </c>
      <c r="B141" s="27" t="s">
        <v>85</v>
      </c>
      <c r="C141" s="23">
        <f>1000000+374650</f>
        <v>1374650</v>
      </c>
      <c r="D141" s="27"/>
      <c r="E141" s="27"/>
      <c r="F141" s="39"/>
      <c r="G141" s="39"/>
      <c r="H141" s="39"/>
    </row>
    <row r="142" spans="1:8" ht="15.75" x14ac:dyDescent="0.25">
      <c r="B142" s="27"/>
      <c r="C142" s="27"/>
      <c r="D142" s="27"/>
      <c r="E142" s="27"/>
      <c r="F142" s="39"/>
      <c r="G142" s="39"/>
      <c r="H142" s="39"/>
    </row>
    <row r="143" spans="1:8" ht="15.75" x14ac:dyDescent="0.25">
      <c r="B143" s="27"/>
      <c r="C143" s="27"/>
      <c r="D143" s="27"/>
      <c r="E143" s="27"/>
      <c r="F143" s="39"/>
      <c r="G143" s="39"/>
      <c r="H143" s="39"/>
    </row>
    <row r="144" spans="1:8" ht="15.75" x14ac:dyDescent="0.25">
      <c r="A144" s="14" t="s">
        <v>86</v>
      </c>
      <c r="B144" s="22" t="s">
        <v>87</v>
      </c>
      <c r="C144" s="46">
        <f>C16+C20+C24+C29+C43+C47+C51+C55+C59+C61+C65+C69+C85+C95+C99+C103+C109+C133+C137+C33+C139+C113+C119+C37+C73+C75+C89+C123+C79+C127+C141</f>
        <v>556057624</v>
      </c>
      <c r="D144" s="27"/>
      <c r="E144" s="27"/>
      <c r="F144" s="39"/>
      <c r="G144" s="46"/>
      <c r="H144" s="39"/>
    </row>
    <row r="145" spans="2:8" ht="15.75" x14ac:dyDescent="0.25">
      <c r="B145" s="27"/>
      <c r="C145" s="27"/>
      <c r="D145" s="27"/>
      <c r="E145" s="27"/>
      <c r="F145" s="39"/>
      <c r="G145" s="39"/>
      <c r="H145" s="39"/>
    </row>
    <row r="146" spans="2:8" ht="15.75" x14ac:dyDescent="0.25">
      <c r="B146" s="27"/>
      <c r="C146" s="27"/>
      <c r="D146" s="27"/>
      <c r="E146" s="27"/>
      <c r="F146" s="39"/>
      <c r="G146" s="40"/>
      <c r="H146" s="39"/>
    </row>
    <row r="147" spans="2:8" ht="15.75" x14ac:dyDescent="0.25">
      <c r="B147" s="27"/>
      <c r="C147" s="27"/>
      <c r="D147" s="27"/>
      <c r="E147" s="27"/>
      <c r="F147" s="39"/>
      <c r="G147" s="39"/>
      <c r="H147" s="39"/>
    </row>
    <row r="148" spans="2:8" ht="15.75" x14ac:dyDescent="0.25">
      <c r="B148" s="27"/>
      <c r="C148" s="47"/>
      <c r="D148" s="27"/>
      <c r="E148" s="27"/>
      <c r="F148" s="39"/>
      <c r="G148" s="39"/>
      <c r="H148" s="39"/>
    </row>
    <row r="149" spans="2:8" ht="15.75" x14ac:dyDescent="0.25">
      <c r="B149" s="27"/>
      <c r="C149" s="27"/>
      <c r="D149" s="27"/>
      <c r="E149" s="27"/>
      <c r="F149" s="39"/>
      <c r="G149" s="39"/>
      <c r="H149" s="39"/>
    </row>
    <row r="150" spans="2:8" ht="15.75" x14ac:dyDescent="0.25">
      <c r="B150" s="27"/>
      <c r="C150" s="27"/>
      <c r="D150" s="27"/>
      <c r="E150" s="27"/>
      <c r="F150" s="39"/>
      <c r="G150" s="39"/>
      <c r="H150" s="39"/>
    </row>
    <row r="151" spans="2:8" ht="15.75" x14ac:dyDescent="0.25">
      <c r="B151" s="27"/>
      <c r="C151" s="48"/>
      <c r="D151" s="27"/>
      <c r="E151" s="27"/>
      <c r="F151" s="39"/>
      <c r="G151" s="39"/>
      <c r="H151" s="39"/>
    </row>
    <row r="152" spans="2:8" ht="15.75" x14ac:dyDescent="0.25">
      <c r="B152" s="27"/>
      <c r="C152" s="27"/>
      <c r="D152" s="27"/>
      <c r="E152" s="27"/>
      <c r="F152" s="39"/>
      <c r="G152" s="39"/>
      <c r="H152" s="39"/>
    </row>
    <row r="153" spans="2:8" ht="15.75" x14ac:dyDescent="0.25">
      <c r="C153" s="27"/>
      <c r="D153" s="27"/>
      <c r="E153" s="27"/>
      <c r="F153" s="39"/>
      <c r="G153" s="39"/>
      <c r="H153" s="39"/>
    </row>
    <row r="154" spans="2:8" ht="15.75" x14ac:dyDescent="0.25">
      <c r="B154" s="49"/>
      <c r="C154" s="27"/>
      <c r="D154" s="27"/>
      <c r="E154" s="27"/>
      <c r="F154" s="39"/>
      <c r="G154" s="39"/>
      <c r="H154" s="39"/>
    </row>
    <row r="155" spans="2:8" ht="15.75" x14ac:dyDescent="0.25">
      <c r="B155" s="45"/>
      <c r="C155" s="27"/>
      <c r="D155" s="27"/>
      <c r="E155" s="27"/>
      <c r="F155" s="39"/>
      <c r="G155" s="39"/>
      <c r="H155" s="39"/>
    </row>
    <row r="156" spans="2:8" ht="15.75" x14ac:dyDescent="0.25">
      <c r="B156" s="45"/>
      <c r="C156" s="27"/>
      <c r="D156" s="27"/>
      <c r="E156" s="27"/>
      <c r="F156" s="39"/>
      <c r="G156" s="39"/>
      <c r="H156" s="39"/>
    </row>
    <row r="157" spans="2:8" ht="15.75" x14ac:dyDescent="0.25">
      <c r="B157" s="45"/>
      <c r="C157" s="27"/>
      <c r="D157" s="27"/>
      <c r="E157" s="27"/>
      <c r="F157" s="39"/>
      <c r="G157" s="39"/>
      <c r="H157" s="39"/>
    </row>
    <row r="158" spans="2:8" ht="15.75" x14ac:dyDescent="0.25">
      <c r="B158" s="45"/>
      <c r="C158" s="27"/>
      <c r="D158" s="27"/>
      <c r="E158" s="27"/>
      <c r="F158" s="39"/>
      <c r="G158" s="39"/>
      <c r="H158" s="39"/>
    </row>
    <row r="159" spans="2:8" ht="15.75" x14ac:dyDescent="0.25">
      <c r="B159" s="27"/>
      <c r="C159" s="27"/>
      <c r="D159" s="27"/>
      <c r="E159" s="27"/>
      <c r="F159" s="39"/>
      <c r="G159" s="39"/>
      <c r="H159" s="39"/>
    </row>
    <row r="160" spans="2:8" ht="15.75" x14ac:dyDescent="0.25">
      <c r="B160" s="27"/>
      <c r="C160" s="27"/>
      <c r="D160" s="27"/>
      <c r="E160" s="27"/>
      <c r="F160" s="39"/>
      <c r="G160" s="39"/>
      <c r="H160" s="39"/>
    </row>
    <row r="161" spans="2:8" ht="15.75" x14ac:dyDescent="0.25">
      <c r="B161" s="27"/>
      <c r="C161" s="27"/>
      <c r="D161" s="27"/>
      <c r="E161" s="27"/>
      <c r="F161" s="39"/>
      <c r="G161" s="39"/>
      <c r="H161" s="39"/>
    </row>
    <row r="162" spans="2:8" ht="15.75" x14ac:dyDescent="0.25">
      <c r="B162" s="27"/>
      <c r="C162" s="27"/>
      <c r="D162" s="27"/>
      <c r="E162" s="27"/>
      <c r="F162" s="39"/>
      <c r="G162" s="39"/>
      <c r="H162" s="39"/>
    </row>
    <row r="163" spans="2:8" ht="15.75" x14ac:dyDescent="0.25">
      <c r="B163" s="27"/>
      <c r="C163" s="27"/>
      <c r="D163" s="27"/>
      <c r="E163" s="27"/>
      <c r="F163" s="39"/>
      <c r="G163" s="39"/>
      <c r="H163" s="39"/>
    </row>
    <row r="164" spans="2:8" ht="15.75" x14ac:dyDescent="0.25">
      <c r="B164" s="27"/>
      <c r="C164" s="27"/>
      <c r="D164" s="27"/>
      <c r="E164" s="27"/>
      <c r="F164" s="39"/>
      <c r="G164" s="39"/>
      <c r="H164" s="39"/>
    </row>
    <row r="165" spans="2:8" ht="15.75" x14ac:dyDescent="0.25">
      <c r="B165" s="27"/>
      <c r="C165" s="27"/>
      <c r="D165" s="27"/>
      <c r="E165" s="27"/>
      <c r="F165" s="39"/>
      <c r="G165" s="39"/>
      <c r="H165" s="39"/>
    </row>
    <row r="166" spans="2:8" ht="15.75" x14ac:dyDescent="0.25">
      <c r="B166" s="27"/>
      <c r="C166" s="27"/>
      <c r="D166" s="27"/>
      <c r="E166" s="27"/>
      <c r="F166" s="39"/>
      <c r="G166" s="39"/>
      <c r="H166" s="39"/>
    </row>
    <row r="167" spans="2:8" ht="15.75" x14ac:dyDescent="0.25">
      <c r="B167" s="27"/>
      <c r="C167" s="27"/>
      <c r="D167" s="27"/>
      <c r="E167" s="27"/>
      <c r="F167" s="39"/>
      <c r="G167" s="39"/>
      <c r="H167" s="39"/>
    </row>
    <row r="168" spans="2:8" ht="15.75" x14ac:dyDescent="0.25">
      <c r="B168" s="27"/>
      <c r="C168" s="27"/>
      <c r="D168" s="27"/>
      <c r="E168" s="27"/>
      <c r="F168" s="39"/>
      <c r="G168" s="39"/>
      <c r="H168" s="39"/>
    </row>
    <row r="169" spans="2:8" ht="15.75" x14ac:dyDescent="0.25">
      <c r="B169" s="27"/>
      <c r="C169" s="27"/>
      <c r="D169" s="27"/>
      <c r="E169" s="27"/>
      <c r="F169" s="39"/>
      <c r="G169" s="39"/>
      <c r="H169" s="39"/>
    </row>
    <row r="170" spans="2:8" ht="15.75" x14ac:dyDescent="0.25">
      <c r="B170" s="27"/>
      <c r="C170" s="27"/>
      <c r="D170" s="27"/>
      <c r="E170" s="27"/>
      <c r="F170" s="39"/>
      <c r="G170" s="39"/>
      <c r="H170" s="39"/>
    </row>
    <row r="171" spans="2:8" ht="15.75" x14ac:dyDescent="0.25">
      <c r="B171" s="27"/>
      <c r="C171" s="27"/>
      <c r="D171" s="27"/>
      <c r="E171" s="27"/>
      <c r="F171" s="39"/>
      <c r="G171" s="39"/>
      <c r="H171" s="39"/>
    </row>
    <row r="172" spans="2:8" ht="15.75" x14ac:dyDescent="0.25">
      <c r="B172" s="27"/>
      <c r="C172" s="27"/>
      <c r="D172" s="27"/>
      <c r="E172" s="27"/>
      <c r="F172" s="39"/>
      <c r="G172" s="39"/>
      <c r="H172" s="39"/>
    </row>
    <row r="173" spans="2:8" ht="15.75" x14ac:dyDescent="0.25">
      <c r="B173" s="27"/>
      <c r="C173" s="27"/>
      <c r="D173" s="27"/>
      <c r="E173" s="27"/>
      <c r="F173" s="39"/>
      <c r="G173" s="39"/>
      <c r="H173" s="39"/>
    </row>
    <row r="174" spans="2:8" ht="15.75" x14ac:dyDescent="0.25">
      <c r="B174" s="27"/>
      <c r="C174" s="27"/>
      <c r="D174" s="27"/>
      <c r="E174" s="27"/>
      <c r="F174" s="39"/>
      <c r="G174" s="39"/>
      <c r="H174" s="39"/>
    </row>
    <row r="175" spans="2:8" x14ac:dyDescent="0.2">
      <c r="B175" s="50"/>
      <c r="C175" s="50"/>
      <c r="D175" s="50"/>
      <c r="E175" s="50"/>
    </row>
    <row r="176" spans="2:8" x14ac:dyDescent="0.2">
      <c r="B176" s="50"/>
      <c r="C176" s="50"/>
      <c r="D176" s="50"/>
      <c r="E176" s="50"/>
    </row>
    <row r="177" spans="2:5" x14ac:dyDescent="0.2">
      <c r="B177" s="50"/>
      <c r="C177" s="50"/>
      <c r="D177" s="50"/>
      <c r="E177" s="50"/>
    </row>
    <row r="178" spans="2:5" x14ac:dyDescent="0.2">
      <c r="B178" s="50"/>
      <c r="C178" s="50"/>
      <c r="D178" s="50"/>
      <c r="E178" s="50"/>
    </row>
    <row r="179" spans="2:5" x14ac:dyDescent="0.2">
      <c r="B179" s="50"/>
      <c r="C179" s="50"/>
      <c r="D179" s="50"/>
      <c r="E179" s="50"/>
    </row>
    <row r="180" spans="2:5" x14ac:dyDescent="0.2">
      <c r="B180" s="50"/>
      <c r="C180" s="50"/>
      <c r="D180" s="50"/>
      <c r="E180" s="50"/>
    </row>
    <row r="181" spans="2:5" x14ac:dyDescent="0.2">
      <c r="B181" s="50"/>
      <c r="C181" s="50"/>
      <c r="D181" s="50"/>
      <c r="E181" s="50"/>
    </row>
    <row r="182" spans="2:5" x14ac:dyDescent="0.2">
      <c r="B182" s="50"/>
      <c r="C182" s="50"/>
      <c r="D182" s="50"/>
      <c r="E182" s="50"/>
    </row>
    <row r="183" spans="2:5" x14ac:dyDescent="0.2">
      <c r="B183" s="50"/>
      <c r="C183" s="50"/>
      <c r="D183" s="50"/>
      <c r="E183" s="50"/>
    </row>
    <row r="184" spans="2:5" x14ac:dyDescent="0.2">
      <c r="B184" s="50"/>
      <c r="C184" s="50"/>
      <c r="D184" s="50"/>
      <c r="E184" s="50"/>
    </row>
    <row r="185" spans="2:5" x14ac:dyDescent="0.2">
      <c r="B185" s="50"/>
      <c r="C185" s="50"/>
      <c r="D185" s="50"/>
      <c r="E185" s="50"/>
    </row>
    <row r="186" spans="2:5" x14ac:dyDescent="0.2">
      <c r="B186" s="50"/>
      <c r="C186" s="50"/>
      <c r="D186" s="50"/>
      <c r="E186" s="50"/>
    </row>
    <row r="187" spans="2:5" x14ac:dyDescent="0.2">
      <c r="B187" s="50"/>
      <c r="C187" s="50"/>
      <c r="D187" s="50"/>
      <c r="E187" s="50"/>
    </row>
    <row r="188" spans="2:5" x14ac:dyDescent="0.2">
      <c r="B188" s="50"/>
      <c r="C188" s="50"/>
      <c r="D188" s="50"/>
      <c r="E188" s="50"/>
    </row>
    <row r="189" spans="2:5" x14ac:dyDescent="0.2">
      <c r="B189" s="50"/>
      <c r="C189" s="50"/>
      <c r="D189" s="50"/>
      <c r="E189" s="50"/>
    </row>
    <row r="190" spans="2:5" x14ac:dyDescent="0.2">
      <c r="B190" s="50"/>
      <c r="C190" s="50"/>
      <c r="D190" s="50"/>
      <c r="E190" s="50"/>
    </row>
    <row r="191" spans="2:5" x14ac:dyDescent="0.2">
      <c r="B191" s="50"/>
      <c r="C191" s="50"/>
      <c r="D191" s="50"/>
      <c r="E191" s="50"/>
    </row>
    <row r="192" spans="2:5" x14ac:dyDescent="0.2">
      <c r="B192" s="50"/>
      <c r="C192" s="50"/>
      <c r="D192" s="50"/>
      <c r="E192" s="50"/>
    </row>
    <row r="193" spans="2:5" x14ac:dyDescent="0.2">
      <c r="B193" s="50"/>
      <c r="C193" s="50"/>
      <c r="D193" s="50"/>
      <c r="E193" s="50"/>
    </row>
    <row r="194" spans="2:5" x14ac:dyDescent="0.2">
      <c r="B194" s="50"/>
      <c r="C194" s="50"/>
      <c r="D194" s="50"/>
      <c r="E194" s="50"/>
    </row>
    <row r="195" spans="2:5" x14ac:dyDescent="0.2">
      <c r="B195" s="50"/>
      <c r="C195" s="50"/>
      <c r="D195" s="50"/>
      <c r="E195" s="50"/>
    </row>
    <row r="196" spans="2:5" x14ac:dyDescent="0.2">
      <c r="B196" s="50"/>
      <c r="C196" s="50"/>
      <c r="D196" s="50"/>
      <c r="E196" s="50"/>
    </row>
    <row r="197" spans="2:5" x14ac:dyDescent="0.2">
      <c r="B197" s="50"/>
      <c r="C197" s="50"/>
      <c r="D197" s="50"/>
      <c r="E197" s="50"/>
    </row>
    <row r="198" spans="2:5" x14ac:dyDescent="0.2">
      <c r="B198" s="50"/>
      <c r="C198" s="50"/>
      <c r="D198" s="50"/>
      <c r="E198" s="50"/>
    </row>
    <row r="199" spans="2:5" x14ac:dyDescent="0.2">
      <c r="B199" s="50"/>
      <c r="C199" s="50"/>
      <c r="D199" s="50"/>
      <c r="E199" s="50"/>
    </row>
    <row r="200" spans="2:5" x14ac:dyDescent="0.2">
      <c r="B200" s="50"/>
      <c r="C200" s="50"/>
      <c r="D200" s="50"/>
      <c r="E200" s="50"/>
    </row>
    <row r="201" spans="2:5" x14ac:dyDescent="0.2">
      <c r="B201" s="50"/>
      <c r="C201" s="50"/>
      <c r="D201" s="50"/>
      <c r="E201" s="50"/>
    </row>
    <row r="202" spans="2:5" x14ac:dyDescent="0.2">
      <c r="B202" s="50"/>
      <c r="C202" s="50"/>
      <c r="D202" s="50"/>
      <c r="E202" s="50"/>
    </row>
    <row r="203" spans="2:5" x14ac:dyDescent="0.2">
      <c r="B203" s="50"/>
      <c r="C203" s="50"/>
      <c r="D203" s="50"/>
      <c r="E203" s="50"/>
    </row>
    <row r="204" spans="2:5" x14ac:dyDescent="0.2">
      <c r="B204" s="50"/>
      <c r="C204" s="50"/>
      <c r="D204" s="50"/>
      <c r="E204" s="50"/>
    </row>
    <row r="205" spans="2:5" x14ac:dyDescent="0.2">
      <c r="B205" s="50"/>
      <c r="C205" s="50"/>
      <c r="D205" s="50"/>
      <c r="E205" s="50"/>
    </row>
    <row r="206" spans="2:5" x14ac:dyDescent="0.2">
      <c r="B206" s="50"/>
      <c r="C206" s="50"/>
      <c r="D206" s="50"/>
      <c r="E206" s="50"/>
    </row>
    <row r="207" spans="2:5" x14ac:dyDescent="0.2">
      <c r="B207" s="50"/>
      <c r="C207" s="50"/>
      <c r="D207" s="50"/>
      <c r="E207" s="50"/>
    </row>
    <row r="208" spans="2:5" x14ac:dyDescent="0.2">
      <c r="B208" s="50"/>
      <c r="C208" s="50"/>
      <c r="D208" s="50"/>
      <c r="E208" s="50"/>
    </row>
    <row r="209" spans="2:5" x14ac:dyDescent="0.2">
      <c r="B209" s="50"/>
      <c r="C209" s="50"/>
      <c r="D209" s="50"/>
      <c r="E209" s="50"/>
    </row>
    <row r="210" spans="2:5" x14ac:dyDescent="0.2">
      <c r="B210" s="50"/>
      <c r="C210" s="50"/>
      <c r="D210" s="50"/>
      <c r="E210" s="50"/>
    </row>
    <row r="211" spans="2:5" x14ac:dyDescent="0.2">
      <c r="B211" s="50"/>
      <c r="C211" s="50"/>
      <c r="D211" s="50"/>
      <c r="E211" s="50"/>
    </row>
    <row r="212" spans="2:5" x14ac:dyDescent="0.2">
      <c r="B212" s="50"/>
      <c r="C212" s="50"/>
      <c r="D212" s="50"/>
      <c r="E212" s="50"/>
    </row>
    <row r="213" spans="2:5" x14ac:dyDescent="0.2">
      <c r="B213" s="50"/>
      <c r="C213" s="50"/>
      <c r="D213" s="50"/>
      <c r="E213" s="50"/>
    </row>
    <row r="214" spans="2:5" x14ac:dyDescent="0.2">
      <c r="B214" s="50"/>
      <c r="C214" s="50"/>
      <c r="D214" s="50"/>
      <c r="E214" s="50"/>
    </row>
    <row r="215" spans="2:5" x14ac:dyDescent="0.2">
      <c r="B215" s="50"/>
      <c r="C215" s="50"/>
      <c r="D215" s="50"/>
      <c r="E215" s="50"/>
    </row>
    <row r="216" spans="2:5" x14ac:dyDescent="0.2">
      <c r="B216" s="50"/>
      <c r="C216" s="50"/>
      <c r="D216" s="50"/>
      <c r="E216" s="50"/>
    </row>
    <row r="217" spans="2:5" x14ac:dyDescent="0.2">
      <c r="B217" s="50"/>
      <c r="C217" s="50"/>
      <c r="D217" s="50"/>
      <c r="E217" s="50"/>
    </row>
    <row r="218" spans="2:5" x14ac:dyDescent="0.2">
      <c r="B218" s="50"/>
      <c r="C218" s="50"/>
      <c r="D218" s="50"/>
      <c r="E218" s="50"/>
    </row>
    <row r="219" spans="2:5" x14ac:dyDescent="0.2">
      <c r="B219" s="50"/>
      <c r="C219" s="50"/>
      <c r="D219" s="50"/>
      <c r="E219" s="50"/>
    </row>
    <row r="220" spans="2:5" x14ac:dyDescent="0.2">
      <c r="B220" s="50"/>
      <c r="C220" s="50"/>
      <c r="D220" s="50"/>
      <c r="E220" s="50"/>
    </row>
    <row r="221" spans="2:5" x14ac:dyDescent="0.2">
      <c r="B221" s="50"/>
      <c r="C221" s="50"/>
      <c r="D221" s="50"/>
      <c r="E221" s="50"/>
    </row>
    <row r="222" spans="2:5" x14ac:dyDescent="0.2">
      <c r="B222" s="50"/>
      <c r="C222" s="50"/>
      <c r="D222" s="50"/>
      <c r="E222" s="50"/>
    </row>
    <row r="223" spans="2:5" x14ac:dyDescent="0.2">
      <c r="B223" s="50"/>
      <c r="C223" s="50"/>
      <c r="D223" s="50"/>
      <c r="E223" s="50"/>
    </row>
    <row r="224" spans="2:5" x14ac:dyDescent="0.2">
      <c r="B224" s="50"/>
      <c r="C224" s="50"/>
      <c r="D224" s="50"/>
      <c r="E224" s="50"/>
    </row>
    <row r="225" spans="2:5" x14ac:dyDescent="0.2">
      <c r="B225" s="50"/>
      <c r="C225" s="50"/>
      <c r="D225" s="50"/>
      <c r="E225" s="50"/>
    </row>
    <row r="226" spans="2:5" x14ac:dyDescent="0.2">
      <c r="B226" s="50"/>
      <c r="C226" s="50"/>
      <c r="D226" s="50"/>
      <c r="E226" s="50"/>
    </row>
    <row r="227" spans="2:5" x14ac:dyDescent="0.2">
      <c r="B227" s="50"/>
      <c r="C227" s="50"/>
      <c r="D227" s="50"/>
      <c r="E227" s="50"/>
    </row>
    <row r="228" spans="2:5" x14ac:dyDescent="0.2">
      <c r="B228" s="50"/>
      <c r="C228" s="50"/>
      <c r="D228" s="50"/>
      <c r="E228" s="50"/>
    </row>
    <row r="229" spans="2:5" x14ac:dyDescent="0.2">
      <c r="B229" s="50"/>
      <c r="C229" s="50"/>
      <c r="D229" s="50"/>
      <c r="E229" s="50"/>
    </row>
  </sheetData>
  <mergeCells count="6">
    <mergeCell ref="A6:C6"/>
    <mergeCell ref="B1:C1"/>
    <mergeCell ref="B2:C2"/>
    <mergeCell ref="A3:C3"/>
    <mergeCell ref="A4:C4"/>
    <mergeCell ref="A5:C5"/>
  </mergeCells>
  <pageMargins left="0.70866141732283472" right="0.70866141732283472" top="0.55118110236220474" bottom="0.35433070866141736" header="0.31496062992125984" footer="0.31496062992125984"/>
  <pageSetup paperSize="9" scale="90" orientation="portrait" r:id="rId1"/>
  <rowBreaks count="3" manualBreakCount="3">
    <brk id="52" max="2" man="1"/>
    <brk id="89" max="2" man="1"/>
    <brk id="1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11. melléklet</vt:lpstr>
      <vt:lpstr>'11. melléklet'!Nyomtatási_cím</vt:lpstr>
      <vt:lpstr>'11.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2021-06-14T13:39:05Z</dcterms:created>
  <dcterms:modified xsi:type="dcterms:W3CDTF">2021-06-15T08:51:18Z</dcterms:modified>
</cp:coreProperties>
</file>