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1. melléklet" sheetId="1" r:id="rId1"/>
  </sheets>
  <definedNames>
    <definedName name="_xlnm.Print_Titles" localSheetId="0">'1. melléklet'!$10:$12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5" i="1" l="1"/>
  <c r="I152" i="1"/>
  <c r="J152" i="1" s="1"/>
  <c r="H152" i="1"/>
  <c r="H155" i="1" s="1"/>
  <c r="I145" i="1"/>
  <c r="H145" i="1"/>
  <c r="G145" i="1"/>
  <c r="J144" i="1"/>
  <c r="J141" i="1"/>
  <c r="I129" i="1"/>
  <c r="I122" i="1"/>
  <c r="I121" i="1"/>
  <c r="H120" i="1"/>
  <c r="G120" i="1"/>
  <c r="I119" i="1"/>
  <c r="J119" i="1" s="1"/>
  <c r="H119" i="1"/>
  <c r="G119" i="1"/>
  <c r="I118" i="1"/>
  <c r="J118" i="1" s="1"/>
  <c r="J117" i="1"/>
  <c r="J116" i="1"/>
  <c r="I112" i="1"/>
  <c r="J110" i="1"/>
  <c r="J107" i="1"/>
  <c r="J106" i="1"/>
  <c r="G106" i="1"/>
  <c r="J104" i="1"/>
  <c r="J103" i="1"/>
  <c r="I98" i="1"/>
  <c r="G98" i="1"/>
  <c r="J96" i="1"/>
  <c r="H94" i="1"/>
  <c r="H98" i="1" s="1"/>
  <c r="J91" i="1"/>
  <c r="J87" i="1"/>
  <c r="J85" i="1"/>
  <c r="I78" i="1"/>
  <c r="J78" i="1" s="1"/>
  <c r="H78" i="1"/>
  <c r="J77" i="1"/>
  <c r="J76" i="1"/>
  <c r="J75" i="1"/>
  <c r="I73" i="1"/>
  <c r="H73" i="1"/>
  <c r="H80" i="1" s="1"/>
  <c r="J72" i="1"/>
  <c r="I64" i="1"/>
  <c r="H64" i="1"/>
  <c r="J63" i="1"/>
  <c r="J61" i="1"/>
  <c r="J56" i="1"/>
  <c r="I55" i="1"/>
  <c r="J55" i="1" s="1"/>
  <c r="H55" i="1"/>
  <c r="J53" i="1"/>
  <c r="I50" i="1"/>
  <c r="J50" i="1" s="1"/>
  <c r="H50" i="1"/>
  <c r="G50" i="1"/>
  <c r="J48" i="1"/>
  <c r="I44" i="1"/>
  <c r="G44" i="1"/>
  <c r="J41" i="1"/>
  <c r="H40" i="1"/>
  <c r="H38" i="1"/>
  <c r="J38" i="1" s="1"/>
  <c r="J37" i="1"/>
  <c r="I34" i="1"/>
  <c r="J34" i="1" s="1"/>
  <c r="H34" i="1"/>
  <c r="G34" i="1"/>
  <c r="J33" i="1"/>
  <c r="J29" i="1"/>
  <c r="J28" i="1"/>
  <c r="J26" i="1"/>
  <c r="J24" i="1"/>
  <c r="J22" i="1"/>
  <c r="J20" i="1"/>
  <c r="J18" i="1"/>
  <c r="J98" i="1" l="1"/>
  <c r="H44" i="1"/>
  <c r="I80" i="1"/>
  <c r="G124" i="1"/>
  <c r="G147" i="1" s="1"/>
  <c r="G157" i="1" s="1"/>
  <c r="J40" i="1"/>
  <c r="G58" i="1"/>
  <c r="G65" i="1" s="1"/>
  <c r="H58" i="1"/>
  <c r="H124" i="1"/>
  <c r="J44" i="1"/>
  <c r="J80" i="1"/>
  <c r="H65" i="1"/>
  <c r="H147" i="1" s="1"/>
  <c r="H157" i="1" s="1"/>
  <c r="J64" i="1"/>
  <c r="J73" i="1"/>
  <c r="I124" i="1"/>
  <c r="J124" i="1" s="1"/>
  <c r="J145" i="1"/>
  <c r="I58" i="1"/>
  <c r="J58" i="1" s="1"/>
  <c r="I155" i="1"/>
  <c r="J155" i="1" s="1"/>
  <c r="I65" i="1" l="1"/>
  <c r="J65" i="1" s="1"/>
  <c r="I147" i="1"/>
  <c r="I157" i="1" l="1"/>
  <c r="J157" i="1" s="1"/>
  <c r="J147" i="1"/>
</calcChain>
</file>

<file path=xl/sharedStrings.xml><?xml version="1.0" encoding="utf-8"?>
<sst xmlns="http://schemas.openxmlformats.org/spreadsheetml/2006/main" count="214" uniqueCount="146">
  <si>
    <t>SITKE KÖZSÉG ÖNKORMÁNYZATA</t>
  </si>
  <si>
    <t>BEVÉTELEI FORRÁSONKÉNT</t>
  </si>
  <si>
    <t>2020.év</t>
  </si>
  <si>
    <t>( Ft-ban)</t>
  </si>
  <si>
    <t>M  e  g  n  e  v  e  z  é  s:</t>
  </si>
  <si>
    <t>eredeti</t>
  </si>
  <si>
    <t>módosított</t>
  </si>
  <si>
    <t>teljesítés</t>
  </si>
  <si>
    <t>változás</t>
  </si>
  <si>
    <t>előirányzat</t>
  </si>
  <si>
    <t>%-a</t>
  </si>
  <si>
    <t>I.</t>
  </si>
  <si>
    <t>MŰKÖDÉSI CÉLÚ TÁMOGATÁSOK ÁLLAMHÁZTARTÁSON BELÜLRŐL</t>
  </si>
  <si>
    <t>Önkormányzatok működési támogatásai</t>
  </si>
  <si>
    <t>1.</t>
  </si>
  <si>
    <t>Helyi önkormányzatok  működésének  általános támogatása</t>
  </si>
  <si>
    <t>Települési önkormányzatok működésének támogatása</t>
  </si>
  <si>
    <t>b.</t>
  </si>
  <si>
    <t>település-üzemeltetéshez kapcsolódó feladatellátás támogatása</t>
  </si>
  <si>
    <t>ba.</t>
  </si>
  <si>
    <t>zöldterület gazdálkodással kapcsolatos feladatok ellátásának támogatása</t>
  </si>
  <si>
    <t>ebből: beszámítás</t>
  </si>
  <si>
    <t>bb.</t>
  </si>
  <si>
    <t>közvilágítás fenntartásának támogatása</t>
  </si>
  <si>
    <t>bc.</t>
  </si>
  <si>
    <t>köztemető fenntartással kapcsolatos feladatok támogatása</t>
  </si>
  <si>
    <t>bd.</t>
  </si>
  <si>
    <t>közutak fenntartásának támogatása</t>
  </si>
  <si>
    <t>c.</t>
  </si>
  <si>
    <t>egyéb önkormányzati feladatok támogatása</t>
  </si>
  <si>
    <t>d.</t>
  </si>
  <si>
    <t>lakott külterülettel kapcsolatos feladatok</t>
  </si>
  <si>
    <t>e.</t>
  </si>
  <si>
    <t>üdülőhelyi feladatok</t>
  </si>
  <si>
    <t>Kiegészítés -I.1.jogcímekhez kapcsolódó</t>
  </si>
  <si>
    <t>2.</t>
  </si>
  <si>
    <t>Nem közművel összegyűjtött háztartási szennyvíz ártalmatlanítása</t>
  </si>
  <si>
    <t>5.</t>
  </si>
  <si>
    <t>2017.évről áthúzódó bérkompenzáció támogatás</t>
  </si>
  <si>
    <t>6.</t>
  </si>
  <si>
    <t>Polgármesteri illetmény támogatása</t>
  </si>
  <si>
    <t>Települési önkormányzatok működésének támogatása összesen:</t>
  </si>
  <si>
    <t>3.</t>
  </si>
  <si>
    <t>Települési önkormányzatok szociális, gyermekjóléti és gyermekétkeztetési feladatainak támogatása</t>
  </si>
  <si>
    <t>Települési önkormányzatok szociális feleadatainak egyéb támogatása</t>
  </si>
  <si>
    <t>4.</t>
  </si>
  <si>
    <t>Egyes szociális feladatainak támogatása</t>
  </si>
  <si>
    <t>Gyermekétkeztetés támogatása</t>
  </si>
  <si>
    <t>a.</t>
  </si>
  <si>
    <t>A finanszírozás szempontjából elismert dolgozók bértámogatása</t>
  </si>
  <si>
    <t>Gyermekétkeztetés üzemeltetési támogatása</t>
  </si>
  <si>
    <t>Minimálbér és garantált bérminimun támogatása</t>
  </si>
  <si>
    <t>Települési önkormányzatok szociális, gyermekjóléti és gyermekétkeztetési feladatainak támogatása összesen:</t>
  </si>
  <si>
    <t>Települési önkormányzatok kulturális feladatainak támogatása</t>
  </si>
  <si>
    <t>Könyvtári, közművelődési és múzeumi feladatok támogatása</t>
  </si>
  <si>
    <t>települési önkormányzatok nyilvános könyvtári és közművelődési feladatainak támogatása</t>
  </si>
  <si>
    <t>Települési önkormányzatok kulturális feladatainak támogatása összesen:</t>
  </si>
  <si>
    <t>Működési célú költségvetési és kiegészítő támogatás</t>
  </si>
  <si>
    <t>Szociális célú tüzifa vásárlás támogatása 2019. évi</t>
  </si>
  <si>
    <t xml:space="preserve">2. </t>
  </si>
  <si>
    <t>idegenforgalmi adóhoz kapcsolódó kiegészítő támogatás</t>
  </si>
  <si>
    <t>Működési célú költségvetési és kiegészítő támogatások összesen:</t>
  </si>
  <si>
    <t xml:space="preserve">6. </t>
  </si>
  <si>
    <t>Elszámolásból származó bevételek</t>
  </si>
  <si>
    <t>Helyi önkormányzatok működésének általános támogatása</t>
  </si>
  <si>
    <t>II.</t>
  </si>
  <si>
    <t>Egyéb működési célú támogatások bevételei államháztartáson belülről</t>
  </si>
  <si>
    <t xml:space="preserve"> Nyári diákmunka támogatása</t>
  </si>
  <si>
    <t>közfoglalkoztatás támogatása</t>
  </si>
  <si>
    <t>Vas megyei Önkormányzat (nyári táborra)</t>
  </si>
  <si>
    <t>Egyéb működési célú támogatások bevételei államháztartáson belülről összesen:</t>
  </si>
  <si>
    <t>MŰKÖDÉSI CÉLÚ TÁMOGATÁSOK ÁLLAMHÁZTARTÁSON BELÜLRŐL ÖSSZESEN:</t>
  </si>
  <si>
    <t>FELHALMOZÁSI CÉLÚ TÁMOGATÁSOK ÁLLAMHÁZTARTÁSON BELÜLRŐL</t>
  </si>
  <si>
    <t>Felhalmozási célú önkormányzati támogatások</t>
  </si>
  <si>
    <t>Önkormányzati étkeztetések fejlesztése támogatás</t>
  </si>
  <si>
    <t>Felhalmozási célú önkormányzati támogatások összesen:</t>
  </si>
  <si>
    <t>egyéb felhalmozási célú önkormányzati támogatások</t>
  </si>
  <si>
    <t>Magyar Falu Program útfelújítás</t>
  </si>
  <si>
    <t xml:space="preserve">3. </t>
  </si>
  <si>
    <t>TOP Óvoda energetika támogatása</t>
  </si>
  <si>
    <t>TOP belterületi csapadékvíz elvezetés támogatása</t>
  </si>
  <si>
    <t>Egyéb Felhalmozási célú támogatás bevétele államháztartáson belül összesen:</t>
  </si>
  <si>
    <t>FELHALMOZÁSI CÉLÚ TÁMOGATÁSOK ÁLLAMHÁZ- TARTÁSON BELÜLRŐL ÖSSZESEN:</t>
  </si>
  <si>
    <t>III.</t>
  </si>
  <si>
    <t>KÖZHATALMI BEVÉTELEK</t>
  </si>
  <si>
    <t>Vagyoni típusú adók</t>
  </si>
  <si>
    <t>Magánszemélyek kommunális adója</t>
  </si>
  <si>
    <t>Értékesítési és forgalmi adók</t>
  </si>
  <si>
    <t>helyi iparűzési adó</t>
  </si>
  <si>
    <t>Gépjárműadók</t>
  </si>
  <si>
    <t>gépjárműadó helyi önkormányzatot megillető része</t>
  </si>
  <si>
    <t>Egyéb áruhasználati és szolgáltatási adók</t>
  </si>
  <si>
    <t>Idegenforgalmi adó</t>
  </si>
  <si>
    <t>talajterhelési díj</t>
  </si>
  <si>
    <t>Egyéb közhatalmi bevételek</t>
  </si>
  <si>
    <t>Igazgatási szolgáltatási díjak</t>
  </si>
  <si>
    <t>Helyi adópótlék, adóbírság</t>
  </si>
  <si>
    <t>KÖZHATALMI BEVÉTELEK ÖSSZESEN:</t>
  </si>
  <si>
    <t xml:space="preserve">IV. </t>
  </si>
  <si>
    <t>MŰKÖDÉSI BEVÉTELEK</t>
  </si>
  <si>
    <t>Szolgáltatások ellenértéke</t>
  </si>
  <si>
    <t>temetkezési szolgáltatás(sírhely megváltás)</t>
  </si>
  <si>
    <t>óvodai étkeztetés nyújtása</t>
  </si>
  <si>
    <t xml:space="preserve">bérleti és lízing díjbevételek </t>
  </si>
  <si>
    <t>önkormányzati helyiségek bérbeadása</t>
  </si>
  <si>
    <t>lakbérbevételek</t>
  </si>
  <si>
    <t>közterület-foglalási díjak</t>
  </si>
  <si>
    <t>ravatalozó bérleti díja</t>
  </si>
  <si>
    <t>földbérleti díjak</t>
  </si>
  <si>
    <t>Esküvő külső helyszínen</t>
  </si>
  <si>
    <t>Közműfejlesztési hozzájárulás</t>
  </si>
  <si>
    <t>Tulajdonosi bevételek</t>
  </si>
  <si>
    <t>szennyvízcsatorna-használati díj</t>
  </si>
  <si>
    <t>Ellátási díjak</t>
  </si>
  <si>
    <t>szociális étkeztetés térítési díja</t>
  </si>
  <si>
    <t>vendégebéd térítési díja</t>
  </si>
  <si>
    <t>alkalmazottak térítési díja</t>
  </si>
  <si>
    <t>Kiszámlázott általános forgalmi adó</t>
  </si>
  <si>
    <t>Általános forgalmi adó visszatérítése</t>
  </si>
  <si>
    <t>Kamatbevételek</t>
  </si>
  <si>
    <t>7.</t>
  </si>
  <si>
    <t>Egyéb különféle működési bevételek</t>
  </si>
  <si>
    <t>MŰKÖDÉSI BEVÉTELEK ÖSSZESEN:</t>
  </si>
  <si>
    <t>VI.</t>
  </si>
  <si>
    <t>FELHALMOZÁSI BEVÉTELEK</t>
  </si>
  <si>
    <t>Telkek, termőföld értékesítése</t>
  </si>
  <si>
    <t>FELHALMOZÁSI BEVÉTELEK ÖSSZESEN:</t>
  </si>
  <si>
    <t>VII.</t>
  </si>
  <si>
    <t>MŰKÖDÉSI CÉLÚ ÁTVETT PÉNZESZKÖZÖK</t>
  </si>
  <si>
    <t>Rendezvény támogatására ( Kápomnáért Kult.E.)</t>
  </si>
  <si>
    <t>VIII.</t>
  </si>
  <si>
    <t>FELHALMOZÁSI CÉLÚ ÁTVETT PÉNZESZKÖZÖK</t>
  </si>
  <si>
    <t>felhalmozási célú visszatérítendő támogatások, kölcsönök visszatérülése államháztartáson kívülről</t>
  </si>
  <si>
    <t>Első lakáshoz jutók lakásépítési és -vásárlási kölcsönének törlesztése</t>
  </si>
  <si>
    <t>2. Civil szervezteknek adott felhalmozási célú visszatérítendő támoagatás</t>
  </si>
  <si>
    <t>Egyéb felhalmozási célú átvett pénzeszközök</t>
  </si>
  <si>
    <t>Egyéb felhalmozási célú átvett pénzeszközök (megyzünt Víziközmű Társ.)</t>
  </si>
  <si>
    <t>FELHALMOZÁSI CÉLÚ ÁTVETT PÉNZESZKÖZÖK ÖSSZESEN:</t>
  </si>
  <si>
    <t>KÖLTSÉGVETÉSI BEVÉTELEK</t>
  </si>
  <si>
    <t>IX.</t>
  </si>
  <si>
    <t>FINANSZÍROZÁSI BEVÉTELEK</t>
  </si>
  <si>
    <t>Előző évi költségvetési maradvány igénybevétele</t>
  </si>
  <si>
    <t>előző éveki költségvetési maradvány igénybevétele</t>
  </si>
  <si>
    <t>Államháztartáson belüli megelőlegezések teljesítése</t>
  </si>
  <si>
    <t>FINANSZÍROZÁSI BEVÉTELEK ÖSSZESEN:</t>
  </si>
  <si>
    <t>BEVÉTELEK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</si>
</sst>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  <numFmt numFmtId="166" formatCode="#,##0_ ;\-#,##0\ "/>
    <numFmt numFmtId="167" formatCode="0.000"/>
    <numFmt numFmtId="168" formatCode="_-* #,##0.0\ _F_t_-;\-* #,##0.0\ _F_t_-;_-* &quot;-&quot;??\ _F_t_-;_-@_-"/>
  </numFmts>
  <fonts count="13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 CE"/>
      <charset val="238"/>
    </font>
    <font>
      <sz val="10"/>
      <color rgb="FFFF0000"/>
      <name val="Times New Roman"/>
      <family val="1"/>
      <charset val="238"/>
    </font>
    <font>
      <sz val="10"/>
      <name val="AngsanaUPC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0" fontId="3" fillId="0" borderId="0" xfId="2" applyFont="1" applyAlignment="1"/>
    <xf numFmtId="0" fontId="5" fillId="0" borderId="0" xfId="0" applyFont="1" applyAlignment="1"/>
    <xf numFmtId="0" fontId="6" fillId="0" borderId="0" xfId="2" applyFont="1" applyAlignment="1"/>
    <xf numFmtId="0" fontId="3" fillId="0" borderId="0" xfId="3" applyFont="1" applyBorder="1"/>
    <xf numFmtId="0" fontId="2" fillId="0" borderId="0" xfId="3" applyFont="1"/>
    <xf numFmtId="0" fontId="3" fillId="0" borderId="0" xfId="4" applyFont="1"/>
    <xf numFmtId="0" fontId="2" fillId="0" borderId="0" xfId="4" applyFont="1"/>
    <xf numFmtId="0" fontId="2" fillId="0" borderId="0" xfId="4" applyFont="1" applyAlignment="1"/>
    <xf numFmtId="0" fontId="2" fillId="0" borderId="0" xfId="4" applyFont="1" applyAlignment="1">
      <alignment horizontal="center"/>
    </xf>
    <xf numFmtId="0" fontId="2" fillId="0" borderId="1" xfId="4" applyFont="1" applyBorder="1" applyAlignment="1">
      <alignment horizontal="right"/>
    </xf>
    <xf numFmtId="0" fontId="2" fillId="0" borderId="5" xfId="4" applyFont="1" applyBorder="1" applyAlignment="1">
      <alignment horizontal="center"/>
    </xf>
    <xf numFmtId="0" fontId="2" fillId="0" borderId="8" xfId="4" applyFont="1" applyBorder="1" applyAlignment="1">
      <alignment horizontal="center"/>
    </xf>
    <xf numFmtId="0" fontId="2" fillId="0" borderId="11" xfId="4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164" fontId="7" fillId="0" borderId="0" xfId="1" applyNumberFormat="1" applyFont="1" applyAlignment="1">
      <alignment wrapText="1"/>
    </xf>
    <xf numFmtId="0" fontId="8" fillId="0" borderId="0" xfId="4" applyFont="1"/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wrapText="1"/>
    </xf>
    <xf numFmtId="165" fontId="2" fillId="0" borderId="0" xfId="0" applyNumberFormat="1" applyFont="1"/>
    <xf numFmtId="0" fontId="2" fillId="0" borderId="0" xfId="0" applyFont="1" applyAlignment="1">
      <alignment wrapText="1"/>
    </xf>
    <xf numFmtId="166" fontId="2" fillId="0" borderId="0" xfId="1" applyNumberFormat="1" applyFont="1"/>
    <xf numFmtId="164" fontId="2" fillId="0" borderId="0" xfId="1" applyNumberFormat="1" applyFont="1"/>
    <xf numFmtId="164" fontId="2" fillId="0" borderId="0" xfId="4" applyNumberFormat="1" applyFont="1"/>
    <xf numFmtId="0" fontId="6" fillId="0" borderId="0" xfId="4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166" fontId="6" fillId="0" borderId="0" xfId="1" applyNumberFormat="1" applyFont="1" applyAlignment="1">
      <alignment wrapText="1"/>
    </xf>
    <xf numFmtId="165" fontId="6" fillId="0" borderId="0" xfId="0" applyNumberFormat="1" applyFont="1"/>
    <xf numFmtId="0" fontId="3" fillId="0" borderId="0" xfId="0" applyFont="1" applyAlignment="1">
      <alignment horizontal="left" wrapText="1"/>
    </xf>
    <xf numFmtId="166" fontId="3" fillId="0" borderId="0" xfId="1" applyNumberFormat="1" applyFont="1" applyAlignment="1">
      <alignment wrapText="1"/>
    </xf>
    <xf numFmtId="166" fontId="6" fillId="0" borderId="0" xfId="1" applyNumberFormat="1" applyFont="1"/>
    <xf numFmtId="1" fontId="2" fillId="0" borderId="0" xfId="4" applyNumberFormat="1" applyFont="1"/>
    <xf numFmtId="0" fontId="6" fillId="0" borderId="0" xfId="0" applyFont="1" applyAlignment="1">
      <alignment horizontal="left" wrapText="1"/>
    </xf>
    <xf numFmtId="164" fontId="6" fillId="0" borderId="0" xfId="1" applyNumberFormat="1" applyFont="1"/>
    <xf numFmtId="3" fontId="2" fillId="0" borderId="0" xfId="1" applyNumberFormat="1" applyFont="1"/>
    <xf numFmtId="3" fontId="2" fillId="0" borderId="0" xfId="1" applyNumberFormat="1" applyFont="1" applyAlignment="1">
      <alignment wrapText="1"/>
    </xf>
    <xf numFmtId="3" fontId="6" fillId="0" borderId="0" xfId="1" applyNumberFormat="1" applyFont="1"/>
    <xf numFmtId="0" fontId="2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/>
    </xf>
    <xf numFmtId="0" fontId="2" fillId="0" borderId="0" xfId="4" applyFont="1" applyBorder="1" applyAlignment="1">
      <alignment horizontal="left" vertical="center"/>
    </xf>
    <xf numFmtId="3" fontId="2" fillId="0" borderId="0" xfId="1" applyNumberFormat="1" applyFont="1" applyBorder="1" applyAlignment="1"/>
    <xf numFmtId="0" fontId="7" fillId="0" borderId="0" xfId="0" applyFont="1" applyAlignment="1">
      <alignment horizontal="left" wrapText="1"/>
    </xf>
    <xf numFmtId="3" fontId="3" fillId="0" borderId="0" xfId="1" applyNumberFormat="1" applyFont="1"/>
    <xf numFmtId="165" fontId="3" fillId="0" borderId="0" xfId="0" applyNumberFormat="1" applyFont="1"/>
    <xf numFmtId="3" fontId="3" fillId="0" borderId="0" xfId="0" applyNumberFormat="1" applyFont="1" applyAlignment="1">
      <alignment wrapText="1"/>
    </xf>
    <xf numFmtId="3" fontId="3" fillId="0" borderId="0" xfId="1" applyNumberFormat="1" applyFont="1" applyAlignment="1">
      <alignment wrapText="1"/>
    </xf>
    <xf numFmtId="0" fontId="2" fillId="0" borderId="0" xfId="0" applyFont="1" applyAlignment="1">
      <alignment horizontal="left" wrapText="1"/>
    </xf>
    <xf numFmtId="3" fontId="2" fillId="0" borderId="0" xfId="0" applyNumberFormat="1" applyFont="1"/>
    <xf numFmtId="3" fontId="3" fillId="0" borderId="0" xfId="1" applyNumberFormat="1" applyFont="1" applyBorder="1" applyAlignment="1"/>
    <xf numFmtId="3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165" fontId="7" fillId="0" borderId="0" xfId="0" applyNumberFormat="1" applyFont="1"/>
    <xf numFmtId="165" fontId="8" fillId="0" borderId="0" xfId="0" applyNumberFormat="1" applyFont="1"/>
    <xf numFmtId="0" fontId="9" fillId="0" borderId="0" xfId="4" applyFont="1"/>
    <xf numFmtId="0" fontId="8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wrapText="1"/>
    </xf>
    <xf numFmtId="3" fontId="2" fillId="0" borderId="0" xfId="1" applyNumberFormat="1" applyFont="1" applyAlignment="1"/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3" fontId="3" fillId="0" borderId="0" xfId="1" applyNumberFormat="1" applyFont="1" applyAlignment="1"/>
    <xf numFmtId="0" fontId="0" fillId="0" borderId="0" xfId="0" applyFont="1" applyAlignment="1">
      <alignment wrapText="1"/>
    </xf>
    <xf numFmtId="0" fontId="2" fillId="0" borderId="0" xfId="4" applyFont="1" applyAlignment="1">
      <alignment horizontal="left" wrapText="1"/>
    </xf>
    <xf numFmtId="3" fontId="2" fillId="0" borderId="0" xfId="4" applyNumberFormat="1" applyFont="1" applyAlignment="1"/>
    <xf numFmtId="3" fontId="2" fillId="0" borderId="0" xfId="0" applyNumberFormat="1" applyFont="1" applyAlignment="1">
      <alignment wrapText="1"/>
    </xf>
    <xf numFmtId="165" fontId="2" fillId="0" borderId="0" xfId="4" applyNumberFormat="1" applyFont="1"/>
    <xf numFmtId="3" fontId="7" fillId="0" borderId="0" xfId="0" applyNumberFormat="1" applyFont="1" applyAlignment="1"/>
    <xf numFmtId="3" fontId="7" fillId="0" borderId="0" xfId="1" applyNumberFormat="1" applyFont="1" applyAlignment="1"/>
    <xf numFmtId="3" fontId="2" fillId="0" borderId="0" xfId="0" applyNumberFormat="1" applyFont="1" applyAlignment="1"/>
    <xf numFmtId="3" fontId="3" fillId="0" borderId="0" xfId="0" applyNumberFormat="1" applyFont="1" applyAlignment="1"/>
    <xf numFmtId="0" fontId="8" fillId="0" borderId="0" xfId="4" applyFont="1" applyBorder="1" applyAlignment="1">
      <alignment horizontal="center" vertical="center"/>
    </xf>
    <xf numFmtId="3" fontId="7" fillId="0" borderId="0" xfId="1" applyNumberFormat="1" applyFont="1" applyBorder="1" applyAlignment="1"/>
    <xf numFmtId="0" fontId="7" fillId="0" borderId="0" xfId="4" applyFont="1"/>
    <xf numFmtId="167" fontId="7" fillId="0" borderId="0" xfId="4" applyNumberFormat="1" applyFont="1"/>
    <xf numFmtId="164" fontId="2" fillId="0" borderId="0" xfId="1" applyNumberFormat="1" applyFont="1" applyBorder="1" applyAlignment="1">
      <alignment horizontal="center"/>
    </xf>
    <xf numFmtId="164" fontId="7" fillId="0" borderId="0" xfId="1" applyNumberFormat="1" applyFont="1"/>
    <xf numFmtId="3" fontId="11" fillId="0" borderId="0" xfId="1" applyNumberFormat="1" applyFont="1" applyBorder="1" applyAlignment="1"/>
    <xf numFmtId="0" fontId="0" fillId="0" borderId="0" xfId="0" applyAlignment="1">
      <alignment horizontal="left" vertical="center"/>
    </xf>
    <xf numFmtId="0" fontId="8" fillId="0" borderId="0" xfId="0" applyFont="1"/>
    <xf numFmtId="3" fontId="8" fillId="0" borderId="0" xfId="0" applyNumberFormat="1" applyFont="1" applyAlignment="1">
      <alignment wrapText="1"/>
    </xf>
    <xf numFmtId="0" fontId="8" fillId="0" borderId="0" xfId="4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 wrapText="1"/>
    </xf>
    <xf numFmtId="3" fontId="8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1" fontId="7" fillId="0" borderId="0" xfId="1" applyNumberFormat="1" applyFont="1" applyBorder="1" applyAlignment="1">
      <alignment horizontal="center"/>
    </xf>
    <xf numFmtId="164" fontId="8" fillId="0" borderId="0" xfId="1" applyNumberFormat="1" applyFont="1" applyAlignment="1">
      <alignment wrapText="1"/>
    </xf>
    <xf numFmtId="0" fontId="3" fillId="0" borderId="0" xfId="4" applyFont="1" applyAlignment="1">
      <alignment horizontal="center"/>
    </xf>
    <xf numFmtId="3" fontId="7" fillId="0" borderId="0" xfId="1" applyNumberFormat="1" applyFont="1" applyBorder="1" applyAlignment="1">
      <alignment horizontal="right"/>
    </xf>
    <xf numFmtId="1" fontId="2" fillId="0" borderId="0" xfId="2" applyNumberFormat="1" applyFont="1"/>
    <xf numFmtId="165" fontId="2" fillId="0" borderId="0" xfId="2" applyNumberFormat="1" applyFont="1"/>
    <xf numFmtId="164" fontId="2" fillId="0" borderId="0" xfId="2" applyNumberFormat="1" applyFont="1"/>
    <xf numFmtId="168" fontId="2" fillId="0" borderId="0" xfId="2" applyNumberFormat="1" applyFont="1"/>
    <xf numFmtId="43" fontId="2" fillId="0" borderId="0" xfId="2" applyNumberFormat="1" applyFont="1"/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0" xfId="4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</cellXfs>
  <cellStyles count="5">
    <cellStyle name="Ezres" xfId="1" builtinId="3"/>
    <cellStyle name="Normál" xfId="0" builtinId="0"/>
    <cellStyle name="Normál_bevétel" xfId="2"/>
    <cellStyle name="Normál_KTGV99" xfId="4"/>
    <cellStyle name="Normál_SIKON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6"/>
  <sheetViews>
    <sheetView tabSelected="1" zoomScaleNormal="100" workbookViewId="0">
      <selection activeCell="A3" sqref="A3"/>
    </sheetView>
  </sheetViews>
  <sheetFormatPr defaultRowHeight="12.75"/>
  <cols>
    <col min="1" max="1" width="4.42578125" style="1" customWidth="1"/>
    <col min="2" max="2" width="3.28515625" style="1" customWidth="1"/>
    <col min="3" max="5" width="3" style="1" customWidth="1"/>
    <col min="6" max="6" width="49.5703125" style="1" customWidth="1"/>
    <col min="7" max="7" width="15.5703125" style="1" customWidth="1"/>
    <col min="8" max="8" width="15" style="1" customWidth="1"/>
    <col min="9" max="9" width="15.7109375" style="1" customWidth="1"/>
    <col min="10" max="10" width="7.85546875" style="1" customWidth="1"/>
    <col min="11" max="11" width="9.7109375" style="1" customWidth="1"/>
    <col min="12" max="12" width="7.5703125" style="1" customWidth="1"/>
    <col min="13" max="16384" width="9.140625" style="1"/>
  </cols>
  <sheetData>
    <row r="1" spans="1:15">
      <c r="K1" s="2"/>
    </row>
    <row r="2" spans="1: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3"/>
      <c r="L2" s="3"/>
      <c r="M2" s="3"/>
      <c r="N2" s="3"/>
      <c r="O2" s="3"/>
    </row>
    <row r="3" spans="1:15" ht="15.75">
      <c r="A3" s="4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</row>
    <row r="4" spans="1:15" s="7" customFormat="1">
      <c r="A4" s="6"/>
      <c r="B4" s="6"/>
      <c r="C4" s="6"/>
      <c r="D4" s="6"/>
      <c r="E4" s="6"/>
      <c r="F4" s="6"/>
      <c r="G4" s="6"/>
    </row>
    <row r="5" spans="1:15" s="8" customFormat="1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5" s="8" customFormat="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5" s="9" customFormat="1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5" s="9" customFormat="1" hidden="1">
      <c r="A8" s="10"/>
      <c r="B8" s="11"/>
      <c r="C8" s="11"/>
      <c r="D8" s="11"/>
      <c r="E8" s="11"/>
    </row>
    <row r="9" spans="1:15" s="9" customFormat="1" ht="13.5" thickBot="1">
      <c r="A9" s="10"/>
      <c r="B9" s="11"/>
      <c r="C9" s="11"/>
      <c r="D9" s="11"/>
      <c r="E9" s="11"/>
      <c r="H9" s="12"/>
      <c r="I9" s="12"/>
      <c r="J9" s="12" t="s">
        <v>3</v>
      </c>
    </row>
    <row r="10" spans="1:15" s="9" customFormat="1" ht="13.5" thickBot="1">
      <c r="A10" s="126" t="s">
        <v>4</v>
      </c>
      <c r="B10" s="127"/>
      <c r="C10" s="127"/>
      <c r="D10" s="127"/>
      <c r="E10" s="127"/>
      <c r="F10" s="128"/>
      <c r="G10" s="13" t="s">
        <v>5</v>
      </c>
      <c r="H10" s="13" t="s">
        <v>6</v>
      </c>
      <c r="I10" s="135" t="s">
        <v>7</v>
      </c>
      <c r="J10" s="13" t="s">
        <v>8</v>
      </c>
    </row>
    <row r="11" spans="1:15" s="9" customFormat="1">
      <c r="A11" s="129"/>
      <c r="B11" s="130"/>
      <c r="C11" s="130"/>
      <c r="D11" s="130"/>
      <c r="E11" s="130"/>
      <c r="F11" s="131"/>
      <c r="G11" s="126" t="s">
        <v>9</v>
      </c>
      <c r="H11" s="128"/>
      <c r="I11" s="136"/>
      <c r="J11" s="14"/>
    </row>
    <row r="12" spans="1:15" s="9" customFormat="1" ht="13.5" thickBot="1">
      <c r="A12" s="132"/>
      <c r="B12" s="133"/>
      <c r="C12" s="133"/>
      <c r="D12" s="133"/>
      <c r="E12" s="133"/>
      <c r="F12" s="134"/>
      <c r="G12" s="132"/>
      <c r="H12" s="134"/>
      <c r="I12" s="137"/>
      <c r="J12" s="15" t="s">
        <v>10</v>
      </c>
    </row>
    <row r="13" spans="1:15" s="19" customFormat="1" ht="35.25" customHeight="1">
      <c r="A13" s="16" t="s">
        <v>11</v>
      </c>
      <c r="B13" s="105" t="s">
        <v>12</v>
      </c>
      <c r="C13" s="105"/>
      <c r="D13" s="105"/>
      <c r="E13" s="105"/>
      <c r="F13" s="105"/>
      <c r="G13" s="17"/>
      <c r="H13" s="18"/>
      <c r="I13" s="18"/>
      <c r="J13" s="17"/>
    </row>
    <row r="14" spans="1:15" s="9" customFormat="1">
      <c r="A14" s="20"/>
      <c r="B14" s="20" t="s">
        <v>11</v>
      </c>
      <c r="C14" s="20" t="s">
        <v>13</v>
      </c>
      <c r="D14" s="20"/>
      <c r="E14" s="20"/>
      <c r="F14" s="20"/>
      <c r="G14" s="21"/>
      <c r="H14" s="21"/>
      <c r="I14" s="21"/>
      <c r="J14" s="20"/>
    </row>
    <row r="15" spans="1:15" s="9" customFormat="1" ht="17.25" customHeight="1">
      <c r="A15" s="20"/>
      <c r="B15" s="20"/>
      <c r="C15" s="20" t="s">
        <v>14</v>
      </c>
      <c r="D15" s="106" t="s">
        <v>15</v>
      </c>
      <c r="E15" s="106"/>
      <c r="F15" s="106"/>
      <c r="G15" s="22"/>
      <c r="H15" s="22"/>
      <c r="I15" s="22"/>
      <c r="J15" s="23"/>
    </row>
    <row r="16" spans="1:15" s="9" customFormat="1" ht="15" customHeight="1">
      <c r="A16" s="20"/>
      <c r="B16" s="20"/>
      <c r="C16" s="20"/>
      <c r="D16" s="20" t="s">
        <v>14</v>
      </c>
      <c r="E16" s="106" t="s">
        <v>16</v>
      </c>
      <c r="F16" s="106"/>
      <c r="G16" s="22"/>
      <c r="H16" s="22"/>
      <c r="I16" s="22"/>
      <c r="J16" s="23"/>
    </row>
    <row r="17" spans="1:12" s="9" customFormat="1" ht="14.25" customHeight="1">
      <c r="A17" s="24"/>
      <c r="B17" s="24"/>
      <c r="C17" s="24"/>
      <c r="D17" s="25" t="s">
        <v>17</v>
      </c>
      <c r="E17" s="107" t="s">
        <v>18</v>
      </c>
      <c r="F17" s="107"/>
      <c r="G17" s="26"/>
      <c r="H17" s="26"/>
      <c r="I17" s="26"/>
      <c r="J17" s="27"/>
    </row>
    <row r="18" spans="1:12" s="9" customFormat="1" ht="25.5">
      <c r="A18" s="24"/>
      <c r="B18" s="24"/>
      <c r="C18" s="24"/>
      <c r="D18" s="24"/>
      <c r="E18" s="25" t="s">
        <v>19</v>
      </c>
      <c r="F18" s="28" t="s">
        <v>20</v>
      </c>
      <c r="G18" s="29">
        <v>2885400</v>
      </c>
      <c r="H18" s="29">
        <v>2885400</v>
      </c>
      <c r="I18" s="29">
        <v>2885400</v>
      </c>
      <c r="J18" s="27">
        <f>I18/H18*100</f>
        <v>100</v>
      </c>
    </row>
    <row r="19" spans="1:12" s="9" customFormat="1">
      <c r="A19" s="24"/>
      <c r="B19" s="24"/>
      <c r="C19" s="24"/>
      <c r="D19" s="24"/>
      <c r="E19" s="25"/>
      <c r="F19" s="24" t="s">
        <v>21</v>
      </c>
      <c r="G19" s="30"/>
      <c r="H19" s="30"/>
      <c r="I19" s="30"/>
      <c r="J19" s="27"/>
    </row>
    <row r="20" spans="1:12" s="9" customFormat="1">
      <c r="A20" s="24"/>
      <c r="B20" s="24"/>
      <c r="C20" s="24"/>
      <c r="D20" s="24"/>
      <c r="E20" s="25" t="s">
        <v>22</v>
      </c>
      <c r="F20" s="28" t="s">
        <v>23</v>
      </c>
      <c r="G20" s="29">
        <v>3072000</v>
      </c>
      <c r="H20" s="29">
        <v>3072000</v>
      </c>
      <c r="I20" s="29">
        <v>3072000</v>
      </c>
      <c r="J20" s="27">
        <f t="shared" ref="J20:J34" si="0">I20/H20*100</f>
        <v>100</v>
      </c>
    </row>
    <row r="21" spans="1:12" s="9" customFormat="1">
      <c r="A21" s="24"/>
      <c r="B21" s="24"/>
      <c r="C21" s="24"/>
      <c r="D21" s="24"/>
      <c r="E21" s="25"/>
      <c r="F21" s="24" t="s">
        <v>21</v>
      </c>
      <c r="G21" s="29"/>
      <c r="H21" s="29"/>
      <c r="I21" s="29"/>
      <c r="J21" s="27"/>
    </row>
    <row r="22" spans="1:12" s="9" customFormat="1" ht="15" customHeight="1">
      <c r="A22" s="24"/>
      <c r="B22" s="24"/>
      <c r="C22" s="24"/>
      <c r="D22" s="24"/>
      <c r="E22" s="25" t="s">
        <v>24</v>
      </c>
      <c r="F22" s="28" t="s">
        <v>25</v>
      </c>
      <c r="G22" s="29">
        <v>100000</v>
      </c>
      <c r="H22" s="29">
        <v>100000</v>
      </c>
      <c r="I22" s="29">
        <v>100000</v>
      </c>
      <c r="J22" s="27">
        <f t="shared" si="0"/>
        <v>100</v>
      </c>
    </row>
    <row r="23" spans="1:12" s="9" customFormat="1">
      <c r="A23" s="24"/>
      <c r="B23" s="24"/>
      <c r="C23" s="24"/>
      <c r="D23" s="24"/>
      <c r="E23" s="25"/>
      <c r="F23" s="24" t="s">
        <v>21</v>
      </c>
      <c r="G23" s="29"/>
      <c r="H23" s="29"/>
      <c r="I23" s="29"/>
      <c r="J23" s="27"/>
    </row>
    <row r="24" spans="1:12" s="9" customFormat="1">
      <c r="A24" s="24"/>
      <c r="B24" s="24"/>
      <c r="C24" s="24"/>
      <c r="D24" s="24"/>
      <c r="E24" s="25" t="s">
        <v>26</v>
      </c>
      <c r="F24" s="28" t="s">
        <v>27</v>
      </c>
      <c r="G24" s="29">
        <v>7416090</v>
      </c>
      <c r="H24" s="29">
        <v>7416090</v>
      </c>
      <c r="I24" s="29">
        <v>7416090</v>
      </c>
      <c r="J24" s="27">
        <f t="shared" si="0"/>
        <v>100</v>
      </c>
      <c r="L24" s="31"/>
    </row>
    <row r="25" spans="1:12" s="32" customFormat="1">
      <c r="A25" s="24"/>
      <c r="B25" s="24"/>
      <c r="C25" s="24"/>
      <c r="D25" s="24"/>
      <c r="E25" s="24"/>
      <c r="F25" s="24" t="s">
        <v>21</v>
      </c>
      <c r="G25" s="29"/>
      <c r="H25" s="29"/>
      <c r="I25" s="29"/>
      <c r="J25" s="27"/>
    </row>
    <row r="26" spans="1:12" s="9" customFormat="1">
      <c r="A26" s="24"/>
      <c r="B26" s="24"/>
      <c r="C26" s="24"/>
      <c r="D26" s="24" t="s">
        <v>28</v>
      </c>
      <c r="E26" s="24" t="s">
        <v>29</v>
      </c>
      <c r="F26" s="24"/>
      <c r="G26" s="29">
        <v>5000000</v>
      </c>
      <c r="H26" s="29">
        <v>5000000</v>
      </c>
      <c r="I26" s="29">
        <v>5000000</v>
      </c>
      <c r="J26" s="27">
        <f t="shared" si="0"/>
        <v>100</v>
      </c>
    </row>
    <row r="27" spans="1:12" s="9" customFormat="1">
      <c r="A27" s="24"/>
      <c r="B27" s="24"/>
      <c r="C27" s="24"/>
      <c r="D27" s="24"/>
      <c r="E27" s="24"/>
      <c r="F27" s="24" t="s">
        <v>21</v>
      </c>
      <c r="G27" s="29"/>
      <c r="H27" s="29"/>
      <c r="I27" s="29"/>
      <c r="J27" s="27"/>
    </row>
    <row r="28" spans="1:12" s="9" customFormat="1">
      <c r="A28" s="24"/>
      <c r="B28" s="24"/>
      <c r="C28" s="24"/>
      <c r="D28" s="24" t="s">
        <v>30</v>
      </c>
      <c r="E28" s="24" t="s">
        <v>31</v>
      </c>
      <c r="F28" s="24"/>
      <c r="G28" s="29">
        <v>17850</v>
      </c>
      <c r="H28" s="29">
        <v>17850</v>
      </c>
      <c r="I28" s="29">
        <v>17850</v>
      </c>
      <c r="J28" s="27">
        <f t="shared" si="0"/>
        <v>100</v>
      </c>
    </row>
    <row r="29" spans="1:12" s="9" customFormat="1">
      <c r="A29" s="24"/>
      <c r="B29" s="24"/>
      <c r="C29" s="24"/>
      <c r="D29" s="24" t="s">
        <v>32</v>
      </c>
      <c r="E29" s="24" t="s">
        <v>33</v>
      </c>
      <c r="F29" s="24"/>
      <c r="G29" s="29">
        <v>525200</v>
      </c>
      <c r="H29" s="29">
        <v>183470</v>
      </c>
      <c r="I29" s="29">
        <v>183470</v>
      </c>
      <c r="J29" s="27">
        <f t="shared" si="0"/>
        <v>100</v>
      </c>
    </row>
    <row r="30" spans="1:12" s="9" customFormat="1" ht="15.75" customHeight="1">
      <c r="B30" s="24"/>
      <c r="C30" s="24"/>
      <c r="D30" s="24" t="s">
        <v>34</v>
      </c>
      <c r="E30" s="24"/>
      <c r="F30" s="24"/>
      <c r="G30" s="29">
        <v>4231957</v>
      </c>
      <c r="H30" s="29">
        <v>4155908</v>
      </c>
      <c r="I30" s="29">
        <v>4155908</v>
      </c>
      <c r="J30" s="27"/>
    </row>
    <row r="31" spans="1:12" s="9" customFormat="1" ht="27" customHeight="1">
      <c r="A31" s="24"/>
      <c r="B31" s="24"/>
      <c r="C31" s="20" t="s">
        <v>35</v>
      </c>
      <c r="D31" s="106" t="s">
        <v>36</v>
      </c>
      <c r="E31" s="106"/>
      <c r="F31" s="106"/>
      <c r="G31" s="29"/>
      <c r="H31" s="29"/>
      <c r="I31" s="29"/>
      <c r="J31" s="27"/>
    </row>
    <row r="32" spans="1:12" s="9" customFormat="1" ht="15" customHeight="1">
      <c r="A32" s="24"/>
      <c r="B32" s="24"/>
      <c r="C32" s="20" t="s">
        <v>37</v>
      </c>
      <c r="D32" s="123" t="s">
        <v>38</v>
      </c>
      <c r="E32" s="115"/>
      <c r="F32" s="115"/>
      <c r="G32" s="29"/>
      <c r="H32" s="29"/>
      <c r="I32" s="29"/>
      <c r="J32" s="27"/>
    </row>
    <row r="33" spans="1:14" s="9" customFormat="1" ht="15" customHeight="1">
      <c r="A33" s="24"/>
      <c r="B33" s="24"/>
      <c r="C33" s="20" t="s">
        <v>39</v>
      </c>
      <c r="D33" s="33" t="s">
        <v>40</v>
      </c>
      <c r="E33" s="34"/>
      <c r="F33" s="34"/>
      <c r="G33" s="29">
        <v>1024800</v>
      </c>
      <c r="H33" s="29">
        <v>1024800</v>
      </c>
      <c r="I33" s="29">
        <v>1024800</v>
      </c>
      <c r="J33" s="27">
        <f t="shared" si="0"/>
        <v>100</v>
      </c>
    </row>
    <row r="34" spans="1:14" s="9" customFormat="1" ht="18.75" customHeight="1">
      <c r="A34" s="35"/>
      <c r="B34" s="35"/>
      <c r="C34" s="36"/>
      <c r="D34" s="120" t="s">
        <v>41</v>
      </c>
      <c r="E34" s="120"/>
      <c r="F34" s="120"/>
      <c r="G34" s="37">
        <f>SUM(G17:G33)</f>
        <v>24273297</v>
      </c>
      <c r="H34" s="37">
        <f>SUM(H17:H33)</f>
        <v>23855518</v>
      </c>
      <c r="I34" s="37">
        <f>SUM(I17:I33)</f>
        <v>23855518</v>
      </c>
      <c r="J34" s="38">
        <f t="shared" si="0"/>
        <v>100</v>
      </c>
    </row>
    <row r="35" spans="1:14" s="32" customFormat="1">
      <c r="A35" s="20"/>
      <c r="B35" s="20"/>
      <c r="C35" s="20"/>
      <c r="D35" s="39"/>
      <c r="E35" s="39"/>
      <c r="F35" s="39"/>
      <c r="G35" s="40"/>
      <c r="H35" s="40"/>
      <c r="I35" s="40"/>
      <c r="J35" s="27"/>
    </row>
    <row r="36" spans="1:14" s="9" customFormat="1" ht="30" customHeight="1">
      <c r="A36" s="24"/>
      <c r="B36" s="24"/>
      <c r="C36" s="20" t="s">
        <v>42</v>
      </c>
      <c r="D36" s="106" t="s">
        <v>43</v>
      </c>
      <c r="E36" s="106"/>
      <c r="F36" s="106"/>
      <c r="G36" s="40"/>
      <c r="H36" s="40"/>
      <c r="I36" s="40"/>
      <c r="J36" s="27"/>
    </row>
    <row r="37" spans="1:14" s="9" customFormat="1" ht="27.75" customHeight="1">
      <c r="A37" s="24"/>
      <c r="B37" s="24"/>
      <c r="C37" s="24"/>
      <c r="D37" s="24" t="s">
        <v>14</v>
      </c>
      <c r="E37" s="121" t="s">
        <v>44</v>
      </c>
      <c r="F37" s="122"/>
      <c r="G37" s="29">
        <v>3289000</v>
      </c>
      <c r="H37" s="29">
        <v>3289000</v>
      </c>
      <c r="I37" s="29">
        <v>3289000</v>
      </c>
      <c r="J37" s="27">
        <f>I37/H37*100</f>
        <v>100</v>
      </c>
      <c r="M37" s="31"/>
    </row>
    <row r="38" spans="1:14" s="9" customFormat="1">
      <c r="A38" s="24"/>
      <c r="B38" s="24"/>
      <c r="C38" s="24"/>
      <c r="D38" s="24" t="s">
        <v>45</v>
      </c>
      <c r="E38" s="24" t="s">
        <v>46</v>
      </c>
      <c r="F38" s="24"/>
      <c r="G38" s="29">
        <v>849680</v>
      </c>
      <c r="H38" s="29">
        <f>980400+15000</f>
        <v>995400</v>
      </c>
      <c r="I38" s="29">
        <v>995400</v>
      </c>
      <c r="J38" s="27">
        <f>I38/H38*100</f>
        <v>100</v>
      </c>
      <c r="L38" s="31"/>
    </row>
    <row r="39" spans="1:14" s="9" customFormat="1">
      <c r="A39" s="24"/>
      <c r="B39" s="24"/>
      <c r="C39" s="24"/>
      <c r="D39" s="24" t="s">
        <v>37</v>
      </c>
      <c r="E39" s="24" t="s">
        <v>47</v>
      </c>
      <c r="F39" s="24"/>
      <c r="G39" s="29"/>
      <c r="H39" s="29"/>
      <c r="I39" s="29"/>
      <c r="J39" s="27"/>
    </row>
    <row r="40" spans="1:14" s="9" customFormat="1">
      <c r="A40" s="24"/>
      <c r="B40" s="24"/>
      <c r="C40" s="24"/>
      <c r="D40" s="24"/>
      <c r="E40" s="24" t="s">
        <v>48</v>
      </c>
      <c r="F40" s="24" t="s">
        <v>49</v>
      </c>
      <c r="G40" s="29">
        <v>2288000</v>
      </c>
      <c r="H40" s="29">
        <f>1672000+133760</f>
        <v>1805760</v>
      </c>
      <c r="I40" s="29">
        <v>1805760</v>
      </c>
      <c r="J40" s="27">
        <f>I40/H40*100</f>
        <v>100</v>
      </c>
    </row>
    <row r="41" spans="1:14" s="9" customFormat="1">
      <c r="A41" s="24"/>
      <c r="B41" s="24"/>
      <c r="C41" s="24"/>
      <c r="D41" s="24"/>
      <c r="E41" s="24" t="s">
        <v>17</v>
      </c>
      <c r="F41" s="24" t="s">
        <v>50</v>
      </c>
      <c r="G41" s="29">
        <v>3733995</v>
      </c>
      <c r="H41" s="29">
        <v>3016391</v>
      </c>
      <c r="I41" s="29">
        <v>3016391</v>
      </c>
      <c r="J41" s="27">
        <f>I41/H41*100</f>
        <v>100</v>
      </c>
    </row>
    <row r="42" spans="1:14" s="9" customFormat="1">
      <c r="A42" s="24"/>
      <c r="B42" s="24"/>
      <c r="C42" s="24"/>
      <c r="D42" s="24"/>
      <c r="E42" s="24" t="s">
        <v>28</v>
      </c>
      <c r="F42" s="24" t="s">
        <v>51</v>
      </c>
      <c r="G42" s="29"/>
      <c r="H42" s="29"/>
      <c r="I42" s="29"/>
      <c r="J42" s="27"/>
    </row>
    <row r="43" spans="1:14" s="9" customFormat="1">
      <c r="A43" s="24"/>
      <c r="B43" s="24"/>
      <c r="C43" s="24"/>
      <c r="D43" s="24"/>
      <c r="E43" s="24" t="s">
        <v>30</v>
      </c>
      <c r="F43" s="24"/>
      <c r="G43" s="29"/>
      <c r="H43" s="29"/>
      <c r="I43" s="29"/>
      <c r="J43" s="27"/>
    </row>
    <row r="44" spans="1:14" s="9" customFormat="1" ht="27.75" customHeight="1">
      <c r="A44" s="35"/>
      <c r="B44" s="35"/>
      <c r="C44" s="120" t="s">
        <v>52</v>
      </c>
      <c r="D44" s="120"/>
      <c r="E44" s="120"/>
      <c r="F44" s="120"/>
      <c r="G44" s="41">
        <f>SUM(G37:G41)</f>
        <v>10160675</v>
      </c>
      <c r="H44" s="41">
        <f>SUM(H37:H42)</f>
        <v>9106551</v>
      </c>
      <c r="I44" s="41">
        <f>SUM(I37:I42)</f>
        <v>9106551</v>
      </c>
      <c r="J44" s="38">
        <f>I44/H44*100</f>
        <v>100</v>
      </c>
      <c r="L44" s="42"/>
      <c r="M44" s="42"/>
      <c r="N44" s="42"/>
    </row>
    <row r="45" spans="1:14" s="9" customFormat="1">
      <c r="A45" s="35"/>
      <c r="B45" s="35"/>
      <c r="C45" s="43"/>
      <c r="D45" s="43"/>
      <c r="E45" s="43"/>
      <c r="F45" s="43"/>
      <c r="G45" s="44"/>
      <c r="H45" s="44"/>
      <c r="I45" s="44"/>
      <c r="J45" s="27"/>
      <c r="L45" s="42"/>
      <c r="M45" s="42"/>
      <c r="N45" s="42"/>
    </row>
    <row r="46" spans="1:14" s="9" customFormat="1">
      <c r="A46" s="24"/>
      <c r="B46" s="24"/>
      <c r="C46" s="20" t="s">
        <v>45</v>
      </c>
      <c r="D46" s="106" t="s">
        <v>53</v>
      </c>
      <c r="E46" s="106"/>
      <c r="F46" s="106"/>
      <c r="G46" s="22"/>
      <c r="H46" s="22"/>
      <c r="I46" s="22"/>
      <c r="J46" s="23"/>
      <c r="L46" s="42"/>
      <c r="M46" s="42"/>
      <c r="N46" s="42"/>
    </row>
    <row r="47" spans="1:14" s="9" customFormat="1">
      <c r="A47" s="24"/>
      <c r="B47" s="24"/>
      <c r="C47" s="24"/>
      <c r="D47" s="24" t="s">
        <v>14</v>
      </c>
      <c r="E47" s="107" t="s">
        <v>54</v>
      </c>
      <c r="F47" s="107"/>
      <c r="G47" s="26"/>
      <c r="H47" s="26"/>
      <c r="I47" s="26"/>
      <c r="J47" s="28"/>
      <c r="L47" s="42"/>
      <c r="M47" s="42"/>
      <c r="N47" s="42"/>
    </row>
    <row r="48" spans="1:14" s="9" customFormat="1" ht="25.5">
      <c r="A48" s="24"/>
      <c r="B48" s="24"/>
      <c r="C48" s="24"/>
      <c r="D48" s="24"/>
      <c r="E48" s="24" t="s">
        <v>30</v>
      </c>
      <c r="F48" s="28" t="s">
        <v>55</v>
      </c>
      <c r="G48" s="45">
        <v>1800000</v>
      </c>
      <c r="H48" s="46">
        <v>2119060</v>
      </c>
      <c r="I48" s="46">
        <v>2119060</v>
      </c>
      <c r="J48" s="27">
        <f>I48/H48*100</f>
        <v>100</v>
      </c>
      <c r="M48" s="42"/>
      <c r="N48" s="42"/>
    </row>
    <row r="49" spans="1:14" s="9" customFormat="1" ht="5.25" customHeight="1">
      <c r="A49" s="24"/>
      <c r="B49" s="24"/>
      <c r="C49" s="24"/>
      <c r="D49" s="24"/>
      <c r="E49" s="24"/>
      <c r="F49" s="28"/>
      <c r="G49" s="45"/>
      <c r="H49" s="46"/>
      <c r="I49" s="46"/>
      <c r="J49" s="27"/>
      <c r="M49" s="42"/>
      <c r="N49" s="42"/>
    </row>
    <row r="50" spans="1:14" s="9" customFormat="1" ht="13.5" customHeight="1">
      <c r="A50" s="35"/>
      <c r="B50" s="35"/>
      <c r="C50" s="120" t="s">
        <v>56</v>
      </c>
      <c r="D50" s="120"/>
      <c r="E50" s="120"/>
      <c r="F50" s="120"/>
      <c r="G50" s="47">
        <f>SUM(G48:G48)</f>
        <v>1800000</v>
      </c>
      <c r="H50" s="47">
        <f>SUM(H48:H48)</f>
        <v>2119060</v>
      </c>
      <c r="I50" s="47">
        <f>SUM(I48:I48)</f>
        <v>2119060</v>
      </c>
      <c r="J50" s="38">
        <f>I50/H50*100</f>
        <v>100</v>
      </c>
    </row>
    <row r="51" spans="1:14" s="9" customFormat="1" ht="9" customHeight="1">
      <c r="A51" s="35"/>
      <c r="B51" s="35"/>
      <c r="C51" s="43"/>
      <c r="D51" s="43"/>
      <c r="E51" s="43"/>
      <c r="F51" s="43"/>
      <c r="G51" s="47"/>
      <c r="H51" s="47"/>
      <c r="I51" s="47"/>
      <c r="J51" s="27"/>
      <c r="L51" s="42"/>
      <c r="M51" s="42"/>
      <c r="N51" s="42"/>
    </row>
    <row r="52" spans="1:14" s="9" customFormat="1">
      <c r="A52" s="48"/>
      <c r="B52" s="48"/>
      <c r="C52" s="49" t="s">
        <v>37</v>
      </c>
      <c r="D52" s="20" t="s">
        <v>57</v>
      </c>
      <c r="E52" s="48"/>
      <c r="F52" s="48"/>
      <c r="G52" s="50"/>
      <c r="H52" s="50"/>
      <c r="I52" s="50"/>
      <c r="J52" s="27"/>
    </row>
    <row r="53" spans="1:14" s="9" customFormat="1">
      <c r="A53" s="48"/>
      <c r="B53" s="48"/>
      <c r="D53" s="48" t="s">
        <v>14</v>
      </c>
      <c r="E53" s="51" t="s">
        <v>58</v>
      </c>
      <c r="F53" s="48"/>
      <c r="G53" s="50"/>
      <c r="H53" s="52">
        <v>552450</v>
      </c>
      <c r="I53" s="52">
        <v>552450</v>
      </c>
      <c r="J53" s="27">
        <f>I53/H53*100</f>
        <v>100</v>
      </c>
    </row>
    <row r="54" spans="1:14" s="9" customFormat="1">
      <c r="A54" s="48"/>
      <c r="B54" s="48"/>
      <c r="D54" s="48" t="s">
        <v>59</v>
      </c>
      <c r="E54" s="51" t="s">
        <v>60</v>
      </c>
      <c r="F54" s="48"/>
      <c r="G54" s="50"/>
      <c r="H54" s="52">
        <v>238500</v>
      </c>
      <c r="I54" s="52">
        <v>238500</v>
      </c>
      <c r="J54" s="27"/>
    </row>
    <row r="55" spans="1:14" s="9" customFormat="1" ht="19.5" customHeight="1">
      <c r="A55" s="35"/>
      <c r="B55" s="35"/>
      <c r="C55" s="120" t="s">
        <v>61</v>
      </c>
      <c r="D55" s="120"/>
      <c r="E55" s="120"/>
      <c r="F55" s="120"/>
      <c r="G55" s="47"/>
      <c r="H55" s="47">
        <f>SUM(H53:H54)</f>
        <v>790950</v>
      </c>
      <c r="I55" s="47">
        <f>SUM(I53:I54)</f>
        <v>790950</v>
      </c>
      <c r="J55" s="38">
        <f>I55/H55*100</f>
        <v>100</v>
      </c>
    </row>
    <row r="56" spans="1:14" s="9" customFormat="1">
      <c r="A56" s="35"/>
      <c r="B56" s="35"/>
      <c r="C56" s="39" t="s">
        <v>62</v>
      </c>
      <c r="D56" s="106" t="s">
        <v>63</v>
      </c>
      <c r="E56" s="110"/>
      <c r="F56" s="110"/>
      <c r="G56" s="47"/>
      <c r="H56" s="47">
        <v>128360</v>
      </c>
      <c r="I56" s="47">
        <v>128360</v>
      </c>
      <c r="J56" s="38">
        <f>I56/H56*100</f>
        <v>100</v>
      </c>
    </row>
    <row r="57" spans="1:14" s="9" customFormat="1" ht="12.75" customHeight="1">
      <c r="A57" s="35"/>
      <c r="B57" s="35"/>
      <c r="C57" s="39"/>
      <c r="D57" s="39"/>
      <c r="E57" s="39"/>
      <c r="F57" s="39"/>
      <c r="G57" s="47"/>
      <c r="H57" s="47"/>
      <c r="I57" s="47"/>
      <c r="J57" s="38"/>
    </row>
    <row r="58" spans="1:14" s="9" customFormat="1" ht="13.5" customHeight="1">
      <c r="A58" s="35"/>
      <c r="B58" s="20" t="s">
        <v>64</v>
      </c>
      <c r="C58" s="53"/>
      <c r="D58" s="39"/>
      <c r="E58" s="39"/>
      <c r="F58" s="39"/>
      <c r="G58" s="54">
        <f>G55+G50+G44+G34</f>
        <v>36233972</v>
      </c>
      <c r="H58" s="54">
        <f>H55+H50+H44+H34+H56</f>
        <v>36000439</v>
      </c>
      <c r="I58" s="54">
        <f>I55+I50+I44+I34+I56</f>
        <v>36000439</v>
      </c>
      <c r="J58" s="55">
        <f>I58/H58*100</f>
        <v>100</v>
      </c>
    </row>
    <row r="59" spans="1:14" s="9" customFormat="1" ht="6" customHeight="1">
      <c r="A59" s="24"/>
      <c r="B59" s="24"/>
      <c r="C59" s="24"/>
      <c r="D59" s="24"/>
      <c r="E59" s="24"/>
      <c r="F59" s="24"/>
      <c r="G59" s="45"/>
      <c r="H59" s="45"/>
      <c r="I59" s="45"/>
      <c r="J59" s="27"/>
    </row>
    <row r="60" spans="1:14" s="9" customFormat="1" ht="23.25" customHeight="1">
      <c r="A60" s="48"/>
      <c r="B60" s="20" t="s">
        <v>65</v>
      </c>
      <c r="C60" s="106" t="s">
        <v>66</v>
      </c>
      <c r="D60" s="106"/>
      <c r="E60" s="106"/>
      <c r="F60" s="106"/>
      <c r="G60" s="56"/>
      <c r="H60" s="57"/>
      <c r="I60" s="57"/>
      <c r="J60" s="27"/>
    </row>
    <row r="61" spans="1:14" s="9" customFormat="1" ht="14.25" customHeight="1">
      <c r="A61" s="48"/>
      <c r="B61" s="20"/>
      <c r="C61" s="58" t="s">
        <v>14</v>
      </c>
      <c r="D61" s="116" t="s">
        <v>67</v>
      </c>
      <c r="E61" s="110"/>
      <c r="F61" s="110"/>
      <c r="G61" s="56"/>
      <c r="H61" s="46">
        <v>121276</v>
      </c>
      <c r="I61" s="46">
        <v>121274</v>
      </c>
      <c r="J61" s="27">
        <f>I61/H61*100</f>
        <v>99.998350869091993</v>
      </c>
    </row>
    <row r="62" spans="1:14" s="9" customFormat="1">
      <c r="A62" s="24"/>
      <c r="B62" s="24"/>
      <c r="C62" s="24" t="s">
        <v>35</v>
      </c>
      <c r="D62" s="24" t="s">
        <v>68</v>
      </c>
      <c r="E62" s="24"/>
      <c r="F62" s="24"/>
      <c r="G62" s="50"/>
      <c r="H62" s="45"/>
      <c r="I62" s="45"/>
      <c r="J62" s="27"/>
    </row>
    <row r="63" spans="1:14" s="9" customFormat="1" ht="15" customHeight="1">
      <c r="A63" s="24"/>
      <c r="B63" s="24"/>
      <c r="C63" s="24" t="s">
        <v>42</v>
      </c>
      <c r="D63" s="24" t="s">
        <v>69</v>
      </c>
      <c r="E63" s="24"/>
      <c r="F63" s="24"/>
      <c r="G63" s="59"/>
      <c r="H63" s="45">
        <v>100000</v>
      </c>
      <c r="I63" s="45">
        <v>100000</v>
      </c>
      <c r="J63" s="27">
        <f>I63/H63*100</f>
        <v>100</v>
      </c>
    </row>
    <row r="64" spans="1:14" s="9" customFormat="1" ht="22.5" customHeight="1">
      <c r="A64" s="48"/>
      <c r="B64" s="106" t="s">
        <v>70</v>
      </c>
      <c r="C64" s="106"/>
      <c r="D64" s="106"/>
      <c r="E64" s="106"/>
      <c r="F64" s="106"/>
      <c r="G64" s="60"/>
      <c r="H64" s="60">
        <f>SUM(H61:H63)</f>
        <v>221276</v>
      </c>
      <c r="I64" s="60">
        <f>SUM(I61:I63)</f>
        <v>221274</v>
      </c>
      <c r="J64" s="55">
        <f>I64/H64*100</f>
        <v>99.999096151412715</v>
      </c>
    </row>
    <row r="65" spans="1:10" s="19" customFormat="1" ht="33" customHeight="1">
      <c r="A65" s="105" t="s">
        <v>71</v>
      </c>
      <c r="B65" s="105"/>
      <c r="C65" s="105"/>
      <c r="D65" s="105"/>
      <c r="E65" s="105"/>
      <c r="F65" s="105"/>
      <c r="G65" s="61">
        <f>G64+G58</f>
        <v>36233972</v>
      </c>
      <c r="H65" s="61">
        <f>H64+H58</f>
        <v>36221715</v>
      </c>
      <c r="I65" s="61">
        <f>I64+I58</f>
        <v>36221713</v>
      </c>
      <c r="J65" s="55">
        <f>I65/H65*100</f>
        <v>99.99999447845029</v>
      </c>
    </row>
    <row r="66" spans="1:10" s="19" customFormat="1" ht="33" customHeight="1">
      <c r="A66" s="53"/>
      <c r="B66" s="53"/>
      <c r="C66" s="53"/>
      <c r="D66" s="53"/>
      <c r="E66" s="53"/>
      <c r="F66" s="53"/>
      <c r="G66" s="61"/>
      <c r="H66" s="61"/>
      <c r="I66" s="61"/>
      <c r="J66" s="55"/>
    </row>
    <row r="67" spans="1:10" s="19" customFormat="1" ht="22.5" customHeight="1">
      <c r="A67" s="53"/>
      <c r="B67" s="53"/>
      <c r="C67" s="53"/>
      <c r="D67" s="53"/>
      <c r="E67" s="53"/>
      <c r="F67" s="53"/>
      <c r="G67" s="61"/>
      <c r="H67" s="61"/>
      <c r="I67" s="61"/>
      <c r="J67" s="55"/>
    </row>
    <row r="68" spans="1:10" s="19" customFormat="1" ht="18.75" customHeight="1">
      <c r="A68" s="53"/>
      <c r="B68" s="53"/>
      <c r="C68" s="53"/>
      <c r="D68" s="53"/>
      <c r="E68" s="53"/>
      <c r="F68" s="53"/>
      <c r="G68" s="62"/>
      <c r="H68" s="62"/>
      <c r="I68" s="62"/>
      <c r="J68" s="63"/>
    </row>
    <row r="69" spans="1:10" s="65" customFormat="1" ht="33" customHeight="1">
      <c r="A69" s="16" t="s">
        <v>65</v>
      </c>
      <c r="B69" s="105" t="s">
        <v>72</v>
      </c>
      <c r="C69" s="105"/>
      <c r="D69" s="105"/>
      <c r="E69" s="105"/>
      <c r="F69" s="105"/>
      <c r="G69" s="17"/>
      <c r="H69" s="18"/>
      <c r="I69" s="18"/>
      <c r="J69" s="64"/>
    </row>
    <row r="70" spans="1:10" s="65" customFormat="1" ht="15.75" customHeight="1">
      <c r="A70" s="16"/>
      <c r="B70" s="53"/>
      <c r="C70" s="53"/>
      <c r="D70" s="53"/>
      <c r="E70" s="53"/>
      <c r="F70" s="53"/>
      <c r="G70" s="17"/>
      <c r="H70" s="18"/>
      <c r="I70" s="18"/>
      <c r="J70" s="64"/>
    </row>
    <row r="71" spans="1:10" s="65" customFormat="1" ht="18.75" customHeight="1">
      <c r="A71" s="16"/>
      <c r="B71" s="39" t="s">
        <v>14</v>
      </c>
      <c r="C71" s="106" t="s">
        <v>73</v>
      </c>
      <c r="D71" s="116"/>
      <c r="E71" s="116"/>
      <c r="F71" s="116"/>
      <c r="G71" s="17"/>
      <c r="H71" s="18"/>
      <c r="I71" s="18"/>
      <c r="J71" s="64"/>
    </row>
    <row r="72" spans="1:10" s="65" customFormat="1" ht="18.75" customHeight="1">
      <c r="A72" s="16"/>
      <c r="B72" s="53"/>
      <c r="C72" s="66" t="s">
        <v>14</v>
      </c>
      <c r="D72" s="114" t="s">
        <v>74</v>
      </c>
      <c r="E72" s="115"/>
      <c r="F72" s="115"/>
      <c r="G72" s="67"/>
      <c r="H72" s="46">
        <v>23990545</v>
      </c>
      <c r="I72" s="46">
        <v>23990545</v>
      </c>
      <c r="J72" s="27">
        <f>I72/H72*100</f>
        <v>100</v>
      </c>
    </row>
    <row r="73" spans="1:10" s="9" customFormat="1" ht="15.75" customHeight="1">
      <c r="A73" s="24"/>
      <c r="B73" s="106" t="s">
        <v>75</v>
      </c>
      <c r="C73" s="116"/>
      <c r="D73" s="116"/>
      <c r="E73" s="116"/>
      <c r="F73" s="117"/>
      <c r="G73" s="68"/>
      <c r="H73" s="57">
        <f>H72</f>
        <v>23990545</v>
      </c>
      <c r="I73" s="57">
        <f>I72</f>
        <v>23990545</v>
      </c>
      <c r="J73" s="55">
        <f>I73/H73*100</f>
        <v>100</v>
      </c>
    </row>
    <row r="74" spans="1:10" s="9" customFormat="1" ht="15.75" customHeight="1">
      <c r="A74" s="24"/>
      <c r="B74" s="39" t="s">
        <v>35</v>
      </c>
      <c r="C74" s="118" t="s">
        <v>76</v>
      </c>
      <c r="D74" s="119"/>
      <c r="E74" s="119"/>
      <c r="F74" s="119"/>
      <c r="G74" s="68"/>
      <c r="H74" s="57"/>
      <c r="I74" s="57"/>
      <c r="J74" s="55"/>
    </row>
    <row r="75" spans="1:10" s="9" customFormat="1" ht="15.75" customHeight="1">
      <c r="A75" s="24"/>
      <c r="B75" s="39"/>
      <c r="C75" s="69" t="s">
        <v>14</v>
      </c>
      <c r="D75" s="114" t="s">
        <v>77</v>
      </c>
      <c r="E75" s="115"/>
      <c r="F75" s="115"/>
      <c r="G75" s="68"/>
      <c r="H75" s="46">
        <v>29997830</v>
      </c>
      <c r="I75" s="46">
        <v>29997830</v>
      </c>
      <c r="J75" s="55">
        <f>I75/H75*100</f>
        <v>100</v>
      </c>
    </row>
    <row r="76" spans="1:10" s="9" customFormat="1" ht="15.75" customHeight="1">
      <c r="A76" s="24"/>
      <c r="B76" s="39"/>
      <c r="C76" s="69" t="s">
        <v>78</v>
      </c>
      <c r="D76" s="114" t="s">
        <v>79</v>
      </c>
      <c r="E76" s="115"/>
      <c r="F76" s="115"/>
      <c r="G76" s="68"/>
      <c r="H76" s="46">
        <v>22035000</v>
      </c>
      <c r="I76" s="46"/>
      <c r="J76" s="27">
        <f>I76/H76*100</f>
        <v>0</v>
      </c>
    </row>
    <row r="77" spans="1:10" s="9" customFormat="1" ht="15.75" customHeight="1">
      <c r="A77" s="24"/>
      <c r="B77" s="39"/>
      <c r="C77" s="69" t="s">
        <v>45</v>
      </c>
      <c r="D77" s="70" t="s">
        <v>80</v>
      </c>
      <c r="E77" s="34"/>
      <c r="F77" s="34"/>
      <c r="G77" s="68"/>
      <c r="H77" s="46">
        <v>121813100</v>
      </c>
      <c r="I77" s="46">
        <v>4367939</v>
      </c>
      <c r="J77" s="27">
        <f>I77/H77*100</f>
        <v>3.5857711526921161</v>
      </c>
    </row>
    <row r="78" spans="1:10" s="9" customFormat="1" ht="15.75" customHeight="1">
      <c r="A78" s="24"/>
      <c r="B78" s="106" t="s">
        <v>81</v>
      </c>
      <c r="C78" s="116"/>
      <c r="D78" s="116"/>
      <c r="E78" s="116"/>
      <c r="F78" s="117"/>
      <c r="G78" s="71"/>
      <c r="H78" s="57">
        <f>H76+H77+H75</f>
        <v>173845930</v>
      </c>
      <c r="I78" s="57">
        <f>I76+I77+I75</f>
        <v>34365769</v>
      </c>
      <c r="J78" s="27">
        <f>I78/H78*100</f>
        <v>19.767945674655714</v>
      </c>
    </row>
    <row r="79" spans="1:10" s="9" customFormat="1" ht="15.75" customHeight="1">
      <c r="A79" s="24"/>
      <c r="B79" s="39"/>
      <c r="C79" s="69"/>
      <c r="D79" s="69"/>
      <c r="E79" s="69"/>
      <c r="F79" s="72"/>
      <c r="G79" s="68"/>
      <c r="H79" s="57"/>
      <c r="I79" s="57"/>
      <c r="J79" s="55"/>
    </row>
    <row r="80" spans="1:10" s="19" customFormat="1" ht="33" customHeight="1">
      <c r="A80" s="105" t="s">
        <v>82</v>
      </c>
      <c r="B80" s="105"/>
      <c r="C80" s="105"/>
      <c r="D80" s="105"/>
      <c r="E80" s="105"/>
      <c r="F80" s="105"/>
      <c r="G80" s="61"/>
      <c r="H80" s="61">
        <f>H73+H78</f>
        <v>197836475</v>
      </c>
      <c r="I80" s="61">
        <f>I73+I78</f>
        <v>58356314</v>
      </c>
      <c r="J80" s="55">
        <f>I80/H80*100</f>
        <v>29.497247158290708</v>
      </c>
    </row>
    <row r="81" spans="1:13" s="9" customFormat="1">
      <c r="A81" s="10"/>
      <c r="B81" s="11"/>
      <c r="C81" s="11"/>
      <c r="D81" s="73"/>
      <c r="E81" s="73"/>
      <c r="F81" s="73"/>
      <c r="G81" s="74"/>
      <c r="H81" s="75"/>
      <c r="I81" s="75"/>
      <c r="J81" s="76"/>
    </row>
    <row r="82" spans="1:13" s="19" customFormat="1" ht="15">
      <c r="A82" s="16" t="s">
        <v>83</v>
      </c>
      <c r="B82" s="16" t="s">
        <v>84</v>
      </c>
      <c r="C82" s="16"/>
      <c r="D82" s="16"/>
      <c r="E82" s="16"/>
      <c r="F82" s="16"/>
      <c r="G82" s="77"/>
      <c r="H82" s="78"/>
      <c r="I82" s="78"/>
      <c r="J82" s="64"/>
    </row>
    <row r="83" spans="1:13" s="9" customFormat="1" ht="12" customHeight="1">
      <c r="A83" s="24"/>
      <c r="B83" s="24"/>
      <c r="C83" s="24"/>
      <c r="D83" s="24"/>
      <c r="E83" s="24"/>
      <c r="F83" s="24"/>
      <c r="G83" s="68"/>
      <c r="H83" s="68"/>
      <c r="I83" s="68"/>
      <c r="J83" s="27"/>
    </row>
    <row r="84" spans="1:13" s="9" customFormat="1">
      <c r="A84" s="24"/>
      <c r="B84" s="24" t="s">
        <v>14</v>
      </c>
      <c r="C84" s="24" t="s">
        <v>85</v>
      </c>
      <c r="D84" s="24"/>
      <c r="E84" s="24"/>
      <c r="F84" s="24"/>
      <c r="G84" s="79"/>
      <c r="H84" s="68"/>
      <c r="I84" s="68"/>
      <c r="J84" s="27"/>
    </row>
    <row r="85" spans="1:13" s="9" customFormat="1">
      <c r="A85" s="24"/>
      <c r="B85" s="24"/>
      <c r="C85" s="24" t="s">
        <v>14</v>
      </c>
      <c r="D85" s="24" t="s">
        <v>86</v>
      </c>
      <c r="E85" s="24"/>
      <c r="F85" s="24"/>
      <c r="G85" s="52">
        <v>1500000</v>
      </c>
      <c r="H85" s="68">
        <v>1500000</v>
      </c>
      <c r="I85" s="68">
        <v>1460589</v>
      </c>
      <c r="J85" s="27">
        <f>I85/H85*100</f>
        <v>97.372599999999991</v>
      </c>
      <c r="M85" s="31"/>
    </row>
    <row r="86" spans="1:13" s="9" customFormat="1">
      <c r="A86" s="20"/>
      <c r="B86" s="20" t="s">
        <v>35</v>
      </c>
      <c r="C86" s="20" t="s">
        <v>87</v>
      </c>
      <c r="D86" s="20"/>
      <c r="E86" s="20"/>
      <c r="F86" s="20"/>
      <c r="G86" s="80"/>
      <c r="H86" s="71"/>
      <c r="I86" s="71"/>
      <c r="J86" s="27"/>
      <c r="M86" s="31"/>
    </row>
    <row r="87" spans="1:13" s="8" customFormat="1">
      <c r="A87" s="24"/>
      <c r="B87" s="24"/>
      <c r="C87" s="24" t="s">
        <v>14</v>
      </c>
      <c r="D87" s="24" t="s">
        <v>88</v>
      </c>
      <c r="E87" s="24"/>
      <c r="F87" s="24"/>
      <c r="G87" s="52">
        <v>4200000</v>
      </c>
      <c r="H87" s="68">
        <v>4200000</v>
      </c>
      <c r="I87" s="68">
        <v>7131626</v>
      </c>
      <c r="J87" s="27">
        <f>I87/H87*100</f>
        <v>169.80061904761905</v>
      </c>
      <c r="M87" s="31"/>
    </row>
    <row r="88" spans="1:13" s="9" customFormat="1">
      <c r="A88" s="20"/>
      <c r="B88" s="20" t="s">
        <v>42</v>
      </c>
      <c r="C88" s="20" t="s">
        <v>89</v>
      </c>
      <c r="D88" s="20"/>
      <c r="E88" s="20"/>
      <c r="F88" s="20"/>
      <c r="G88" s="52"/>
      <c r="H88" s="71"/>
      <c r="I88" s="71"/>
      <c r="J88" s="27"/>
      <c r="M88" s="31"/>
    </row>
    <row r="89" spans="1:13" s="9" customFormat="1">
      <c r="A89" s="24"/>
      <c r="B89" s="24"/>
      <c r="C89" s="24" t="s">
        <v>14</v>
      </c>
      <c r="D89" s="24" t="s">
        <v>90</v>
      </c>
      <c r="E89" s="24"/>
      <c r="F89" s="24"/>
      <c r="G89" s="52">
        <v>2100000</v>
      </c>
      <c r="H89" s="68"/>
      <c r="I89" s="68"/>
      <c r="J89" s="27"/>
      <c r="M89" s="31"/>
    </row>
    <row r="90" spans="1:13" s="9" customFormat="1">
      <c r="A90" s="24"/>
      <c r="B90" s="20" t="s">
        <v>45</v>
      </c>
      <c r="C90" s="20" t="s">
        <v>91</v>
      </c>
      <c r="D90" s="24"/>
      <c r="E90" s="24"/>
      <c r="F90" s="24"/>
      <c r="G90" s="52"/>
      <c r="H90" s="68"/>
      <c r="I90" s="68"/>
      <c r="J90" s="27"/>
      <c r="M90" s="31"/>
    </row>
    <row r="91" spans="1:13" s="9" customFormat="1">
      <c r="A91" s="24"/>
      <c r="B91" s="24"/>
      <c r="C91" s="24" t="s">
        <v>14</v>
      </c>
      <c r="D91" s="24" t="s">
        <v>92</v>
      </c>
      <c r="E91" s="24"/>
      <c r="F91" s="24"/>
      <c r="G91" s="52">
        <v>140000</v>
      </c>
      <c r="H91" s="68">
        <v>68056</v>
      </c>
      <c r="I91" s="68">
        <v>228656</v>
      </c>
      <c r="J91" s="27">
        <f>I91/H91*100</f>
        <v>335.9821323615846</v>
      </c>
      <c r="M91" s="31"/>
    </row>
    <row r="92" spans="1:13" s="9" customFormat="1">
      <c r="A92" s="24"/>
      <c r="B92" s="24"/>
      <c r="C92" s="20" t="s">
        <v>35</v>
      </c>
      <c r="D92" s="24" t="s">
        <v>93</v>
      </c>
      <c r="E92" s="24"/>
      <c r="F92" s="24"/>
      <c r="G92" s="52">
        <v>280000</v>
      </c>
      <c r="H92" s="68">
        <v>280000</v>
      </c>
      <c r="I92" s="68"/>
      <c r="J92" s="27"/>
      <c r="M92" s="31"/>
    </row>
    <row r="93" spans="1:13" s="9" customFormat="1">
      <c r="A93" s="20"/>
      <c r="B93" s="20" t="s">
        <v>37</v>
      </c>
      <c r="C93" s="20" t="s">
        <v>94</v>
      </c>
      <c r="D93" s="20"/>
      <c r="E93" s="20"/>
      <c r="F93" s="20"/>
      <c r="G93" s="52"/>
      <c r="H93" s="71"/>
      <c r="I93" s="71"/>
      <c r="J93" s="27"/>
    </row>
    <row r="94" spans="1:13" s="9" customFormat="1">
      <c r="A94" s="24"/>
      <c r="B94" s="24"/>
      <c r="C94" s="24" t="s">
        <v>14</v>
      </c>
      <c r="D94" s="24" t="s">
        <v>95</v>
      </c>
      <c r="E94" s="24"/>
      <c r="F94" s="24"/>
      <c r="G94" s="52">
        <v>5000</v>
      </c>
      <c r="H94" s="68">
        <f>5000</f>
        <v>5000</v>
      </c>
      <c r="I94" s="68"/>
      <c r="J94" s="27"/>
    </row>
    <row r="95" spans="1:13" s="9" customFormat="1" ht="15.75" customHeight="1">
      <c r="A95" s="48"/>
      <c r="B95" s="48"/>
      <c r="C95" s="24" t="s">
        <v>35</v>
      </c>
      <c r="D95" s="51" t="s">
        <v>94</v>
      </c>
      <c r="E95" s="48"/>
      <c r="F95" s="48"/>
      <c r="G95" s="52"/>
      <c r="H95" s="52"/>
      <c r="I95" s="52">
        <v>242726</v>
      </c>
      <c r="J95" s="27"/>
    </row>
    <row r="96" spans="1:13" s="9" customFormat="1">
      <c r="A96" s="24"/>
      <c r="B96" s="24"/>
      <c r="C96" s="24" t="s">
        <v>42</v>
      </c>
      <c r="D96" s="24" t="s">
        <v>96</v>
      </c>
      <c r="E96" s="24"/>
      <c r="F96" s="24"/>
      <c r="G96" s="52">
        <v>75000</v>
      </c>
      <c r="H96" s="68">
        <v>75000</v>
      </c>
      <c r="I96" s="68">
        <v>146222</v>
      </c>
      <c r="J96" s="27">
        <f>I96/H96*100</f>
        <v>194.96266666666665</v>
      </c>
    </row>
    <row r="97" spans="1:13" s="9" customFormat="1" ht="9" customHeight="1">
      <c r="A97" s="48"/>
      <c r="B97" s="48"/>
      <c r="C97" s="48"/>
      <c r="D97" s="48"/>
      <c r="E97" s="48"/>
      <c r="F97" s="48"/>
      <c r="G97" s="52"/>
      <c r="H97" s="52"/>
      <c r="I97" s="52"/>
      <c r="J97" s="27"/>
    </row>
    <row r="98" spans="1:13" s="83" customFormat="1" ht="15">
      <c r="A98" s="16" t="s">
        <v>97</v>
      </c>
      <c r="B98" s="16"/>
      <c r="C98" s="81"/>
      <c r="D98" s="81"/>
      <c r="E98" s="81"/>
      <c r="F98" s="81"/>
      <c r="G98" s="82">
        <f>G85+G87+G89+G91+G92+G94+G96+G95</f>
        <v>8300000</v>
      </c>
      <c r="H98" s="82">
        <f>H85+H87+H89+H91+H92+H94+H96+H95</f>
        <v>6128056</v>
      </c>
      <c r="I98" s="82">
        <f>I85+I87+I89+I91+I92+I94+I96+I95</f>
        <v>9209819</v>
      </c>
      <c r="J98" s="63">
        <f>I98/H98*100</f>
        <v>150.28940662422144</v>
      </c>
      <c r="M98" s="84"/>
    </row>
    <row r="99" spans="1:13" s="9" customFormat="1" ht="9" customHeight="1">
      <c r="A99" s="48"/>
      <c r="B99" s="48"/>
      <c r="C99" s="48"/>
      <c r="D99" s="48"/>
      <c r="E99" s="48"/>
      <c r="F99" s="48"/>
      <c r="G99" s="85"/>
      <c r="H99" s="85"/>
      <c r="I99" s="85"/>
      <c r="J99" s="27"/>
    </row>
    <row r="100" spans="1:13" s="19" customFormat="1" ht="15">
      <c r="A100" s="16" t="s">
        <v>98</v>
      </c>
      <c r="B100" s="16" t="s">
        <v>99</v>
      </c>
      <c r="C100" s="16"/>
      <c r="D100" s="16"/>
      <c r="E100" s="16"/>
      <c r="F100" s="16"/>
      <c r="G100" s="16"/>
      <c r="H100" s="86"/>
      <c r="I100" s="86"/>
      <c r="J100" s="64"/>
    </row>
    <row r="101" spans="1:13" s="9" customFormat="1" ht="9" customHeight="1">
      <c r="A101" s="48"/>
      <c r="B101" s="48"/>
      <c r="C101" s="48"/>
      <c r="D101" s="48"/>
      <c r="E101" s="48"/>
      <c r="F101" s="48"/>
      <c r="G101" s="85"/>
      <c r="H101" s="85"/>
      <c r="I101" s="85"/>
      <c r="J101" s="27"/>
    </row>
    <row r="102" spans="1:13" s="9" customFormat="1">
      <c r="A102" s="48"/>
      <c r="B102" s="48" t="s">
        <v>14</v>
      </c>
      <c r="C102" s="111" t="s">
        <v>100</v>
      </c>
      <c r="D102" s="111"/>
      <c r="E102" s="111"/>
      <c r="F102" s="111"/>
      <c r="G102" s="85"/>
      <c r="H102" s="85"/>
      <c r="I102" s="85"/>
      <c r="J102" s="27"/>
    </row>
    <row r="103" spans="1:13" s="9" customFormat="1">
      <c r="A103" s="48"/>
      <c r="B103" s="48"/>
      <c r="C103" s="48" t="s">
        <v>14</v>
      </c>
      <c r="D103" s="51" t="s">
        <v>101</v>
      </c>
      <c r="E103" s="48"/>
      <c r="F103" s="48"/>
      <c r="G103" s="52">
        <v>40000</v>
      </c>
      <c r="H103" s="52">
        <v>40000</v>
      </c>
      <c r="I103" s="52">
        <v>85036</v>
      </c>
      <c r="J103" s="27">
        <f t="shared" ref="J103:J119" si="1">I103/H103*100</f>
        <v>212.59</v>
      </c>
    </row>
    <row r="104" spans="1:13" s="9" customFormat="1">
      <c r="A104" s="48"/>
      <c r="B104" s="48"/>
      <c r="C104" s="48" t="s">
        <v>35</v>
      </c>
      <c r="D104" s="51" t="s">
        <v>102</v>
      </c>
      <c r="E104" s="51"/>
      <c r="F104" s="51"/>
      <c r="G104" s="52">
        <v>220190</v>
      </c>
      <c r="H104" s="52">
        <v>220190</v>
      </c>
      <c r="I104" s="52">
        <v>196508</v>
      </c>
      <c r="J104" s="27">
        <f t="shared" si="1"/>
        <v>89.244743176347697</v>
      </c>
    </row>
    <row r="105" spans="1:13" s="9" customFormat="1">
      <c r="A105" s="48"/>
      <c r="B105" s="48"/>
      <c r="C105" s="48" t="s">
        <v>42</v>
      </c>
      <c r="D105" s="51" t="s">
        <v>103</v>
      </c>
      <c r="E105" s="51"/>
      <c r="F105" s="51"/>
      <c r="G105" s="52"/>
      <c r="H105" s="52"/>
      <c r="I105" s="87"/>
      <c r="J105" s="27"/>
    </row>
    <row r="106" spans="1:13" s="9" customFormat="1">
      <c r="A106" s="48"/>
      <c r="B106" s="48"/>
      <c r="C106" s="48"/>
      <c r="D106" s="51" t="s">
        <v>14</v>
      </c>
      <c r="E106" s="51" t="s">
        <v>104</v>
      </c>
      <c r="F106" s="51"/>
      <c r="G106" s="52">
        <f>20000+735000</f>
        <v>755000</v>
      </c>
      <c r="H106" s="52">
        <v>755000</v>
      </c>
      <c r="I106" s="52">
        <v>851412</v>
      </c>
      <c r="J106" s="27">
        <f t="shared" si="1"/>
        <v>112.76980132450332</v>
      </c>
    </row>
    <row r="107" spans="1:13" s="9" customFormat="1">
      <c r="A107" s="48"/>
      <c r="B107" s="48"/>
      <c r="C107" s="48"/>
      <c r="D107" s="51" t="s">
        <v>35</v>
      </c>
      <c r="E107" s="51" t="s">
        <v>105</v>
      </c>
      <c r="F107" s="51"/>
      <c r="G107" s="52">
        <v>275000</v>
      </c>
      <c r="H107" s="52">
        <v>275000</v>
      </c>
      <c r="I107" s="52">
        <v>341328</v>
      </c>
      <c r="J107" s="27">
        <f t="shared" si="1"/>
        <v>124.11927272727272</v>
      </c>
    </row>
    <row r="108" spans="1:13" s="9" customFormat="1">
      <c r="A108" s="48"/>
      <c r="B108" s="48"/>
      <c r="C108" s="48"/>
      <c r="D108" s="51" t="s">
        <v>42</v>
      </c>
      <c r="E108" s="51" t="s">
        <v>106</v>
      </c>
      <c r="F108" s="51"/>
      <c r="G108" s="52">
        <v>2000</v>
      </c>
      <c r="H108" s="52">
        <v>2000</v>
      </c>
      <c r="I108" s="87"/>
      <c r="J108" s="27"/>
    </row>
    <row r="109" spans="1:13" s="9" customFormat="1">
      <c r="A109" s="48"/>
      <c r="B109" s="48"/>
      <c r="C109" s="48"/>
      <c r="D109" s="51" t="s">
        <v>45</v>
      </c>
      <c r="E109" s="51" t="s">
        <v>107</v>
      </c>
      <c r="F109" s="51"/>
      <c r="G109" s="52">
        <v>1000</v>
      </c>
      <c r="H109" s="52">
        <v>1000</v>
      </c>
      <c r="I109" s="87"/>
      <c r="J109" s="27"/>
    </row>
    <row r="110" spans="1:13" s="9" customFormat="1">
      <c r="A110" s="48"/>
      <c r="B110" s="48"/>
      <c r="C110" s="48"/>
      <c r="D110" s="51" t="s">
        <v>45</v>
      </c>
      <c r="E110" s="51" t="s">
        <v>108</v>
      </c>
      <c r="F110" s="51"/>
      <c r="G110" s="52">
        <v>203028</v>
      </c>
      <c r="H110" s="52">
        <v>203028</v>
      </c>
      <c r="I110" s="52">
        <v>99859</v>
      </c>
      <c r="J110" s="27">
        <f t="shared" si="1"/>
        <v>49.184841499694627</v>
      </c>
    </row>
    <row r="111" spans="1:13" s="9" customFormat="1">
      <c r="A111" s="48"/>
      <c r="B111" s="48"/>
      <c r="C111" s="48"/>
      <c r="D111" s="51" t="s">
        <v>37</v>
      </c>
      <c r="E111" s="51" t="s">
        <v>109</v>
      </c>
      <c r="F111" s="51"/>
      <c r="G111" s="52"/>
      <c r="H111" s="52"/>
      <c r="I111" s="52">
        <v>64000</v>
      </c>
      <c r="J111" s="27"/>
    </row>
    <row r="112" spans="1:13" s="9" customFormat="1">
      <c r="A112" s="48"/>
      <c r="B112" s="48"/>
      <c r="C112" s="48"/>
      <c r="D112" s="51" t="s">
        <v>62</v>
      </c>
      <c r="E112" s="51" t="s">
        <v>110</v>
      </c>
      <c r="F112" s="51"/>
      <c r="G112" s="52"/>
      <c r="H112" s="52"/>
      <c r="I112" s="52">
        <f>173228+338582</f>
        <v>511810</v>
      </c>
      <c r="J112" s="27"/>
    </row>
    <row r="113" spans="1:10" s="9" customFormat="1">
      <c r="A113" s="48"/>
      <c r="B113" s="48" t="s">
        <v>35</v>
      </c>
      <c r="C113" s="51" t="s">
        <v>111</v>
      </c>
      <c r="D113" s="51"/>
      <c r="E113" s="51"/>
      <c r="F113" s="51"/>
      <c r="G113" s="52"/>
      <c r="H113" s="52"/>
      <c r="I113" s="87"/>
      <c r="J113" s="27"/>
    </row>
    <row r="114" spans="1:10" s="9" customFormat="1">
      <c r="A114" s="48"/>
      <c r="B114" s="48"/>
      <c r="C114" s="48" t="s">
        <v>14</v>
      </c>
      <c r="D114" s="51" t="s">
        <v>112</v>
      </c>
      <c r="E114" s="51"/>
      <c r="F114" s="51"/>
      <c r="G114" s="52">
        <v>4156873</v>
      </c>
      <c r="H114" s="52">
        <v>4156873</v>
      </c>
      <c r="I114" s="87"/>
      <c r="J114" s="27"/>
    </row>
    <row r="115" spans="1:10" s="9" customFormat="1">
      <c r="A115" s="48"/>
      <c r="B115" s="48" t="s">
        <v>42</v>
      </c>
      <c r="C115" s="51" t="s">
        <v>113</v>
      </c>
      <c r="D115" s="51"/>
      <c r="E115" s="51"/>
      <c r="F115" s="51"/>
      <c r="G115" s="87"/>
      <c r="H115" s="52"/>
      <c r="I115" s="87"/>
      <c r="J115" s="27"/>
    </row>
    <row r="116" spans="1:10" s="9" customFormat="1">
      <c r="A116" s="48"/>
      <c r="B116" s="48"/>
      <c r="C116" s="48" t="s">
        <v>14</v>
      </c>
      <c r="D116" s="51" t="s">
        <v>114</v>
      </c>
      <c r="E116" s="51"/>
      <c r="F116" s="51"/>
      <c r="G116" s="52">
        <v>1089620</v>
      </c>
      <c r="H116" s="52">
        <v>1714899</v>
      </c>
      <c r="I116" s="52">
        <v>1714899</v>
      </c>
      <c r="J116" s="27">
        <f t="shared" si="1"/>
        <v>100</v>
      </c>
    </row>
    <row r="117" spans="1:10" s="9" customFormat="1">
      <c r="A117" s="48"/>
      <c r="B117" s="48"/>
      <c r="C117" s="48" t="s">
        <v>35</v>
      </c>
      <c r="D117" s="51" t="s">
        <v>115</v>
      </c>
      <c r="E117" s="51"/>
      <c r="F117" s="51"/>
      <c r="G117" s="52">
        <v>521024</v>
      </c>
      <c r="H117" s="52">
        <v>521024</v>
      </c>
      <c r="I117" s="52">
        <v>832371</v>
      </c>
      <c r="J117" s="27">
        <f t="shared" si="1"/>
        <v>159.75674824960078</v>
      </c>
    </row>
    <row r="118" spans="1:10" s="9" customFormat="1">
      <c r="A118" s="48"/>
      <c r="B118" s="48"/>
      <c r="C118" s="48" t="s">
        <v>42</v>
      </c>
      <c r="D118" s="51" t="s">
        <v>116</v>
      </c>
      <c r="E118" s="51"/>
      <c r="F118" s="51"/>
      <c r="G118" s="52">
        <v>334191</v>
      </c>
      <c r="H118" s="52">
        <v>334191</v>
      </c>
      <c r="I118" s="52">
        <f>472644</f>
        <v>472644</v>
      </c>
      <c r="J118" s="27">
        <f t="shared" si="1"/>
        <v>141.42930240491216</v>
      </c>
    </row>
    <row r="119" spans="1:10" s="9" customFormat="1">
      <c r="A119" s="48"/>
      <c r="B119" s="48" t="s">
        <v>45</v>
      </c>
      <c r="C119" s="51" t="s">
        <v>117</v>
      </c>
      <c r="D119" s="48"/>
      <c r="E119" s="48"/>
      <c r="F119" s="48"/>
      <c r="G119" s="52">
        <f>584557+10800+253808+1122355</f>
        <v>1971520</v>
      </c>
      <c r="H119" s="52">
        <f>753381+1386963</f>
        <v>2140344</v>
      </c>
      <c r="I119" s="52">
        <f>868435+1550657</f>
        <v>2419092</v>
      </c>
      <c r="J119" s="27">
        <f t="shared" si="1"/>
        <v>113.02351397719247</v>
      </c>
    </row>
    <row r="120" spans="1:10" s="9" customFormat="1">
      <c r="A120" s="48"/>
      <c r="B120" s="48" t="s">
        <v>37</v>
      </c>
      <c r="C120" s="51" t="s">
        <v>118</v>
      </c>
      <c r="D120" s="48"/>
      <c r="E120" s="48"/>
      <c r="F120" s="48"/>
      <c r="G120" s="52">
        <f>450533+1004191</f>
        <v>1454724</v>
      </c>
      <c r="H120" s="52">
        <f>450533+1004191</f>
        <v>1454724</v>
      </c>
      <c r="I120" s="87"/>
      <c r="J120" s="27"/>
    </row>
    <row r="121" spans="1:10" s="9" customFormat="1">
      <c r="A121" s="48"/>
      <c r="B121" s="48" t="s">
        <v>39</v>
      </c>
      <c r="C121" s="51" t="s">
        <v>119</v>
      </c>
      <c r="D121" s="48"/>
      <c r="E121" s="48"/>
      <c r="F121" s="48"/>
      <c r="G121" s="52"/>
      <c r="H121" s="52"/>
      <c r="I121" s="52">
        <f>92+1</f>
        <v>93</v>
      </c>
      <c r="J121" s="27"/>
    </row>
    <row r="122" spans="1:10" s="9" customFormat="1">
      <c r="A122" s="48"/>
      <c r="B122" s="48" t="s">
        <v>120</v>
      </c>
      <c r="C122" s="111" t="s">
        <v>121</v>
      </c>
      <c r="D122" s="109"/>
      <c r="E122" s="109"/>
      <c r="F122" s="109"/>
      <c r="G122" s="52"/>
      <c r="H122" s="52"/>
      <c r="I122" s="52">
        <f>76101+12029</f>
        <v>88130</v>
      </c>
      <c r="J122" s="27"/>
    </row>
    <row r="123" spans="1:10" s="9" customFormat="1">
      <c r="A123" s="48"/>
      <c r="B123" s="48"/>
      <c r="C123" s="51"/>
      <c r="D123" s="88"/>
      <c r="E123" s="88"/>
      <c r="F123" s="88"/>
      <c r="G123" s="52"/>
      <c r="H123" s="52"/>
      <c r="I123" s="52"/>
      <c r="J123" s="27"/>
    </row>
    <row r="124" spans="1:10" s="83" customFormat="1" ht="15">
      <c r="A124" s="16" t="s">
        <v>122</v>
      </c>
      <c r="B124" s="16"/>
      <c r="C124" s="81"/>
      <c r="D124" s="81"/>
      <c r="E124" s="81"/>
      <c r="F124" s="81"/>
      <c r="G124" s="82">
        <f>SUM(G103:G122)</f>
        <v>11024170</v>
      </c>
      <c r="H124" s="61">
        <f>SUM(H103:H122)</f>
        <v>11818273</v>
      </c>
      <c r="I124" s="61">
        <f>SUM(I103:I122)</f>
        <v>7677182</v>
      </c>
      <c r="J124" s="63">
        <f>I124/H124*100</f>
        <v>64.960269575766276</v>
      </c>
    </row>
    <row r="125" spans="1:10" s="9" customFormat="1">
      <c r="A125" s="48"/>
      <c r="B125" s="48"/>
      <c r="C125" s="51"/>
      <c r="D125" s="48"/>
      <c r="E125" s="48"/>
      <c r="F125" s="48"/>
      <c r="G125" s="52"/>
      <c r="H125" s="52"/>
      <c r="I125" s="52"/>
      <c r="J125" s="27"/>
    </row>
    <row r="126" spans="1:10" s="83" customFormat="1" ht="14.25">
      <c r="A126" s="16" t="s">
        <v>123</v>
      </c>
      <c r="B126" s="16" t="s">
        <v>124</v>
      </c>
      <c r="C126" s="16"/>
      <c r="D126" s="16"/>
      <c r="E126" s="16"/>
      <c r="F126" s="16"/>
      <c r="G126" s="82"/>
      <c r="H126" s="61"/>
      <c r="I126" s="61"/>
      <c r="J126" s="63"/>
    </row>
    <row r="127" spans="1:10" s="83" customFormat="1" ht="19.5" customHeight="1">
      <c r="A127" s="16"/>
      <c r="B127" s="89" t="s">
        <v>14</v>
      </c>
      <c r="C127" s="108" t="s">
        <v>125</v>
      </c>
      <c r="D127" s="109"/>
      <c r="E127" s="109"/>
      <c r="F127" s="109"/>
      <c r="G127" s="82"/>
      <c r="H127" s="61"/>
      <c r="I127" s="90">
        <v>65000</v>
      </c>
      <c r="J127" s="63"/>
    </row>
    <row r="128" spans="1:10" s="83" customFormat="1" ht="15">
      <c r="A128" s="16"/>
      <c r="B128" s="89"/>
      <c r="C128" s="91"/>
      <c r="D128" s="88"/>
      <c r="E128" s="88"/>
      <c r="F128" s="88"/>
      <c r="G128" s="82"/>
      <c r="H128" s="61"/>
      <c r="I128" s="90"/>
      <c r="J128" s="63"/>
    </row>
    <row r="129" spans="1:10" s="83" customFormat="1" ht="14.25">
      <c r="A129" s="16" t="s">
        <v>126</v>
      </c>
      <c r="B129" s="16"/>
      <c r="C129" s="16"/>
      <c r="D129" s="16"/>
      <c r="E129" s="16"/>
      <c r="F129" s="88"/>
      <c r="G129" s="82"/>
      <c r="H129" s="61"/>
      <c r="I129" s="61">
        <f>I127</f>
        <v>65000</v>
      </c>
      <c r="J129" s="63"/>
    </row>
    <row r="130" spans="1:10" s="83" customFormat="1" ht="14.25">
      <c r="A130" s="16"/>
      <c r="B130" s="16"/>
      <c r="C130" s="16"/>
      <c r="D130" s="16"/>
      <c r="E130" s="16"/>
      <c r="F130" s="88"/>
      <c r="G130" s="92"/>
      <c r="H130" s="62"/>
      <c r="I130" s="93"/>
      <c r="J130" s="63"/>
    </row>
    <row r="131" spans="1:10" s="83" customFormat="1" ht="14.25">
      <c r="A131" s="16" t="s">
        <v>127</v>
      </c>
      <c r="B131" s="16" t="s">
        <v>128</v>
      </c>
      <c r="C131" s="16"/>
      <c r="D131" s="16"/>
      <c r="E131" s="16"/>
      <c r="F131" s="16"/>
      <c r="G131" s="92"/>
      <c r="H131" s="62"/>
      <c r="J131" s="63"/>
    </row>
    <row r="132" spans="1:10" s="83" customFormat="1" ht="15">
      <c r="A132" s="16"/>
      <c r="B132" s="89" t="s">
        <v>129</v>
      </c>
      <c r="C132" s="16"/>
      <c r="D132" s="16"/>
      <c r="E132" s="16"/>
      <c r="F132" s="88"/>
      <c r="G132" s="92"/>
      <c r="H132" s="62"/>
      <c r="I132" s="94">
        <v>200000</v>
      </c>
      <c r="J132" s="63"/>
    </row>
    <row r="133" spans="1:10" s="83" customFormat="1" ht="15">
      <c r="A133" s="16"/>
      <c r="B133" s="89"/>
      <c r="C133" s="16"/>
      <c r="D133" s="16"/>
      <c r="E133" s="16"/>
      <c r="F133" s="88"/>
      <c r="G133" s="92"/>
      <c r="H133" s="62"/>
      <c r="I133" s="94"/>
      <c r="J133" s="63"/>
    </row>
    <row r="134" spans="1:10" s="83" customFormat="1" ht="14.25">
      <c r="A134" s="16" t="s">
        <v>128</v>
      </c>
      <c r="B134" s="16"/>
      <c r="C134" s="16"/>
      <c r="D134" s="16"/>
      <c r="E134" s="16"/>
      <c r="F134" s="88"/>
      <c r="G134" s="92"/>
      <c r="H134" s="62"/>
      <c r="I134" s="95">
        <v>200000</v>
      </c>
      <c r="J134" s="63"/>
    </row>
    <row r="135" spans="1:10" s="83" customFormat="1" ht="15">
      <c r="A135" s="16"/>
      <c r="B135" s="89"/>
      <c r="C135" s="16"/>
      <c r="D135" s="16"/>
      <c r="E135" s="16"/>
      <c r="F135" s="88"/>
      <c r="G135" s="92"/>
      <c r="H135" s="62"/>
      <c r="I135" s="94"/>
      <c r="J135" s="63"/>
    </row>
    <row r="136" spans="1:10" s="83" customFormat="1" ht="15">
      <c r="A136" s="16"/>
      <c r="B136" s="89"/>
      <c r="C136" s="16"/>
      <c r="D136" s="16"/>
      <c r="E136" s="16"/>
      <c r="F136" s="88"/>
      <c r="G136" s="92"/>
      <c r="H136" s="62"/>
      <c r="I136" s="94"/>
      <c r="J136" s="63"/>
    </row>
    <row r="137" spans="1:10" s="83" customFormat="1" ht="15">
      <c r="A137" s="16"/>
      <c r="B137" s="89"/>
      <c r="C137" s="16"/>
      <c r="D137" s="16"/>
      <c r="E137" s="16"/>
      <c r="F137" s="88"/>
      <c r="G137" s="92"/>
      <c r="H137" s="62"/>
      <c r="I137" s="94"/>
      <c r="J137" s="63"/>
    </row>
    <row r="138" spans="1:10" s="83" customFormat="1" ht="14.25">
      <c r="A138" s="16"/>
      <c r="B138" s="16"/>
      <c r="C138" s="16"/>
      <c r="D138" s="16"/>
      <c r="E138" s="16"/>
      <c r="F138" s="88"/>
      <c r="G138" s="92"/>
      <c r="H138" s="62"/>
      <c r="I138" s="93"/>
      <c r="J138" s="63"/>
    </row>
    <row r="139" spans="1:10" s="19" customFormat="1" ht="15">
      <c r="A139" s="16" t="s">
        <v>130</v>
      </c>
      <c r="B139" s="16" t="s">
        <v>131</v>
      </c>
      <c r="C139" s="16"/>
      <c r="D139" s="16"/>
      <c r="E139" s="16"/>
      <c r="F139" s="16"/>
      <c r="G139" s="16"/>
      <c r="H139" s="86"/>
      <c r="I139" s="86"/>
      <c r="J139" s="64"/>
    </row>
    <row r="140" spans="1:10" s="9" customFormat="1" ht="27.75" customHeight="1">
      <c r="A140" s="24"/>
      <c r="B140" s="24" t="s">
        <v>14</v>
      </c>
      <c r="C140" s="107" t="s">
        <v>132</v>
      </c>
      <c r="D140" s="107"/>
      <c r="E140" s="107"/>
      <c r="F140" s="107"/>
      <c r="G140" s="28"/>
      <c r="H140" s="26"/>
      <c r="I140" s="26"/>
      <c r="J140" s="27"/>
    </row>
    <row r="141" spans="1:10" s="9" customFormat="1" ht="33" customHeight="1">
      <c r="A141" s="24"/>
      <c r="B141" s="24"/>
      <c r="C141" s="58" t="s">
        <v>14</v>
      </c>
      <c r="D141" s="107" t="s">
        <v>133</v>
      </c>
      <c r="E141" s="107"/>
      <c r="F141" s="107"/>
      <c r="G141" s="52">
        <v>325200</v>
      </c>
      <c r="H141" s="46">
        <v>325200</v>
      </c>
      <c r="I141" s="46">
        <v>323200</v>
      </c>
      <c r="J141" s="27">
        <f>I141/H141*100</f>
        <v>99.384993849938496</v>
      </c>
    </row>
    <row r="142" spans="1:10" s="9" customFormat="1" ht="17.25" customHeight="1">
      <c r="A142" s="24"/>
      <c r="B142" s="24"/>
      <c r="C142" s="107" t="s">
        <v>134</v>
      </c>
      <c r="D142" s="110"/>
      <c r="E142" s="110"/>
      <c r="F142" s="110"/>
      <c r="G142" s="52">
        <v>1952679</v>
      </c>
      <c r="H142" s="46">
        <v>1952679</v>
      </c>
      <c r="I142" s="46"/>
      <c r="J142" s="27"/>
    </row>
    <row r="143" spans="1:10" s="9" customFormat="1" ht="16.5" customHeight="1">
      <c r="A143" s="48"/>
      <c r="B143" s="48" t="s">
        <v>59</v>
      </c>
      <c r="C143" s="111" t="s">
        <v>135</v>
      </c>
      <c r="D143" s="109"/>
      <c r="E143" s="109"/>
      <c r="F143" s="109"/>
      <c r="G143" s="52"/>
      <c r="H143" s="52"/>
      <c r="I143" s="52"/>
      <c r="J143" s="27"/>
    </row>
    <row r="144" spans="1:10" s="9" customFormat="1" ht="16.5" customHeight="1">
      <c r="A144" s="48"/>
      <c r="B144" s="48"/>
      <c r="C144" s="51" t="s">
        <v>14</v>
      </c>
      <c r="D144" s="112" t="s">
        <v>136</v>
      </c>
      <c r="E144" s="113"/>
      <c r="F144" s="113"/>
      <c r="G144" s="52">
        <v>6000000</v>
      </c>
      <c r="H144" s="52">
        <v>6000000</v>
      </c>
      <c r="I144" s="52">
        <v>3348074</v>
      </c>
      <c r="J144" s="55">
        <f>I144/H144*100</f>
        <v>55.801233333333336</v>
      </c>
    </row>
    <row r="145" spans="1:10" s="83" customFormat="1" ht="32.25" customHeight="1">
      <c r="A145" s="105" t="s">
        <v>137</v>
      </c>
      <c r="B145" s="105"/>
      <c r="C145" s="105"/>
      <c r="D145" s="105"/>
      <c r="E145" s="105"/>
      <c r="F145" s="105"/>
      <c r="G145" s="82">
        <f>SUM(G141:G144)</f>
        <v>8277879</v>
      </c>
      <c r="H145" s="61">
        <f>SUM(H141:H144)</f>
        <v>8277879</v>
      </c>
      <c r="I145" s="61">
        <f>SUM(I141:I144)</f>
        <v>3671274</v>
      </c>
      <c r="J145" s="63">
        <f>I145/H145*100</f>
        <v>44.350418748570739</v>
      </c>
    </row>
    <row r="146" spans="1:10" s="9" customFormat="1">
      <c r="A146" s="39"/>
      <c r="B146" s="39"/>
      <c r="C146" s="39"/>
      <c r="D146" s="39"/>
      <c r="E146" s="39"/>
      <c r="F146" s="39"/>
      <c r="G146" s="80"/>
      <c r="H146" s="80"/>
      <c r="I146" s="80"/>
      <c r="J146" s="55"/>
    </row>
    <row r="147" spans="1:10" s="83" customFormat="1" ht="14.25">
      <c r="A147" s="105" t="s">
        <v>138</v>
      </c>
      <c r="B147" s="105"/>
      <c r="C147" s="105"/>
      <c r="D147" s="105"/>
      <c r="E147" s="105"/>
      <c r="F147" s="105"/>
      <c r="G147" s="82">
        <f>G145+G124+G98+G80+G65</f>
        <v>63836021</v>
      </c>
      <c r="H147" s="82">
        <f>H145+H124+H98+H80+H65</f>
        <v>260282398</v>
      </c>
      <c r="I147" s="61">
        <f>I145+I124+I98+I80+I65+I129+I134</f>
        <v>115401302</v>
      </c>
      <c r="J147" s="63">
        <f>I147/H147*100</f>
        <v>44.33695973555615</v>
      </c>
    </row>
    <row r="148" spans="1:10" s="83" customFormat="1" ht="14.25">
      <c r="A148" s="53"/>
      <c r="B148" s="53"/>
      <c r="C148" s="53"/>
      <c r="D148" s="53"/>
      <c r="E148" s="53"/>
      <c r="F148" s="53"/>
      <c r="G148" s="96"/>
      <c r="H148" s="96"/>
      <c r="I148" s="62"/>
      <c r="J148" s="63"/>
    </row>
    <row r="149" spans="1:10" s="9" customFormat="1" ht="9" customHeight="1">
      <c r="A149" s="48"/>
      <c r="B149" s="48"/>
      <c r="C149" s="48"/>
      <c r="D149" s="48"/>
      <c r="E149" s="48"/>
      <c r="F149" s="48"/>
      <c r="G149" s="85"/>
      <c r="H149" s="85"/>
      <c r="I149" s="85"/>
      <c r="J149" s="27"/>
    </row>
    <row r="150" spans="1:10" s="19" customFormat="1" ht="15">
      <c r="A150" s="16" t="s">
        <v>139</v>
      </c>
      <c r="B150" s="105" t="s">
        <v>140</v>
      </c>
      <c r="C150" s="105"/>
      <c r="D150" s="105"/>
      <c r="E150" s="105"/>
      <c r="F150" s="105"/>
      <c r="G150" s="16"/>
      <c r="H150" s="97"/>
      <c r="I150" s="97"/>
      <c r="J150" s="64"/>
    </row>
    <row r="151" spans="1:10" s="9" customFormat="1">
      <c r="A151" s="20"/>
      <c r="B151" s="39" t="s">
        <v>14</v>
      </c>
      <c r="C151" s="106" t="s">
        <v>141</v>
      </c>
      <c r="D151" s="106"/>
      <c r="E151" s="106"/>
      <c r="F151" s="106"/>
      <c r="G151" s="85"/>
      <c r="H151" s="26"/>
      <c r="I151" s="26"/>
      <c r="J151" s="27"/>
    </row>
    <row r="152" spans="1:10" s="9" customFormat="1">
      <c r="A152" s="20"/>
      <c r="B152" s="39"/>
      <c r="C152" s="58" t="s">
        <v>14</v>
      </c>
      <c r="D152" s="107" t="s">
        <v>142</v>
      </c>
      <c r="E152" s="107"/>
      <c r="F152" s="107"/>
      <c r="G152" s="52">
        <v>98322035</v>
      </c>
      <c r="H152" s="46">
        <f>107252800+822484</f>
        <v>108075284</v>
      </c>
      <c r="I152" s="46">
        <f>107252800+822484</f>
        <v>108075284</v>
      </c>
      <c r="J152" s="27">
        <f>I152/H152*100</f>
        <v>100</v>
      </c>
    </row>
    <row r="153" spans="1:10" s="9" customFormat="1">
      <c r="A153" s="24"/>
      <c r="B153" s="20" t="s">
        <v>35</v>
      </c>
      <c r="C153" s="20" t="s">
        <v>143</v>
      </c>
      <c r="D153" s="98"/>
      <c r="E153" s="20"/>
      <c r="F153" s="20"/>
      <c r="G153" s="79"/>
      <c r="H153" s="45"/>
      <c r="I153" s="45">
        <v>1279166</v>
      </c>
      <c r="J153" s="27"/>
    </row>
    <row r="154" spans="1:10" s="9" customFormat="1" ht="9" customHeight="1">
      <c r="A154" s="48"/>
      <c r="B154" s="48"/>
      <c r="C154" s="48"/>
      <c r="D154" s="48"/>
      <c r="E154" s="48"/>
      <c r="F154" s="48"/>
      <c r="G154" s="52"/>
      <c r="H154" s="50"/>
      <c r="I154" s="50"/>
      <c r="J154" s="27"/>
    </row>
    <row r="155" spans="1:10" s="83" customFormat="1" ht="14.25">
      <c r="A155" s="105" t="s">
        <v>144</v>
      </c>
      <c r="B155" s="105"/>
      <c r="C155" s="105"/>
      <c r="D155" s="105"/>
      <c r="E155" s="105"/>
      <c r="F155" s="105"/>
      <c r="G155" s="82">
        <f>G152</f>
        <v>98322035</v>
      </c>
      <c r="H155" s="99">
        <f>SUM(H151:H153)</f>
        <v>108075284</v>
      </c>
      <c r="I155" s="61">
        <f>SUM(I151:I153)</f>
        <v>109354450</v>
      </c>
      <c r="J155" s="63">
        <f>I155/H155*100</f>
        <v>101.18358791451337</v>
      </c>
    </row>
    <row r="156" spans="1:10" s="9" customFormat="1" ht="13.5" customHeight="1">
      <c r="A156" s="24"/>
      <c r="B156" s="24"/>
      <c r="C156" s="24"/>
      <c r="D156" s="24"/>
      <c r="E156" s="24"/>
      <c r="F156" s="24"/>
      <c r="G156" s="59"/>
      <c r="H156" s="59"/>
      <c r="I156" s="59"/>
      <c r="J156" s="27"/>
    </row>
    <row r="157" spans="1:10" s="83" customFormat="1" ht="14.25">
      <c r="A157" s="105" t="s">
        <v>145</v>
      </c>
      <c r="B157" s="105"/>
      <c r="C157" s="105"/>
      <c r="D157" s="105"/>
      <c r="E157" s="105"/>
      <c r="F157" s="105"/>
      <c r="G157" s="82">
        <f>G147+G155</f>
        <v>162158056</v>
      </c>
      <c r="H157" s="82">
        <f>H147+H155</f>
        <v>368357682</v>
      </c>
      <c r="I157" s="82">
        <f>I147+I155</f>
        <v>224755752</v>
      </c>
      <c r="J157" s="63">
        <f>I157/H157*100</f>
        <v>61.015627739779298</v>
      </c>
    </row>
    <row r="158" spans="1:10" s="7" customFormat="1" ht="6.75" customHeight="1">
      <c r="A158" s="6"/>
      <c r="B158" s="10"/>
      <c r="C158" s="11"/>
      <c r="D158" s="11"/>
      <c r="E158" s="11"/>
      <c r="F158" s="11"/>
      <c r="G158" s="9"/>
    </row>
    <row r="159" spans="1:10" s="9" customFormat="1">
      <c r="G159" s="30"/>
      <c r="H159" s="30"/>
      <c r="I159" s="30"/>
    </row>
    <row r="160" spans="1:10">
      <c r="I160" s="100"/>
    </row>
    <row r="161" spans="9:10">
      <c r="I161" s="100"/>
    </row>
    <row r="162" spans="9:10">
      <c r="I162" s="101"/>
    </row>
    <row r="163" spans="9:10">
      <c r="I163" s="102"/>
      <c r="J163" s="101"/>
    </row>
    <row r="164" spans="9:10">
      <c r="I164" s="101"/>
    </row>
    <row r="165" spans="9:10">
      <c r="I165" s="103"/>
    </row>
    <row r="166" spans="9:10">
      <c r="I166" s="104"/>
    </row>
  </sheetData>
  <mergeCells count="50">
    <mergeCell ref="A2:J2"/>
    <mergeCell ref="A5:J5"/>
    <mergeCell ref="A6:J6"/>
    <mergeCell ref="A7:J7"/>
    <mergeCell ref="A10:F12"/>
    <mergeCell ref="I10:I12"/>
    <mergeCell ref="G11:H12"/>
    <mergeCell ref="E47:F47"/>
    <mergeCell ref="B13:F13"/>
    <mergeCell ref="D15:F15"/>
    <mergeCell ref="E16:F16"/>
    <mergeCell ref="E17:F17"/>
    <mergeCell ref="D31:F31"/>
    <mergeCell ref="D32:F32"/>
    <mergeCell ref="D34:F34"/>
    <mergeCell ref="D36:F36"/>
    <mergeCell ref="E37:F37"/>
    <mergeCell ref="C44:F44"/>
    <mergeCell ref="D46:F46"/>
    <mergeCell ref="C74:F74"/>
    <mergeCell ref="C50:F50"/>
    <mergeCell ref="C55:F55"/>
    <mergeCell ref="D56:F56"/>
    <mergeCell ref="C60:F60"/>
    <mergeCell ref="D61:F61"/>
    <mergeCell ref="B64:F64"/>
    <mergeCell ref="A65:F65"/>
    <mergeCell ref="B69:F69"/>
    <mergeCell ref="C71:F71"/>
    <mergeCell ref="D72:F72"/>
    <mergeCell ref="B73:F73"/>
    <mergeCell ref="D144:F144"/>
    <mergeCell ref="D75:F75"/>
    <mergeCell ref="D76:F76"/>
    <mergeCell ref="B78:F78"/>
    <mergeCell ref="A80:F80"/>
    <mergeCell ref="C102:F102"/>
    <mergeCell ref="C122:F122"/>
    <mergeCell ref="C127:F127"/>
    <mergeCell ref="C140:F140"/>
    <mergeCell ref="D141:F141"/>
    <mergeCell ref="C142:F142"/>
    <mergeCell ref="C143:F143"/>
    <mergeCell ref="A157:F157"/>
    <mergeCell ref="A145:F145"/>
    <mergeCell ref="A147:F147"/>
    <mergeCell ref="B150:F150"/>
    <mergeCell ref="C151:F151"/>
    <mergeCell ref="D152:F152"/>
    <mergeCell ref="A155:F155"/>
  </mergeCells>
  <printOptions horizontalCentered="1"/>
  <pageMargins left="0" right="0" top="0.19685039370078741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melléklet</vt:lpstr>
      <vt:lpstr>'1. melléklet'!Nyomtatási_cím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2021-05-27T09:13:10Z</dcterms:created>
  <dcterms:modified xsi:type="dcterms:W3CDTF">2021-05-27T11:16:32Z</dcterms:modified>
</cp:coreProperties>
</file>