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19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B32" i="1"/>
  <c r="K32" i="1" s="1"/>
  <c r="D31" i="1"/>
  <c r="M31" i="1" s="1"/>
  <c r="N31" i="1" s="1"/>
  <c r="B31" i="1"/>
  <c r="K31" i="1" s="1"/>
  <c r="L30" i="1"/>
  <c r="F30" i="1"/>
  <c r="E30" i="1"/>
  <c r="K30" i="1" s="1"/>
  <c r="K29" i="1"/>
  <c r="F29" i="1"/>
  <c r="L29" i="1" s="1"/>
  <c r="E29" i="1"/>
  <c r="G29" i="1" s="1"/>
  <c r="M29" i="1" s="1"/>
  <c r="N29" i="1" s="1"/>
  <c r="L28" i="1"/>
  <c r="G28" i="1"/>
  <c r="M28" i="1" s="1"/>
  <c r="F28" i="1"/>
  <c r="E28" i="1"/>
  <c r="E27" i="1" s="1"/>
  <c r="F27" i="1"/>
  <c r="L26" i="1"/>
  <c r="C26" i="1"/>
  <c r="B26" i="1"/>
  <c r="K26" i="1" s="1"/>
  <c r="M26" i="1" s="1"/>
  <c r="N26" i="1" s="1"/>
  <c r="D25" i="1"/>
  <c r="B25" i="1"/>
  <c r="K25" i="1" s="1"/>
  <c r="M25" i="1" s="1"/>
  <c r="N25" i="1" s="1"/>
  <c r="K24" i="1"/>
  <c r="H24" i="1"/>
  <c r="J24" i="1" s="1"/>
  <c r="G24" i="1"/>
  <c r="H23" i="1"/>
  <c r="J23" i="1" s="1"/>
  <c r="E23" i="1"/>
  <c r="G23" i="1" s="1"/>
  <c r="D23" i="1"/>
  <c r="M23" i="1" s="1"/>
  <c r="J22" i="1"/>
  <c r="F22" i="1"/>
  <c r="L22" i="1" s="1"/>
  <c r="E22" i="1"/>
  <c r="G22" i="1" s="1"/>
  <c r="D22" i="1"/>
  <c r="M22" i="1" s="1"/>
  <c r="N22" i="1" s="1"/>
  <c r="C22" i="1"/>
  <c r="B22" i="1"/>
  <c r="K22" i="1" s="1"/>
  <c r="I21" i="1"/>
  <c r="J21" i="1" s="1"/>
  <c r="H21" i="1"/>
  <c r="F21" i="1"/>
  <c r="E21" i="1"/>
  <c r="K21" i="1" s="1"/>
  <c r="C21" i="1"/>
  <c r="L21" i="1" s="1"/>
  <c r="L18" i="1" s="1"/>
  <c r="B21" i="1"/>
  <c r="D21" i="1" s="1"/>
  <c r="H20" i="1"/>
  <c r="J20" i="1" s="1"/>
  <c r="E20" i="1"/>
  <c r="G20" i="1" s="1"/>
  <c r="B20" i="1"/>
  <c r="K20" i="1" s="1"/>
  <c r="J19" i="1"/>
  <c r="H19" i="1"/>
  <c r="G19" i="1"/>
  <c r="E19" i="1"/>
  <c r="D19" i="1"/>
  <c r="M19" i="1" s="1"/>
  <c r="B19" i="1"/>
  <c r="K19" i="1" s="1"/>
  <c r="H18" i="1"/>
  <c r="H34" i="1" s="1"/>
  <c r="F18" i="1"/>
  <c r="B18" i="1"/>
  <c r="B34" i="1" s="1"/>
  <c r="K17" i="1"/>
  <c r="F17" i="1"/>
  <c r="L17" i="1" s="1"/>
  <c r="E17" i="1"/>
  <c r="G17" i="1" s="1"/>
  <c r="M17" i="1" s="1"/>
  <c r="N17" i="1" s="1"/>
  <c r="L16" i="1"/>
  <c r="F16" i="1"/>
  <c r="E16" i="1"/>
  <c r="K16" i="1" s="1"/>
  <c r="F15" i="1"/>
  <c r="F34" i="1" s="1"/>
  <c r="N32" i="1" l="1"/>
  <c r="J18" i="1"/>
  <c r="J34" i="1" s="1"/>
  <c r="M24" i="1"/>
  <c r="N24" i="1" s="1"/>
  <c r="L27" i="1"/>
  <c r="N19" i="1"/>
  <c r="E15" i="1"/>
  <c r="L15" i="1"/>
  <c r="L34" i="1" s="1"/>
  <c r="E18" i="1"/>
  <c r="I18" i="1"/>
  <c r="I34" i="1" s="1"/>
  <c r="D20" i="1"/>
  <c r="G27" i="1"/>
  <c r="K28" i="1"/>
  <c r="K27" i="1" s="1"/>
  <c r="G16" i="1"/>
  <c r="G21" i="1"/>
  <c r="G18" i="1" s="1"/>
  <c r="K23" i="1"/>
  <c r="K18" i="1" s="1"/>
  <c r="D26" i="1"/>
  <c r="G30" i="1"/>
  <c r="M30" i="1" s="1"/>
  <c r="N30" i="1" s="1"/>
  <c r="C18" i="1"/>
  <c r="C34" i="1" s="1"/>
  <c r="G15" i="1" l="1"/>
  <c r="G34" i="1" s="1"/>
  <c r="M16" i="1"/>
  <c r="N23" i="1"/>
  <c r="M21" i="1"/>
  <c r="N21" i="1" s="1"/>
  <c r="M27" i="1"/>
  <c r="N27" i="1" s="1"/>
  <c r="N28" i="1"/>
  <c r="D18" i="1"/>
  <c r="D34" i="1" s="1"/>
  <c r="M20" i="1"/>
  <c r="K15" i="1"/>
  <c r="K34" i="1" s="1"/>
  <c r="E34" i="1"/>
  <c r="N20" i="1" l="1"/>
  <c r="M18" i="1"/>
  <c r="N18" i="1" s="1"/>
  <c r="N16" i="1"/>
  <c r="M15" i="1"/>
  <c r="M34" i="1" l="1"/>
  <c r="N34" i="1" s="1"/>
  <c r="N15" i="1"/>
</calcChain>
</file>

<file path=xl/sharedStrings.xml><?xml version="1.0" encoding="utf-8"?>
<sst xmlns="http://schemas.openxmlformats.org/spreadsheetml/2006/main" count="42" uniqueCount="33">
  <si>
    <t xml:space="preserve">SITKE KÖZSÉG ÖNKORMÁNYZATA   </t>
  </si>
  <si>
    <t>ÖSSZESÍTETT BEFEKTETETT ESZKÖZVAGYONA ÖSSZETÉTELÉNEK 2020. DECEMBER 31-I ÁLLAPOTA</t>
  </si>
  <si>
    <t>( Ft-ban )</t>
  </si>
  <si>
    <t>eszközcsoport              megnevezése</t>
  </si>
  <si>
    <t>TÖRZSVAGYON</t>
  </si>
  <si>
    <t xml:space="preserve"> FORGALOMKÉPES (ÜZLETI) VAGYON</t>
  </si>
  <si>
    <t>összesen</t>
  </si>
  <si>
    <t>eszközcsoportok átlagos elhasználódottsági foka                             (%)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</si>
  <si>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</si>
  <si>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</si>
  <si>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</si>
  <si>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</si>
  <si>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</si>
  <si>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</si>
  <si>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</si>
  <si>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- szellemi termék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</si>
  <si>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</si>
  <si>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</si>
  <si>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</si>
  <si>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</si>
  <si>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</si>
  <si>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 xml:space="preserve"> - ültetvények</t>
  </si>
  <si>
    <t xml:space="preserve"> - erdők</t>
  </si>
  <si>
    <t xml:space="preserve"> - üzemeltetésre, kezelésbe adott kizárólagos nemzeti vagyonba tartozótermőföld állományának értéke</t>
  </si>
  <si>
    <t xml:space="preserve"> - üzemeltetésre, kezelésre átadott  koncesszióba, vagyonkezelésbe adott, illetve vagyonkezelésbe vett eszközök</t>
  </si>
  <si>
    <t>Gépek, berendezések, felszerelések</t>
  </si>
  <si>
    <t xml:space="preserve"> - ügyviteli és számítástechnikai eszközök</t>
  </si>
  <si>
    <t xml:space="preserve"> - járművek</t>
  </si>
  <si>
    <t xml:space="preserve"> - egyéb gépek, berendezések, felszerelések</t>
  </si>
  <si>
    <t>Beruházások</t>
  </si>
  <si>
    <t>Befektetett pénzügyi eszközök</t>
  </si>
  <si>
    <t>Koncesszióba, vagyonkezelésbe adott eszközök</t>
  </si>
  <si>
    <t>Befektetett eszközök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</si>
</sst>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5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/>
    <xf numFmtId="0" fontId="3" fillId="0" borderId="0" xfId="2" applyFont="1"/>
    <xf numFmtId="0" fontId="3" fillId="0" borderId="0" xfId="2" applyFont="1" applyAlignment="1">
      <alignment horizontal="center"/>
    </xf>
    <xf numFmtId="164" fontId="3" fillId="0" borderId="0" xfId="1" applyNumberFormat="1" applyFont="1"/>
    <xf numFmtId="0" fontId="6" fillId="0" borderId="0" xfId="0" applyFont="1"/>
    <xf numFmtId="0" fontId="7" fillId="0" borderId="0" xfId="0" applyFont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/>
    <xf numFmtId="0" fontId="2" fillId="0" borderId="15" xfId="0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5" fontId="2" fillId="0" borderId="18" xfId="0" applyNumberFormat="1" applyFont="1" applyBorder="1"/>
    <xf numFmtId="0" fontId="3" fillId="0" borderId="15" xfId="0" applyFont="1" applyBorder="1"/>
    <xf numFmtId="164" fontId="3" fillId="0" borderId="16" xfId="1" applyNumberFormat="1" applyFont="1" applyBorder="1"/>
    <xf numFmtId="164" fontId="3" fillId="0" borderId="17" xfId="1" applyNumberFormat="1" applyFont="1" applyBorder="1"/>
    <xf numFmtId="165" fontId="3" fillId="0" borderId="19" xfId="0" applyNumberFormat="1" applyFont="1" applyBorder="1"/>
    <xf numFmtId="0" fontId="3" fillId="0" borderId="15" xfId="0" quotePrefix="1" applyFont="1" applyBorder="1"/>
    <xf numFmtId="165" fontId="2" fillId="0" borderId="19" xfId="0" applyNumberFormat="1" applyFont="1" applyBorder="1"/>
    <xf numFmtId="164" fontId="3" fillId="0" borderId="16" xfId="1" applyNumberFormat="1" applyFont="1" applyBorder="1" applyAlignment="1">
      <alignment horizontal="center" vertical="center"/>
    </xf>
    <xf numFmtId="0" fontId="3" fillId="0" borderId="20" xfId="3" applyFont="1" applyBorder="1" applyAlignment="1">
      <alignment wrapText="1"/>
    </xf>
    <xf numFmtId="0" fontId="2" fillId="0" borderId="20" xfId="3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3" fillId="0" borderId="21" xfId="1" applyNumberFormat="1" applyFont="1" applyBorder="1"/>
    <xf numFmtId="164" fontId="2" fillId="0" borderId="0" xfId="0" applyNumberFormat="1" applyFont="1"/>
    <xf numFmtId="0" fontId="2" fillId="0" borderId="22" xfId="0" applyFont="1" applyBorder="1"/>
    <xf numFmtId="0" fontId="2" fillId="0" borderId="23" xfId="0" applyFont="1" applyBorder="1"/>
    <xf numFmtId="164" fontId="2" fillId="0" borderId="23" xfId="1" applyNumberFormat="1" applyFont="1" applyBorder="1"/>
    <xf numFmtId="164" fontId="2" fillId="0" borderId="2" xfId="1" applyNumberFormat="1" applyFont="1" applyBorder="1"/>
    <xf numFmtId="165" fontId="2" fillId="0" borderId="23" xfId="0" applyNumberFormat="1" applyFont="1" applyBorder="1"/>
    <xf numFmtId="164" fontId="3" fillId="0" borderId="1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4" xfId="1" applyNumberFormat="1" applyFont="1" applyBorder="1" applyAlignment="1">
      <alignment horizontal="center" wrapText="1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">
    <cellStyle name="Ezres" xfId="1" builtinId="3"/>
    <cellStyle name="Normál" xfId="0" builtinId="0"/>
    <cellStyle name="Normál_KTGV99" xfId="2"/>
    <cellStyle name="Normál_SÁB9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CLEX/Sitke/Sitke2020.%20rendelet%20mell&#233;klet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1. mell."/>
      <sheetName val="2. mell."/>
      <sheetName val="3.mell."/>
      <sheetName val="4.mell."/>
      <sheetName val="5.mell."/>
      <sheetName val="6. mell"/>
      <sheetName val="7..mell."/>
      <sheetName val="8... mell."/>
      <sheetName val="9.. mell."/>
      <sheetName val="10..mell."/>
      <sheetName val="11..mell."/>
      <sheetName val="12.. mell."/>
      <sheetName val="13.. mell."/>
      <sheetName val="14.. mell."/>
      <sheetName val="15.. mell."/>
      <sheetName val="16.. mell."/>
      <sheetName val="17.mell.)"/>
      <sheetName val="18.. mell. "/>
      <sheetName val="19.. mell."/>
      <sheetName val="20. mell.)"/>
      <sheetName val="21.. mell.)"/>
      <sheetName val="22.. mell."/>
      <sheetName val="23.. mell."/>
      <sheetName val="24. mell. )"/>
      <sheetName val="25.. mell."/>
      <sheetName val="26. mell."/>
      <sheetName val="27. mell."/>
      <sheetName val="28. mell."/>
      <sheetName val="29. mell."/>
      <sheetName val="30.mell."/>
      <sheetName val="31.mell."/>
      <sheetName val="32.mell."/>
      <sheetName val="33.mell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6">
          <cell r="E16">
            <v>1481000</v>
          </cell>
          <cell r="F16">
            <v>1481000</v>
          </cell>
        </row>
        <row r="17">
          <cell r="E17">
            <v>1167402</v>
          </cell>
          <cell r="F17">
            <v>1167402</v>
          </cell>
        </row>
        <row r="19">
          <cell r="B19">
            <v>29542300</v>
          </cell>
          <cell r="E19">
            <v>84000</v>
          </cell>
          <cell r="H19">
            <v>18602365</v>
          </cell>
        </row>
        <row r="20">
          <cell r="B20">
            <v>474800</v>
          </cell>
          <cell r="H20">
            <v>4310400</v>
          </cell>
        </row>
        <row r="21">
          <cell r="B21">
            <v>39806762</v>
          </cell>
          <cell r="C21">
            <v>10954026</v>
          </cell>
          <cell r="E21">
            <v>12831298</v>
          </cell>
          <cell r="F21">
            <v>3653050</v>
          </cell>
          <cell r="H21">
            <v>474194</v>
          </cell>
          <cell r="I21">
            <v>127567</v>
          </cell>
        </row>
        <row r="22">
          <cell r="B22">
            <v>311998144</v>
          </cell>
          <cell r="C22">
            <v>99895714</v>
          </cell>
          <cell r="E22">
            <v>22744174</v>
          </cell>
          <cell r="F22">
            <v>5535368</v>
          </cell>
        </row>
        <row r="23">
          <cell r="E23">
            <v>2036000</v>
          </cell>
          <cell r="H23">
            <v>490000</v>
          </cell>
        </row>
        <row r="24">
          <cell r="H24">
            <v>6026000</v>
          </cell>
        </row>
        <row r="25">
          <cell r="B25">
            <v>1077059</v>
          </cell>
        </row>
        <row r="26">
          <cell r="B26">
            <v>371738452</v>
          </cell>
          <cell r="C26">
            <v>94868515</v>
          </cell>
        </row>
        <row r="28">
          <cell r="E28">
            <v>1010234</v>
          </cell>
          <cell r="F28">
            <v>1010234</v>
          </cell>
        </row>
        <row r="29">
          <cell r="E29">
            <v>9743307</v>
          </cell>
          <cell r="F29">
            <v>9743307</v>
          </cell>
        </row>
        <row r="30">
          <cell r="E30">
            <v>3056692</v>
          </cell>
          <cell r="F30">
            <v>2097107</v>
          </cell>
        </row>
        <row r="31">
          <cell r="B31">
            <v>7649400</v>
          </cell>
        </row>
        <row r="32">
          <cell r="B32">
            <v>1845000</v>
          </cell>
        </row>
      </sheetData>
      <sheetData sheetId="21">
        <row r="29">
          <cell r="E29">
            <v>244016</v>
          </cell>
          <cell r="F29">
            <v>107404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FFFF00"/>
    <pageSetUpPr fitToPage="1"/>
  </sheetPr>
  <dimension ref="A3:P34"/>
  <sheetViews>
    <sheetView tabSelected="1" workbookViewId="0">
      <selection activeCell="A5" sqref="A5"/>
    </sheetView>
  </sheetViews>
  <sheetFormatPr defaultRowHeight="12.75" x14ac:dyDescent="0.2"/>
  <cols>
    <col min="1" max="1" width="27.42578125" style="1" customWidth="1"/>
    <col min="2" max="10" width="14.28515625" style="6" customWidth="1"/>
    <col min="11" max="11" width="15.5703125" style="6" bestFit="1" customWidth="1"/>
    <col min="12" max="13" width="14.28515625" style="6" customWidth="1"/>
    <col min="14" max="14" width="15.85546875" style="1" customWidth="1"/>
    <col min="15" max="15" width="9.140625" style="1"/>
    <col min="16" max="16" width="14.140625" style="1" bestFit="1" customWidth="1"/>
    <col min="17" max="16384" width="9.140625" style="1"/>
  </cols>
  <sheetData>
    <row r="3" spans="1:15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2" customForma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5" s="4" customFormat="1" x14ac:dyDescent="0.2">
      <c r="A5" s="3"/>
      <c r="C5" s="5"/>
      <c r="D5" s="6"/>
      <c r="E5" s="6"/>
      <c r="F5" s="6"/>
    </row>
    <row r="6" spans="1:15" s="4" customFormat="1" x14ac:dyDescent="0.2">
      <c r="A6" s="3"/>
      <c r="C6" s="5"/>
      <c r="D6" s="6"/>
      <c r="E6" s="6"/>
      <c r="F6" s="6"/>
    </row>
    <row r="7" spans="1:15" s="7" customFormat="1" ht="14.25" x14ac:dyDescent="0.2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5" s="8" customFormat="1" ht="15" x14ac:dyDescent="0.25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5" ht="13.5" thickBot="1" x14ac:dyDescent="0.25">
      <c r="N9" s="9" t="s">
        <v>2</v>
      </c>
      <c r="O9" s="10"/>
    </row>
    <row r="10" spans="1:15" ht="13.5" thickBot="1" x14ac:dyDescent="0.25">
      <c r="A10" s="44" t="s">
        <v>3</v>
      </c>
      <c r="B10" s="47" t="s">
        <v>4</v>
      </c>
      <c r="C10" s="48"/>
      <c r="D10" s="48"/>
      <c r="E10" s="48"/>
      <c r="F10" s="48"/>
      <c r="G10" s="49"/>
      <c r="H10" s="36" t="s">
        <v>5</v>
      </c>
      <c r="I10" s="37"/>
      <c r="J10" s="38"/>
      <c r="K10" s="36" t="s">
        <v>6</v>
      </c>
      <c r="L10" s="37"/>
      <c r="M10" s="38"/>
      <c r="N10" s="53" t="s">
        <v>7</v>
      </c>
    </row>
    <row r="11" spans="1:15" ht="12.75" customHeight="1" x14ac:dyDescent="0.2">
      <c r="A11" s="45"/>
      <c r="B11" s="37" t="s">
        <v>8</v>
      </c>
      <c r="C11" s="37"/>
      <c r="D11" s="38"/>
      <c r="E11" s="36" t="s">
        <v>9</v>
      </c>
      <c r="F11" s="37"/>
      <c r="G11" s="38"/>
      <c r="H11" s="50"/>
      <c r="I11" s="51"/>
      <c r="J11" s="52"/>
      <c r="K11" s="50"/>
      <c r="L11" s="51"/>
      <c r="M11" s="52"/>
      <c r="N11" s="54"/>
    </row>
    <row r="12" spans="1:15" ht="13.5" thickBot="1" x14ac:dyDescent="0.25">
      <c r="A12" s="45"/>
      <c r="B12" s="40"/>
      <c r="C12" s="40"/>
      <c r="D12" s="41"/>
      <c r="E12" s="39"/>
      <c r="F12" s="40"/>
      <c r="G12" s="41"/>
      <c r="H12" s="39"/>
      <c r="I12" s="40"/>
      <c r="J12" s="41"/>
      <c r="K12" s="39"/>
      <c r="L12" s="40"/>
      <c r="M12" s="41"/>
      <c r="N12" s="54"/>
    </row>
    <row r="13" spans="1:15" ht="12.75" customHeight="1" x14ac:dyDescent="0.2">
      <c r="A13" s="45"/>
      <c r="B13" s="38" t="s">
        <v>10</v>
      </c>
      <c r="C13" s="34" t="s">
        <v>11</v>
      </c>
      <c r="D13" s="32" t="s">
        <v>12</v>
      </c>
      <c r="E13" s="32" t="s">
        <v>10</v>
      </c>
      <c r="F13" s="34" t="s">
        <v>11</v>
      </c>
      <c r="G13" s="32" t="s">
        <v>12</v>
      </c>
      <c r="H13" s="32" t="s">
        <v>10</v>
      </c>
      <c r="I13" s="34" t="s">
        <v>11</v>
      </c>
      <c r="J13" s="32" t="s">
        <v>12</v>
      </c>
      <c r="K13" s="32" t="s">
        <v>10</v>
      </c>
      <c r="L13" s="34" t="s">
        <v>11</v>
      </c>
      <c r="M13" s="32" t="s">
        <v>12</v>
      </c>
      <c r="N13" s="54"/>
    </row>
    <row r="14" spans="1:15" ht="13.5" thickBot="1" x14ac:dyDescent="0.25">
      <c r="A14" s="46"/>
      <c r="B14" s="41"/>
      <c r="C14" s="35"/>
      <c r="D14" s="33"/>
      <c r="E14" s="33"/>
      <c r="F14" s="35"/>
      <c r="G14" s="33"/>
      <c r="H14" s="33"/>
      <c r="I14" s="35"/>
      <c r="J14" s="33"/>
      <c r="K14" s="33"/>
      <c r="L14" s="35"/>
      <c r="M14" s="33"/>
      <c r="N14" s="55"/>
    </row>
    <row r="15" spans="1:15" s="2" customFormat="1" ht="31.5" customHeight="1" x14ac:dyDescent="0.2">
      <c r="A15" s="11" t="s">
        <v>13</v>
      </c>
      <c r="B15" s="12"/>
      <c r="C15" s="12"/>
      <c r="D15" s="12"/>
      <c r="E15" s="12">
        <f>SUM(E16)</f>
        <v>1481000</v>
      </c>
      <c r="F15" s="12">
        <f>SUM(F16)</f>
        <v>1481000</v>
      </c>
      <c r="G15" s="12">
        <f>SUM(G16)</f>
        <v>0</v>
      </c>
      <c r="H15" s="12"/>
      <c r="I15" s="12"/>
      <c r="J15" s="12"/>
      <c r="K15" s="12">
        <f t="shared" ref="K15:M16" si="0">B15+E15+H15</f>
        <v>1481000</v>
      </c>
      <c r="L15" s="12">
        <f t="shared" si="0"/>
        <v>1481000</v>
      </c>
      <c r="M15" s="13">
        <f>M16+M17</f>
        <v>0</v>
      </c>
      <c r="N15" s="14">
        <f>(1-M15/K15)*100</f>
        <v>100</v>
      </c>
    </row>
    <row r="16" spans="1:15" ht="24.75" customHeight="1" x14ac:dyDescent="0.2">
      <c r="A16" s="15" t="s">
        <v>14</v>
      </c>
      <c r="B16" s="16"/>
      <c r="C16" s="16"/>
      <c r="D16" s="16"/>
      <c r="E16" s="16">
        <f>'[1]20. mell.)'!E16+'[1]21.. mell.)'!E16</f>
        <v>1481000</v>
      </c>
      <c r="F16" s="16">
        <f>'[1]20. mell.)'!F16+'[1]21.. mell.)'!F16</f>
        <v>1481000</v>
      </c>
      <c r="G16" s="16">
        <f>E16-F16</f>
        <v>0</v>
      </c>
      <c r="H16" s="16"/>
      <c r="I16" s="16"/>
      <c r="J16" s="16"/>
      <c r="K16" s="16">
        <f t="shared" si="0"/>
        <v>1481000</v>
      </c>
      <c r="L16" s="16">
        <f t="shared" si="0"/>
        <v>1481000</v>
      </c>
      <c r="M16" s="17">
        <f t="shared" si="0"/>
        <v>0</v>
      </c>
      <c r="N16" s="18">
        <f>(1-M16/K16)*100</f>
        <v>100</v>
      </c>
    </row>
    <row r="17" spans="1:16" ht="24.75" customHeight="1" x14ac:dyDescent="0.2">
      <c r="A17" s="19" t="s">
        <v>15</v>
      </c>
      <c r="B17" s="16"/>
      <c r="C17" s="16"/>
      <c r="D17" s="16"/>
      <c r="E17" s="16">
        <f>'[1]20. mell.)'!E17+'[1]21.. mell.)'!E17</f>
        <v>1167402</v>
      </c>
      <c r="F17" s="16">
        <f>'[1]20. mell.)'!F17+'[1]21.. mell.)'!F17</f>
        <v>1167402</v>
      </c>
      <c r="G17" s="16">
        <f>E17-F17</f>
        <v>0</v>
      </c>
      <c r="H17" s="16"/>
      <c r="I17" s="16"/>
      <c r="J17" s="16"/>
      <c r="K17" s="16">
        <f>B17+E17+H17</f>
        <v>1167402</v>
      </c>
      <c r="L17" s="16">
        <f>C17+F17+I17</f>
        <v>1167402</v>
      </c>
      <c r="M17" s="17">
        <f>D17+G17+J17</f>
        <v>0</v>
      </c>
      <c r="N17" s="18">
        <f>(1-M17/K17)*100</f>
        <v>100</v>
      </c>
    </row>
    <row r="18" spans="1:16" s="2" customFormat="1" ht="31.5" customHeight="1" x14ac:dyDescent="0.2">
      <c r="A18" s="11" t="s">
        <v>16</v>
      </c>
      <c r="B18" s="12">
        <f>SUM(B19:B26)</f>
        <v>754637517</v>
      </c>
      <c r="C18" s="12">
        <f t="shared" ref="C18:M18" si="1">SUM(C19:C26)</f>
        <v>205718255</v>
      </c>
      <c r="D18" s="12">
        <f t="shared" si="1"/>
        <v>548919262</v>
      </c>
      <c r="E18" s="12">
        <f t="shared" si="1"/>
        <v>37695472</v>
      </c>
      <c r="F18" s="12">
        <f t="shared" si="1"/>
        <v>9188418</v>
      </c>
      <c r="G18" s="12">
        <f t="shared" si="1"/>
        <v>28507054</v>
      </c>
      <c r="H18" s="12">
        <f t="shared" si="1"/>
        <v>29902959</v>
      </c>
      <c r="I18" s="12">
        <f t="shared" si="1"/>
        <v>127567</v>
      </c>
      <c r="J18" s="12">
        <f t="shared" si="1"/>
        <v>29775392</v>
      </c>
      <c r="K18" s="12">
        <f t="shared" si="1"/>
        <v>822235948</v>
      </c>
      <c r="L18" s="12">
        <f t="shared" si="1"/>
        <v>215034240</v>
      </c>
      <c r="M18" s="13">
        <f t="shared" si="1"/>
        <v>607201708</v>
      </c>
      <c r="N18" s="20">
        <f>(1-M18/K18)*100</f>
        <v>26.152376397924158</v>
      </c>
    </row>
    <row r="19" spans="1:16" ht="24.75" customHeight="1" x14ac:dyDescent="0.2">
      <c r="A19" s="15" t="s">
        <v>17</v>
      </c>
      <c r="B19" s="16">
        <f>'[1]20. mell.)'!B19+'[1]21.. mell.)'!B19</f>
        <v>29542300</v>
      </c>
      <c r="C19" s="16"/>
      <c r="D19" s="16">
        <f>B19-C19</f>
        <v>29542300</v>
      </c>
      <c r="E19" s="16">
        <f>'[1]20. mell.)'!E19+'[1]21.. mell.)'!E19</f>
        <v>84000</v>
      </c>
      <c r="F19" s="16"/>
      <c r="G19" s="16">
        <f t="shared" ref="G19:G24" si="2">E19-F19</f>
        <v>84000</v>
      </c>
      <c r="H19" s="16">
        <f>'[1]20. mell.)'!H19+'[1]21.. mell.)'!H19</f>
        <v>18602365</v>
      </c>
      <c r="I19" s="16"/>
      <c r="J19" s="16">
        <f t="shared" ref="J19:J24" si="3">H19-I19</f>
        <v>18602365</v>
      </c>
      <c r="K19" s="16">
        <f t="shared" ref="K19:K24" si="4">B19+E19+H19</f>
        <v>48228665</v>
      </c>
      <c r="L19" s="16"/>
      <c r="M19" s="17">
        <f t="shared" ref="M19:M24" si="5">D19+G19+J19</f>
        <v>48228665</v>
      </c>
      <c r="N19" s="18">
        <f>(1-M19/K19)*100</f>
        <v>0</v>
      </c>
    </row>
    <row r="20" spans="1:16" ht="24.75" customHeight="1" x14ac:dyDescent="0.2">
      <c r="A20" s="15" t="s">
        <v>18</v>
      </c>
      <c r="B20" s="16">
        <f>'[1]20. mell.)'!B20+'[1]21.. mell.)'!B20</f>
        <v>474800</v>
      </c>
      <c r="C20" s="16"/>
      <c r="D20" s="16">
        <f>B20-C20</f>
        <v>474800</v>
      </c>
      <c r="E20" s="16">
        <f>'[1]20. mell.)'!E20+'[1]21.. mell.)'!E20</f>
        <v>0</v>
      </c>
      <c r="F20" s="16"/>
      <c r="G20" s="16">
        <f t="shared" si="2"/>
        <v>0</v>
      </c>
      <c r="H20" s="16">
        <f>'[1]20. mell.)'!H20+'[1]21.. mell.)'!H20</f>
        <v>4310400</v>
      </c>
      <c r="I20" s="16"/>
      <c r="J20" s="16">
        <f t="shared" si="3"/>
        <v>4310400</v>
      </c>
      <c r="K20" s="16">
        <f t="shared" si="4"/>
        <v>4785200</v>
      </c>
      <c r="L20" s="16"/>
      <c r="M20" s="17">
        <f t="shared" si="5"/>
        <v>4785200</v>
      </c>
      <c r="N20" s="18">
        <f t="shared" ref="N20:N30" si="6">(1-M20/K20)*100</f>
        <v>0</v>
      </c>
    </row>
    <row r="21" spans="1:16" ht="24.75" customHeight="1" x14ac:dyDescent="0.2">
      <c r="A21" s="15" t="s">
        <v>19</v>
      </c>
      <c r="B21" s="16">
        <f>'[1]20. mell.)'!B21+'[1]21.. mell.)'!B21</f>
        <v>39806762</v>
      </c>
      <c r="C21" s="16">
        <f>'[1]20. mell.)'!C21+'[1]21.. mell.)'!C21</f>
        <v>10954026</v>
      </c>
      <c r="D21" s="16">
        <f>B21-C21</f>
        <v>28852736</v>
      </c>
      <c r="E21" s="16">
        <f>'[1]20. mell.)'!E21+'[1]21.. mell.)'!E21</f>
        <v>12831298</v>
      </c>
      <c r="F21" s="16">
        <f>'[1]20. mell.)'!F21+'[1]21.. mell.)'!F21</f>
        <v>3653050</v>
      </c>
      <c r="G21" s="16">
        <f t="shared" si="2"/>
        <v>9178248</v>
      </c>
      <c r="H21" s="16">
        <f>'[1]20. mell.)'!H21+'[1]21.. mell.)'!H21</f>
        <v>474194</v>
      </c>
      <c r="I21" s="16">
        <f>'[1]20. mell.)'!I21+'[1]21.. mell.)'!I21</f>
        <v>127567</v>
      </c>
      <c r="J21" s="16">
        <f t="shared" si="3"/>
        <v>346627</v>
      </c>
      <c r="K21" s="16">
        <f t="shared" si="4"/>
        <v>53112254</v>
      </c>
      <c r="L21" s="16">
        <f>C21+F21+I21</f>
        <v>14734643</v>
      </c>
      <c r="M21" s="17">
        <f t="shared" si="5"/>
        <v>38377611</v>
      </c>
      <c r="N21" s="18">
        <f t="shared" si="6"/>
        <v>27.742454688516894</v>
      </c>
    </row>
    <row r="22" spans="1:16" ht="24.75" customHeight="1" x14ac:dyDescent="0.2">
      <c r="A22" s="15" t="s">
        <v>20</v>
      </c>
      <c r="B22" s="16">
        <f>'[1]20. mell.)'!B22+'[1]21.. mell.)'!B22</f>
        <v>311998144</v>
      </c>
      <c r="C22" s="16">
        <f>'[1]20. mell.)'!C22+'[1]21.. mell.)'!C22</f>
        <v>99895714</v>
      </c>
      <c r="D22" s="16">
        <f>B22-C22</f>
        <v>212102430</v>
      </c>
      <c r="E22" s="16">
        <f>'[1]20. mell.)'!E22+'[1]21.. mell.)'!E22</f>
        <v>22744174</v>
      </c>
      <c r="F22" s="16">
        <f>'[1]20. mell.)'!F22+'[1]21.. mell.)'!F22</f>
        <v>5535368</v>
      </c>
      <c r="G22" s="16">
        <f t="shared" si="2"/>
        <v>17208806</v>
      </c>
      <c r="H22" s="16"/>
      <c r="I22" s="16"/>
      <c r="J22" s="16">
        <f t="shared" si="3"/>
        <v>0</v>
      </c>
      <c r="K22" s="16">
        <f t="shared" si="4"/>
        <v>334742318</v>
      </c>
      <c r="L22" s="16">
        <f>C22+F22+I22</f>
        <v>105431082</v>
      </c>
      <c r="M22" s="17">
        <f t="shared" si="5"/>
        <v>229311236</v>
      </c>
      <c r="N22" s="18">
        <f t="shared" si="6"/>
        <v>31.496191646734072</v>
      </c>
    </row>
    <row r="23" spans="1:16" ht="24.75" customHeight="1" x14ac:dyDescent="0.2">
      <c r="A23" s="15" t="s">
        <v>21</v>
      </c>
      <c r="B23" s="16"/>
      <c r="C23" s="16"/>
      <c r="D23" s="16">
        <f>B23-C23</f>
        <v>0</v>
      </c>
      <c r="E23" s="16">
        <f>'[1]20. mell.)'!E23+'[1]21.. mell.)'!E23</f>
        <v>2036000</v>
      </c>
      <c r="F23" s="16"/>
      <c r="G23" s="16">
        <f t="shared" si="2"/>
        <v>2036000</v>
      </c>
      <c r="H23" s="16">
        <f>'[1]20. mell.)'!H23+'[1]21.. mell.)'!H23</f>
        <v>490000</v>
      </c>
      <c r="I23" s="16"/>
      <c r="J23" s="16">
        <f t="shared" si="3"/>
        <v>490000</v>
      </c>
      <c r="K23" s="16">
        <f t="shared" si="4"/>
        <v>2526000</v>
      </c>
      <c r="L23" s="16"/>
      <c r="M23" s="17">
        <f t="shared" si="5"/>
        <v>2526000</v>
      </c>
      <c r="N23" s="18">
        <f t="shared" si="6"/>
        <v>0</v>
      </c>
    </row>
    <row r="24" spans="1:16" ht="24.75" customHeight="1" x14ac:dyDescent="0.2">
      <c r="A24" s="15" t="s">
        <v>22</v>
      </c>
      <c r="B24" s="16"/>
      <c r="C24" s="21"/>
      <c r="D24" s="16"/>
      <c r="E24" s="16"/>
      <c r="F24" s="16"/>
      <c r="G24" s="16">
        <f t="shared" si="2"/>
        <v>0</v>
      </c>
      <c r="H24" s="16">
        <f>'[1]20. mell.)'!H24+'[1]21.. mell.)'!H24</f>
        <v>6026000</v>
      </c>
      <c r="I24" s="16"/>
      <c r="J24" s="16">
        <f t="shared" si="3"/>
        <v>6026000</v>
      </c>
      <c r="K24" s="16">
        <f t="shared" si="4"/>
        <v>6026000</v>
      </c>
      <c r="L24" s="16"/>
      <c r="M24" s="17">
        <f t="shared" si="5"/>
        <v>6026000</v>
      </c>
      <c r="N24" s="18">
        <f t="shared" si="6"/>
        <v>0</v>
      </c>
    </row>
    <row r="25" spans="1:16" ht="57" customHeight="1" x14ac:dyDescent="0.2">
      <c r="A25" s="22" t="s">
        <v>23</v>
      </c>
      <c r="B25" s="16">
        <f>'[1]20. mell.)'!B25</f>
        <v>1077059</v>
      </c>
      <c r="C25" s="21"/>
      <c r="D25" s="16">
        <f>B25-C25</f>
        <v>1077059</v>
      </c>
      <c r="E25" s="16"/>
      <c r="F25" s="16"/>
      <c r="G25" s="16"/>
      <c r="H25" s="16"/>
      <c r="I25" s="16"/>
      <c r="J25" s="16"/>
      <c r="K25" s="16">
        <f>B25+E25+H25</f>
        <v>1077059</v>
      </c>
      <c r="L25" s="16"/>
      <c r="M25" s="17">
        <f>K25-L25</f>
        <v>1077059</v>
      </c>
      <c r="N25" s="18">
        <f t="shared" si="6"/>
        <v>0</v>
      </c>
    </row>
    <row r="26" spans="1:16" ht="52.5" customHeight="1" x14ac:dyDescent="0.2">
      <c r="A26" s="22" t="s">
        <v>24</v>
      </c>
      <c r="B26" s="16">
        <f>'[1]20. mell.)'!B26+'[1]21.. mell.)'!B25</f>
        <v>371738452</v>
      </c>
      <c r="C26" s="16">
        <f>'[1]20. mell.)'!C26+'[1]21.. mell.)'!C25</f>
        <v>94868515</v>
      </c>
      <c r="D26" s="16">
        <f>B26-C26</f>
        <v>276869937</v>
      </c>
      <c r="E26" s="16"/>
      <c r="F26" s="16"/>
      <c r="G26" s="16"/>
      <c r="H26" s="16"/>
      <c r="I26" s="16"/>
      <c r="J26" s="16"/>
      <c r="K26" s="16">
        <f>B26+E26+H26</f>
        <v>371738452</v>
      </c>
      <c r="L26" s="16">
        <f>C26+F26+I26</f>
        <v>94868515</v>
      </c>
      <c r="M26" s="17">
        <f>K26-L26</f>
        <v>276869937</v>
      </c>
      <c r="N26" s="18">
        <f t="shared" si="6"/>
        <v>25.520231896806845</v>
      </c>
    </row>
    <row r="27" spans="1:16" s="2" customFormat="1" ht="31.5" customHeight="1" x14ac:dyDescent="0.2">
      <c r="A27" s="23" t="s">
        <v>25</v>
      </c>
      <c r="B27" s="12"/>
      <c r="C27" s="12"/>
      <c r="D27" s="12"/>
      <c r="E27" s="12">
        <f>SUM(E28:E30)</f>
        <v>14054249</v>
      </c>
      <c r="F27" s="12">
        <f>SUM(F28:F30)</f>
        <v>12958052</v>
      </c>
      <c r="G27" s="12">
        <f>SUM(G28:G30)</f>
        <v>1096197</v>
      </c>
      <c r="H27" s="12"/>
      <c r="I27" s="12"/>
      <c r="J27" s="12"/>
      <c r="K27" s="12">
        <f>SUM(K28:K30)</f>
        <v>14054249</v>
      </c>
      <c r="L27" s="12">
        <f>SUM(L28:L30)</f>
        <v>12958052</v>
      </c>
      <c r="M27" s="13">
        <f>SUM(M28:M30)</f>
        <v>1096197</v>
      </c>
      <c r="N27" s="20">
        <f>(1-M27/K27)*100</f>
        <v>92.20024492237188</v>
      </c>
    </row>
    <row r="28" spans="1:16" ht="24.75" customHeight="1" x14ac:dyDescent="0.2">
      <c r="A28" s="24" t="s">
        <v>26</v>
      </c>
      <c r="B28" s="16"/>
      <c r="C28" s="16"/>
      <c r="D28" s="16"/>
      <c r="E28" s="16">
        <f>'[1]20. mell.)'!E28+'[1]21.. mell.)'!E27</f>
        <v>1010234</v>
      </c>
      <c r="F28" s="16">
        <f>'[1]20. mell.)'!F28+'[1]21.. mell.)'!F27</f>
        <v>1010234</v>
      </c>
      <c r="G28" s="16">
        <f>E28-F28</f>
        <v>0</v>
      </c>
      <c r="H28" s="16"/>
      <c r="I28" s="16"/>
      <c r="J28" s="16"/>
      <c r="K28" s="16">
        <f t="shared" ref="K28:M31" si="7">B28+E28+H28</f>
        <v>1010234</v>
      </c>
      <c r="L28" s="16">
        <f t="shared" si="7"/>
        <v>1010234</v>
      </c>
      <c r="M28" s="17">
        <f t="shared" si="7"/>
        <v>0</v>
      </c>
      <c r="N28" s="18">
        <f t="shared" si="6"/>
        <v>100</v>
      </c>
    </row>
    <row r="29" spans="1:16" ht="24.75" customHeight="1" x14ac:dyDescent="0.2">
      <c r="A29" s="24" t="s">
        <v>27</v>
      </c>
      <c r="B29" s="25"/>
      <c r="C29" s="16"/>
      <c r="D29" s="16"/>
      <c r="E29" s="16">
        <f>'[1]20. mell.)'!E29+'[1]21.. mell.)'!E28</f>
        <v>9743307</v>
      </c>
      <c r="F29" s="16">
        <f>'[1]20. mell.)'!F29+'[1]21.. mell.)'!F28</f>
        <v>9743307</v>
      </c>
      <c r="G29" s="16">
        <f>E29-F29</f>
        <v>0</v>
      </c>
      <c r="H29" s="16"/>
      <c r="I29" s="16"/>
      <c r="J29" s="16"/>
      <c r="K29" s="16">
        <f>B29+E29+H29</f>
        <v>9743307</v>
      </c>
      <c r="L29" s="16">
        <f>C29+F29+I29</f>
        <v>9743307</v>
      </c>
      <c r="M29" s="17">
        <f>D29+G29+J29</f>
        <v>0</v>
      </c>
      <c r="N29" s="18">
        <f t="shared" si="6"/>
        <v>100</v>
      </c>
    </row>
    <row r="30" spans="1:16" ht="24.75" customHeight="1" x14ac:dyDescent="0.2">
      <c r="A30" s="24" t="s">
        <v>28</v>
      </c>
      <c r="B30" s="25"/>
      <c r="C30" s="16"/>
      <c r="D30" s="16"/>
      <c r="E30" s="16">
        <f>'[1]20. mell.)'!E30+'[1]21.. mell.)'!E29</f>
        <v>3300708</v>
      </c>
      <c r="F30" s="16">
        <f>'[1]20. mell.)'!F30+'[1]21.. mell.)'!F29</f>
        <v>2204511</v>
      </c>
      <c r="G30" s="16">
        <f>E30-F30</f>
        <v>1096197</v>
      </c>
      <c r="H30" s="16"/>
      <c r="I30" s="16"/>
      <c r="J30" s="16"/>
      <c r="K30" s="16">
        <f t="shared" si="7"/>
        <v>3300708</v>
      </c>
      <c r="L30" s="16">
        <f t="shared" si="7"/>
        <v>2204511</v>
      </c>
      <c r="M30" s="17">
        <f t="shared" si="7"/>
        <v>1096197</v>
      </c>
      <c r="N30" s="18">
        <f t="shared" si="6"/>
        <v>66.789034352629798</v>
      </c>
    </row>
    <row r="31" spans="1:16" s="2" customFormat="1" ht="31.5" customHeight="1" x14ac:dyDescent="0.2">
      <c r="A31" s="11" t="s">
        <v>29</v>
      </c>
      <c r="B31" s="12">
        <f>'[1]20. mell.)'!B31+'[1]21.. mell.)'!B30</f>
        <v>7649400</v>
      </c>
      <c r="C31" s="12"/>
      <c r="D31" s="12">
        <f>B31-C31</f>
        <v>7649400</v>
      </c>
      <c r="E31" s="12"/>
      <c r="F31" s="12"/>
      <c r="G31" s="12"/>
      <c r="H31" s="12"/>
      <c r="I31" s="12"/>
      <c r="J31" s="12"/>
      <c r="K31" s="12">
        <f t="shared" si="7"/>
        <v>7649400</v>
      </c>
      <c r="L31" s="12"/>
      <c r="M31" s="13">
        <f t="shared" si="7"/>
        <v>7649400</v>
      </c>
      <c r="N31" s="20">
        <f>(1-M31/K31)*100</f>
        <v>0</v>
      </c>
    </row>
    <row r="32" spans="1:16" s="2" customFormat="1" ht="31.5" customHeight="1" x14ac:dyDescent="0.2">
      <c r="A32" s="11" t="s">
        <v>30</v>
      </c>
      <c r="B32" s="12">
        <f>'[1]20. mell.)'!B32+'[1]21.. mell.)'!B31</f>
        <v>1845000</v>
      </c>
      <c r="C32" s="12"/>
      <c r="D32" s="12">
        <v>1845000</v>
      </c>
      <c r="E32" s="12"/>
      <c r="F32" s="12"/>
      <c r="G32" s="12"/>
      <c r="H32" s="12"/>
      <c r="I32" s="12"/>
      <c r="J32" s="12"/>
      <c r="K32" s="12">
        <f>B32+E32+H32</f>
        <v>1845000</v>
      </c>
      <c r="L32" s="12"/>
      <c r="M32" s="13">
        <f>D32+G32+J32</f>
        <v>1845000</v>
      </c>
      <c r="N32" s="20">
        <f>(1-M32/K32)*100</f>
        <v>0</v>
      </c>
      <c r="P32" s="26"/>
    </row>
    <row r="33" spans="1:14" s="2" customFormat="1" ht="31.5" customHeight="1" thickBot="1" x14ac:dyDescent="0.25">
      <c r="A33" s="23" t="s">
        <v>31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27"/>
    </row>
    <row r="34" spans="1:14" s="2" customFormat="1" ht="50.25" customHeight="1" thickBot="1" x14ac:dyDescent="0.25">
      <c r="A34" s="28" t="s">
        <v>32</v>
      </c>
      <c r="B34" s="29">
        <f>B15+B18+B27+B31+B32</f>
        <v>764131917</v>
      </c>
      <c r="C34" s="29">
        <f t="shared" ref="C34:L34" si="8">C15+C18+C27+C31+C32</f>
        <v>205718255</v>
      </c>
      <c r="D34" s="29">
        <f t="shared" si="8"/>
        <v>558413662</v>
      </c>
      <c r="E34" s="29">
        <f t="shared" si="8"/>
        <v>53230721</v>
      </c>
      <c r="F34" s="29">
        <f t="shared" si="8"/>
        <v>23627470</v>
      </c>
      <c r="G34" s="29">
        <f t="shared" si="8"/>
        <v>29603251</v>
      </c>
      <c r="H34" s="29">
        <f t="shared" si="8"/>
        <v>29902959</v>
      </c>
      <c r="I34" s="29">
        <f t="shared" si="8"/>
        <v>127567</v>
      </c>
      <c r="J34" s="29">
        <f t="shared" si="8"/>
        <v>29775392</v>
      </c>
      <c r="K34" s="29">
        <f t="shared" si="8"/>
        <v>847265597</v>
      </c>
      <c r="L34" s="29">
        <f t="shared" si="8"/>
        <v>229473292</v>
      </c>
      <c r="M34" s="30">
        <f>M15+M18+M27+M31+M32</f>
        <v>617792305</v>
      </c>
      <c r="N34" s="31">
        <f>(1-M34/K34)*100</f>
        <v>27.083985566334757</v>
      </c>
    </row>
  </sheetData>
  <mergeCells count="23">
    <mergeCell ref="A3:N3"/>
    <mergeCell ref="A4:M4"/>
    <mergeCell ref="A7:N7"/>
    <mergeCell ref="A8:M8"/>
    <mergeCell ref="A10:A14"/>
    <mergeCell ref="B10:G10"/>
    <mergeCell ref="H10:J12"/>
    <mergeCell ref="K10:M12"/>
    <mergeCell ref="N10:N14"/>
    <mergeCell ref="B11:D12"/>
    <mergeCell ref="M13:M14"/>
    <mergeCell ref="E11:G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2021-05-27T09:31:28Z</dcterms:created>
  <dcterms:modified xsi:type="dcterms:W3CDTF">2021-05-27T11:20:06Z</dcterms:modified>
</cp:coreProperties>
</file>