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ertőboz 2021\Rendeletek\Rendeletek_Loclex\"/>
    </mc:Choice>
  </mc:AlternateContent>
  <xr:revisionPtr revIDLastSave="0" documentId="13_ncr:1_{867D6A93-1318-479B-8CB5-CC4EFBC495F5}" xr6:coauthVersionLast="46" xr6:coauthVersionMax="46" xr10:uidLastSave="{00000000-0000-0000-0000-000000000000}"/>
  <bookViews>
    <workbookView xWindow="-108" yWindow="-108" windowWidth="23256" windowHeight="12576" firstSheet="4" activeTab="10" xr2:uid="{00000000-000D-0000-FFFF-FFFF00000000}"/>
  </bookViews>
  <sheets>
    <sheet name="kiemelt ei" sheetId="1" r:id="rId1"/>
    <sheet name="Kiadások " sheetId="38" r:id="rId2"/>
    <sheet name="Bevételek " sheetId="37" r:id="rId3"/>
    <sheet name="beruházások felújítások" sheetId="11" r:id="rId4"/>
    <sheet name="szociális és átadott" sheetId="29" r:id="rId5"/>
    <sheet name="MŰK-FELH" sheetId="19" r:id="rId6"/>
    <sheet name="létszám" sheetId="40" r:id="rId7"/>
    <sheet name="EI FELHASZN TERV" sheetId="20" r:id="rId8"/>
    <sheet name="KÖZVETETT" sheetId="22" r:id="rId9"/>
    <sheet name="Gördülő" sheetId="36" r:id="rId10"/>
    <sheet name="Munka1" sheetId="39" r:id="rId11"/>
  </sheets>
  <definedNames>
    <definedName name="_pr232" localSheetId="8">KÖZVETETT!#REF!</definedName>
    <definedName name="_pr232" localSheetId="5">'MŰK-FELH'!#REF!</definedName>
    <definedName name="_pr233" localSheetId="8">KÖZVETETT!#REF!</definedName>
    <definedName name="_pr233" localSheetId="5">'MŰK-FELH'!#REF!</definedName>
    <definedName name="_pr234" localSheetId="8">KÖZVETETT!#REF!</definedName>
    <definedName name="_pr234" localSheetId="5">'MŰK-FELH'!#REF!</definedName>
    <definedName name="_pr235" localSheetId="8">KÖZVETETT!#REF!</definedName>
    <definedName name="_pr235" localSheetId="5">'MŰK-FELH'!#REF!</definedName>
    <definedName name="_pr236" localSheetId="8">KÖZVETETT!#REF!</definedName>
    <definedName name="_pr236" localSheetId="5">'MŰK-FELH'!#REF!</definedName>
    <definedName name="_pr312" localSheetId="8">KÖZVETETT!#REF!</definedName>
    <definedName name="_pr312" localSheetId="5">'MŰK-FELH'!#REF!</definedName>
    <definedName name="_pr313" localSheetId="8">KÖZVETETT!#REF!</definedName>
    <definedName name="_pr313" localSheetId="5">'MŰK-FELH'!#REF!</definedName>
    <definedName name="_pr314" localSheetId="8">KÖZVETETT!#REF!</definedName>
    <definedName name="_pr314" localSheetId="5">'MŰK-FELH'!#REF!</definedName>
    <definedName name="_pr315" localSheetId="8">KÖZVETETT!#REF!</definedName>
    <definedName name="_pr315" localSheetId="5">'MŰK-FELH'!#REF!</definedName>
    <definedName name="_xlnm.Print_Area" localSheetId="7">'EI FELHASZN TERV'!$A$1:$Q$34</definedName>
    <definedName name="_xlnm.Print_Area" localSheetId="8">KÖZVETETT!$A$1:$D$22</definedName>
  </definedNames>
  <calcPr calcId="191029"/>
</workbook>
</file>

<file path=xl/calcChain.xml><?xml version="1.0" encoding="utf-8"?>
<calcChain xmlns="http://schemas.openxmlformats.org/spreadsheetml/2006/main">
  <c r="B26" i="40" l="1"/>
  <c r="C21" i="40"/>
  <c r="C26" i="40" s="1"/>
  <c r="B21" i="40"/>
  <c r="C18" i="40"/>
  <c r="C107" i="38"/>
  <c r="O27" i="20"/>
  <c r="O26" i="20"/>
  <c r="O25" i="20"/>
  <c r="O24" i="20"/>
  <c r="O23" i="20"/>
  <c r="O22" i="20"/>
  <c r="O21" i="20"/>
  <c r="O20" i="20"/>
  <c r="O15" i="20"/>
  <c r="O12" i="20"/>
  <c r="O13" i="20"/>
  <c r="O16" i="20"/>
  <c r="O10" i="20"/>
  <c r="G22" i="11"/>
  <c r="L9" i="38"/>
  <c r="C12" i="29"/>
  <c r="I80" i="38"/>
  <c r="G14" i="11"/>
  <c r="G11" i="11"/>
  <c r="G7" i="11" s="1"/>
  <c r="G31" i="11"/>
  <c r="G34" i="11"/>
  <c r="G28" i="11"/>
  <c r="G27" i="11" s="1"/>
  <c r="G8" i="11"/>
  <c r="C27" i="29"/>
  <c r="C21" i="29"/>
  <c r="D19" i="20"/>
  <c r="E19" i="20"/>
  <c r="G19" i="20"/>
  <c r="H19" i="20"/>
  <c r="I19" i="20"/>
  <c r="K19" i="20"/>
  <c r="L19" i="20"/>
  <c r="M19" i="20"/>
  <c r="D8" i="20"/>
  <c r="E8" i="20"/>
  <c r="I8" i="20"/>
  <c r="M8" i="20"/>
  <c r="C35" i="37"/>
  <c r="J92" i="37"/>
  <c r="J81" i="37"/>
  <c r="J87" i="37" s="1"/>
  <c r="J94" i="37" s="1"/>
  <c r="J76" i="37"/>
  <c r="J71" i="37"/>
  <c r="J63" i="37"/>
  <c r="J59" i="37"/>
  <c r="J53" i="37"/>
  <c r="J46" i="37"/>
  <c r="J42" i="37"/>
  <c r="J29" i="37"/>
  <c r="J20" i="37"/>
  <c r="J17" i="37"/>
  <c r="J11" i="37"/>
  <c r="Q71" i="38"/>
  <c r="K119" i="38"/>
  <c r="K94" i="38"/>
  <c r="K85" i="38"/>
  <c r="K80" i="38"/>
  <c r="K71" i="38"/>
  <c r="K57" i="38"/>
  <c r="K96" i="38" s="1"/>
  <c r="K120" i="38" s="1"/>
  <c r="K47" i="38"/>
  <c r="K40" i="38"/>
  <c r="K37" i="38"/>
  <c r="K29" i="38"/>
  <c r="K26" i="38"/>
  <c r="K20" i="38"/>
  <c r="K16" i="38"/>
  <c r="K21" i="38" s="1"/>
  <c r="D29" i="38"/>
  <c r="F85" i="38"/>
  <c r="C28" i="20"/>
  <c r="F19" i="20"/>
  <c r="J19" i="20"/>
  <c r="N19" i="20"/>
  <c r="C19" i="20"/>
  <c r="N8" i="20"/>
  <c r="L8" i="20"/>
  <c r="K8" i="20"/>
  <c r="J8" i="20"/>
  <c r="H8" i="20"/>
  <c r="G8" i="20"/>
  <c r="F8" i="20"/>
  <c r="C14" i="36"/>
  <c r="D14" i="36" s="1"/>
  <c r="E14" i="36" s="1"/>
  <c r="C15" i="36"/>
  <c r="D15" i="36"/>
  <c r="E15" i="36" s="1"/>
  <c r="C16" i="36"/>
  <c r="D16" i="36"/>
  <c r="E16" i="36" s="1"/>
  <c r="C17" i="36"/>
  <c r="D17" i="36"/>
  <c r="E17" i="36"/>
  <c r="C18" i="36"/>
  <c r="D18" i="36" s="1"/>
  <c r="E18" i="36" s="1"/>
  <c r="C19" i="36"/>
  <c r="D19" i="36" s="1"/>
  <c r="E19" i="36" s="1"/>
  <c r="C21" i="36"/>
  <c r="D21" i="36" s="1"/>
  <c r="E21" i="36" s="1"/>
  <c r="C13" i="36"/>
  <c r="D13" i="36"/>
  <c r="E13" i="36" s="1"/>
  <c r="C3" i="36"/>
  <c r="D3" i="36" s="1"/>
  <c r="E3" i="36" s="1"/>
  <c r="C4" i="36"/>
  <c r="D4" i="36"/>
  <c r="E4" i="36"/>
  <c r="C5" i="36"/>
  <c r="D5" i="36" s="1"/>
  <c r="E5" i="36" s="1"/>
  <c r="C6" i="36"/>
  <c r="D6" i="36" s="1"/>
  <c r="E6" i="36" s="1"/>
  <c r="C7" i="36"/>
  <c r="D7" i="36"/>
  <c r="E7" i="36"/>
  <c r="C8" i="36"/>
  <c r="D8" i="36" s="1"/>
  <c r="E8" i="36" s="1"/>
  <c r="C9" i="36"/>
  <c r="D9" i="36" s="1"/>
  <c r="E9" i="36" s="1"/>
  <c r="C11" i="36"/>
  <c r="D11" i="36"/>
  <c r="E11" i="36" s="1"/>
  <c r="C2" i="36"/>
  <c r="D2" i="36" s="1"/>
  <c r="E2" i="36" s="1"/>
  <c r="B14" i="1"/>
  <c r="B16" i="1" s="1"/>
  <c r="B10" i="36"/>
  <c r="B12" i="36"/>
  <c r="C10" i="36"/>
  <c r="D10" i="36" s="1"/>
  <c r="V119" i="38"/>
  <c r="U119" i="38"/>
  <c r="T119" i="38"/>
  <c r="S119" i="38"/>
  <c r="R119" i="38"/>
  <c r="Q119" i="38"/>
  <c r="P119" i="38"/>
  <c r="P120" i="38" s="1"/>
  <c r="O119" i="38"/>
  <c r="N119" i="38"/>
  <c r="M119" i="38"/>
  <c r="L119" i="38"/>
  <c r="J119" i="38"/>
  <c r="I119" i="38"/>
  <c r="H119" i="38"/>
  <c r="G119" i="38"/>
  <c r="F119" i="38"/>
  <c r="E119" i="38"/>
  <c r="D119" i="38"/>
  <c r="C119" i="38" s="1"/>
  <c r="C118" i="38"/>
  <c r="C117" i="38"/>
  <c r="C116" i="38"/>
  <c r="C115" i="38"/>
  <c r="C114" i="38"/>
  <c r="C113" i="38"/>
  <c r="C112" i="38"/>
  <c r="C111" i="38"/>
  <c r="C110" i="38"/>
  <c r="C109" i="38"/>
  <c r="C108" i="38"/>
  <c r="C106" i="38"/>
  <c r="C105" i="38"/>
  <c r="C104" i="38"/>
  <c r="C103" i="38"/>
  <c r="C102" i="38"/>
  <c r="C101" i="38"/>
  <c r="C100" i="38"/>
  <c r="C99" i="38"/>
  <c r="C98" i="38"/>
  <c r="C97" i="38"/>
  <c r="C95" i="38"/>
  <c r="V94" i="38"/>
  <c r="U94" i="38"/>
  <c r="T94" i="38"/>
  <c r="S94" i="38"/>
  <c r="R94" i="38"/>
  <c r="Q94" i="38"/>
  <c r="Q96" i="38" s="1"/>
  <c r="P94" i="38"/>
  <c r="O94" i="38"/>
  <c r="N94" i="38"/>
  <c r="M94" i="38"/>
  <c r="L94" i="38"/>
  <c r="J94" i="38"/>
  <c r="I94" i="38"/>
  <c r="H94" i="38"/>
  <c r="G94" i="38"/>
  <c r="F94" i="38"/>
  <c r="E94" i="38"/>
  <c r="E96" i="38" s="1"/>
  <c r="E120" i="38" s="1"/>
  <c r="D94" i="38"/>
  <c r="D96" i="38" s="1"/>
  <c r="C93" i="38"/>
  <c r="C92" i="38"/>
  <c r="C91" i="38"/>
  <c r="C90" i="38"/>
  <c r="C89" i="38"/>
  <c r="C88" i="38"/>
  <c r="C87" i="38"/>
  <c r="C86" i="38"/>
  <c r="V85" i="38"/>
  <c r="U85" i="38"/>
  <c r="T85" i="38"/>
  <c r="S85" i="38"/>
  <c r="R85" i="38"/>
  <c r="Q85" i="38"/>
  <c r="P85" i="38"/>
  <c r="O85" i="38"/>
  <c r="N85" i="38"/>
  <c r="M85" i="38"/>
  <c r="L85" i="38"/>
  <c r="J85" i="38"/>
  <c r="I85" i="38"/>
  <c r="H85" i="38"/>
  <c r="G85" i="38"/>
  <c r="E85" i="38"/>
  <c r="D85" i="38"/>
  <c r="C84" i="38"/>
  <c r="C83" i="38"/>
  <c r="C82" i="38"/>
  <c r="C81" i="38"/>
  <c r="V80" i="38"/>
  <c r="U80" i="38"/>
  <c r="T80" i="38"/>
  <c r="S80" i="38"/>
  <c r="R80" i="38"/>
  <c r="Q80" i="38"/>
  <c r="P80" i="38"/>
  <c r="O80" i="38"/>
  <c r="N80" i="38"/>
  <c r="M80" i="38"/>
  <c r="L80" i="38"/>
  <c r="J80" i="38"/>
  <c r="H80" i="38"/>
  <c r="G80" i="38"/>
  <c r="C80" i="38" s="1"/>
  <c r="F80" i="38"/>
  <c r="E80" i="38"/>
  <c r="D80" i="38"/>
  <c r="C79" i="38"/>
  <c r="C78" i="38"/>
  <c r="C77" i="38"/>
  <c r="C76" i="38"/>
  <c r="C75" i="38"/>
  <c r="C74" i="38"/>
  <c r="C73" i="38"/>
  <c r="C72" i="38"/>
  <c r="V71" i="38"/>
  <c r="U71" i="38"/>
  <c r="T71" i="38"/>
  <c r="S71" i="38"/>
  <c r="R71" i="38"/>
  <c r="P71" i="38"/>
  <c r="O71" i="38"/>
  <c r="N71" i="38"/>
  <c r="M71" i="38"/>
  <c r="L71" i="38"/>
  <c r="J71" i="38"/>
  <c r="I71" i="38"/>
  <c r="H71" i="38"/>
  <c r="G71" i="38"/>
  <c r="F71" i="38"/>
  <c r="E71" i="38"/>
  <c r="D71" i="38"/>
  <c r="C71" i="38" s="1"/>
  <c r="C70" i="38"/>
  <c r="C69" i="38"/>
  <c r="C68" i="38"/>
  <c r="C67" i="38"/>
  <c r="C66" i="38"/>
  <c r="C65" i="38"/>
  <c r="C64" i="38"/>
  <c r="C63" i="38"/>
  <c r="C62" i="38"/>
  <c r="C61" i="38"/>
  <c r="C60" i="38"/>
  <c r="C59" i="38"/>
  <c r="C58" i="38"/>
  <c r="V57" i="38"/>
  <c r="U57" i="38"/>
  <c r="T57" i="38"/>
  <c r="S57" i="38"/>
  <c r="R57" i="38"/>
  <c r="Q57" i="38"/>
  <c r="P57" i="38"/>
  <c r="O57" i="38"/>
  <c r="N57" i="38"/>
  <c r="M57" i="38"/>
  <c r="L57" i="38"/>
  <c r="J57" i="38"/>
  <c r="I57" i="38"/>
  <c r="H57" i="38"/>
  <c r="G57" i="38"/>
  <c r="F57" i="38"/>
  <c r="E57" i="38"/>
  <c r="D57" i="38"/>
  <c r="C57" i="38" s="1"/>
  <c r="C56" i="38"/>
  <c r="C55" i="38"/>
  <c r="C54" i="38"/>
  <c r="C53" i="38"/>
  <c r="C52" i="38"/>
  <c r="C51" i="38"/>
  <c r="C50" i="38"/>
  <c r="C49" i="38"/>
  <c r="V47" i="38"/>
  <c r="U47" i="38"/>
  <c r="T47" i="38"/>
  <c r="S47" i="38"/>
  <c r="R47" i="38"/>
  <c r="Q47" i="38"/>
  <c r="P47" i="38"/>
  <c r="O47" i="38"/>
  <c r="O48" i="38" s="1"/>
  <c r="O96" i="38" s="1"/>
  <c r="O120" i="38" s="1"/>
  <c r="N47" i="38"/>
  <c r="M47" i="38"/>
  <c r="L47" i="38"/>
  <c r="J47" i="38"/>
  <c r="J48" i="38" s="1"/>
  <c r="I47" i="38"/>
  <c r="H47" i="38"/>
  <c r="C47" i="38"/>
  <c r="G47" i="38"/>
  <c r="F47" i="38"/>
  <c r="E47" i="38"/>
  <c r="D47" i="38"/>
  <c r="D48" i="38" s="1"/>
  <c r="C46" i="38"/>
  <c r="C45" i="38"/>
  <c r="C44" i="38"/>
  <c r="C43" i="38"/>
  <c r="C42" i="38"/>
  <c r="C41" i="38"/>
  <c r="V40" i="38"/>
  <c r="U40" i="38"/>
  <c r="T40" i="38"/>
  <c r="S40" i="38"/>
  <c r="R40" i="38"/>
  <c r="Q40" i="38"/>
  <c r="P40" i="38"/>
  <c r="P48" i="38" s="1"/>
  <c r="P96" i="38" s="1"/>
  <c r="O40" i="38"/>
  <c r="N40" i="38"/>
  <c r="N48" i="38" s="1"/>
  <c r="M40" i="38"/>
  <c r="M48" i="38" s="1"/>
  <c r="L40" i="38"/>
  <c r="J40" i="38"/>
  <c r="I40" i="38"/>
  <c r="I48" i="38" s="1"/>
  <c r="H40" i="38"/>
  <c r="G40" i="38"/>
  <c r="F40" i="38"/>
  <c r="F48" i="38" s="1"/>
  <c r="E40" i="38"/>
  <c r="D40" i="38"/>
  <c r="C40" i="38" s="1"/>
  <c r="C39" i="38"/>
  <c r="C38" i="38"/>
  <c r="V37" i="38"/>
  <c r="U37" i="38"/>
  <c r="T37" i="38"/>
  <c r="S37" i="38"/>
  <c r="R37" i="38"/>
  <c r="Q37" i="38"/>
  <c r="P37" i="38"/>
  <c r="O37" i="38"/>
  <c r="N37" i="38"/>
  <c r="M37" i="38"/>
  <c r="L37" i="38"/>
  <c r="L48" i="38" s="1"/>
  <c r="J37" i="38"/>
  <c r="I37" i="38"/>
  <c r="H37" i="38"/>
  <c r="G37" i="38"/>
  <c r="F37" i="38"/>
  <c r="C37" i="38" s="1"/>
  <c r="E37" i="38"/>
  <c r="D37" i="38"/>
  <c r="C36" i="38"/>
  <c r="C35" i="38"/>
  <c r="C34" i="38"/>
  <c r="C33" i="38"/>
  <c r="C32" i="38"/>
  <c r="C31" i="38"/>
  <c r="C30" i="38"/>
  <c r="V29" i="38"/>
  <c r="U29" i="38"/>
  <c r="T29" i="38"/>
  <c r="S29" i="38"/>
  <c r="R29" i="38"/>
  <c r="Q29" i="38"/>
  <c r="P29" i="38"/>
  <c r="O29" i="38"/>
  <c r="N29" i="38"/>
  <c r="L29" i="38"/>
  <c r="J29" i="38"/>
  <c r="I29" i="38"/>
  <c r="H29" i="38"/>
  <c r="G29" i="38"/>
  <c r="G48" i="38" s="1"/>
  <c r="G96" i="38" s="1"/>
  <c r="G120" i="38" s="1"/>
  <c r="F29" i="38"/>
  <c r="E29" i="38"/>
  <c r="C28" i="38"/>
  <c r="C27" i="38"/>
  <c r="V26" i="38"/>
  <c r="U26" i="38"/>
  <c r="T26" i="38"/>
  <c r="T48" i="38" s="1"/>
  <c r="T96" i="38" s="1"/>
  <c r="T120" i="38" s="1"/>
  <c r="S26" i="38"/>
  <c r="S48" i="38" s="1"/>
  <c r="S96" i="38" s="1"/>
  <c r="S120" i="38" s="1"/>
  <c r="R26" i="38"/>
  <c r="Q26" i="38"/>
  <c r="P26" i="38"/>
  <c r="O26" i="38"/>
  <c r="N26" i="38"/>
  <c r="M26" i="38"/>
  <c r="L26" i="38"/>
  <c r="J26" i="38"/>
  <c r="I26" i="38"/>
  <c r="H26" i="38"/>
  <c r="G26" i="38"/>
  <c r="F26" i="38"/>
  <c r="E26" i="38"/>
  <c r="D26" i="38"/>
  <c r="C25" i="38"/>
  <c r="C24" i="38"/>
  <c r="C23" i="38"/>
  <c r="C22" i="38"/>
  <c r="V20" i="38"/>
  <c r="V21" i="38" s="1"/>
  <c r="U20" i="38"/>
  <c r="U21" i="38" s="1"/>
  <c r="T20" i="38"/>
  <c r="S20" i="38"/>
  <c r="S21" i="38"/>
  <c r="R20" i="38"/>
  <c r="Q20" i="38"/>
  <c r="P20" i="38"/>
  <c r="O20" i="38"/>
  <c r="N20" i="38"/>
  <c r="M20" i="38"/>
  <c r="L20" i="38"/>
  <c r="L21" i="38" s="1"/>
  <c r="J20" i="38"/>
  <c r="J21" i="38" s="1"/>
  <c r="I20" i="38"/>
  <c r="I21" i="38" s="1"/>
  <c r="H20" i="38"/>
  <c r="H21" i="38" s="1"/>
  <c r="H96" i="38" s="1"/>
  <c r="H120" i="38" s="1"/>
  <c r="G20" i="38"/>
  <c r="G21" i="38" s="1"/>
  <c r="F20" i="38"/>
  <c r="E20" i="38"/>
  <c r="D20" i="38"/>
  <c r="D21" i="38" s="1"/>
  <c r="C19" i="38"/>
  <c r="C18" i="38"/>
  <c r="C17" i="38"/>
  <c r="V16" i="38"/>
  <c r="U16" i="38"/>
  <c r="T16" i="38"/>
  <c r="S16" i="38"/>
  <c r="R16" i="38"/>
  <c r="R21" i="38" s="1"/>
  <c r="R96" i="38" s="1"/>
  <c r="R120" i="38" s="1"/>
  <c r="Q16" i="38"/>
  <c r="P16" i="38"/>
  <c r="O16" i="38"/>
  <c r="N16" i="38"/>
  <c r="M16" i="38"/>
  <c r="L16" i="38"/>
  <c r="J16" i="38"/>
  <c r="I16" i="38"/>
  <c r="H16" i="38"/>
  <c r="G16" i="38"/>
  <c r="C16" i="38" s="1"/>
  <c r="F16" i="38"/>
  <c r="E16" i="38"/>
  <c r="D16" i="38"/>
  <c r="C15" i="38"/>
  <c r="C14" i="38"/>
  <c r="C13" i="38"/>
  <c r="C12" i="38"/>
  <c r="C11" i="38"/>
  <c r="C10" i="38"/>
  <c r="C9" i="38"/>
  <c r="C8" i="38"/>
  <c r="C7" i="38"/>
  <c r="C6" i="38"/>
  <c r="C5" i="38"/>
  <c r="C4" i="38"/>
  <c r="C3" i="38"/>
  <c r="C93" i="37"/>
  <c r="M92" i="37"/>
  <c r="L92" i="37"/>
  <c r="L94" i="37" s="1"/>
  <c r="K92" i="37"/>
  <c r="K94" i="37" s="1"/>
  <c r="I92" i="37"/>
  <c r="H92" i="37"/>
  <c r="G92" i="37"/>
  <c r="C92" i="37" s="1"/>
  <c r="F92" i="37"/>
  <c r="E92" i="37"/>
  <c r="D92" i="37"/>
  <c r="C91" i="37"/>
  <c r="C90" i="37"/>
  <c r="C89" i="37"/>
  <c r="C88" i="37"/>
  <c r="C86" i="37"/>
  <c r="C85" i="37"/>
  <c r="C84" i="37"/>
  <c r="C83" i="37"/>
  <c r="C82" i="37"/>
  <c r="M81" i="37"/>
  <c r="M87" i="37" s="1"/>
  <c r="M94" i="37" s="1"/>
  <c r="L81" i="37"/>
  <c r="L87" i="37"/>
  <c r="K81" i="37"/>
  <c r="I81" i="37"/>
  <c r="I87" i="37" s="1"/>
  <c r="I94" i="37" s="1"/>
  <c r="H81" i="37"/>
  <c r="G81" i="37"/>
  <c r="F81" i="37"/>
  <c r="F87" i="37" s="1"/>
  <c r="F94" i="37" s="1"/>
  <c r="E81" i="37"/>
  <c r="E87" i="37" s="1"/>
  <c r="E94" i="37" s="1"/>
  <c r="D81" i="37"/>
  <c r="D87" i="37" s="1"/>
  <c r="C80" i="37"/>
  <c r="C79" i="37"/>
  <c r="C78" i="37"/>
  <c r="C77" i="37"/>
  <c r="M76" i="37"/>
  <c r="L76" i="37"/>
  <c r="K76" i="37"/>
  <c r="I76" i="37"/>
  <c r="H76" i="37"/>
  <c r="G76" i="37"/>
  <c r="C76" i="37" s="1"/>
  <c r="F76" i="37"/>
  <c r="E76" i="37"/>
  <c r="D76" i="37"/>
  <c r="C75" i="37"/>
  <c r="C74" i="37"/>
  <c r="C73" i="37"/>
  <c r="C72" i="37"/>
  <c r="M71" i="37"/>
  <c r="L71" i="37"/>
  <c r="K71" i="37"/>
  <c r="I71" i="37"/>
  <c r="H71" i="37"/>
  <c r="H87" i="37" s="1"/>
  <c r="H94" i="37" s="1"/>
  <c r="G71" i="37"/>
  <c r="F71" i="37"/>
  <c r="E71" i="37"/>
  <c r="C71" i="37" s="1"/>
  <c r="D71" i="37"/>
  <c r="C70" i="37"/>
  <c r="C69" i="37"/>
  <c r="C68" i="37"/>
  <c r="C64" i="37"/>
  <c r="M63" i="37"/>
  <c r="M65" i="37" s="1"/>
  <c r="L63" i="37"/>
  <c r="L65" i="37" s="1"/>
  <c r="L95" i="37" s="1"/>
  <c r="K63" i="37"/>
  <c r="I63" i="37"/>
  <c r="H63" i="37"/>
  <c r="G63" i="37"/>
  <c r="F63" i="37"/>
  <c r="E63" i="37"/>
  <c r="C63" i="37" s="1"/>
  <c r="D63" i="37"/>
  <c r="C62" i="37"/>
  <c r="C61" i="37"/>
  <c r="C60" i="37"/>
  <c r="M59" i="37"/>
  <c r="L59" i="37"/>
  <c r="K59" i="37"/>
  <c r="I59" i="37"/>
  <c r="H59" i="37"/>
  <c r="G59" i="37"/>
  <c r="F59" i="37"/>
  <c r="E59" i="37"/>
  <c r="D59" i="37"/>
  <c r="C59" i="37" s="1"/>
  <c r="C58" i="37"/>
  <c r="C57" i="37"/>
  <c r="C56" i="37"/>
  <c r="C55" i="37"/>
  <c r="C54" i="37"/>
  <c r="M53" i="37"/>
  <c r="L53" i="37"/>
  <c r="K53" i="37"/>
  <c r="I53" i="37"/>
  <c r="H53" i="37"/>
  <c r="G53" i="37"/>
  <c r="F53" i="37"/>
  <c r="E53" i="37"/>
  <c r="D53" i="37"/>
  <c r="C52" i="37"/>
  <c r="C51" i="37"/>
  <c r="C50" i="37"/>
  <c r="C49" i="37"/>
  <c r="C48" i="37"/>
  <c r="C47" i="37"/>
  <c r="M46" i="37"/>
  <c r="L46" i="37"/>
  <c r="K46" i="37"/>
  <c r="I46" i="37"/>
  <c r="H46" i="37"/>
  <c r="G46" i="37"/>
  <c r="F46" i="37"/>
  <c r="E46" i="37"/>
  <c r="D46" i="37"/>
  <c r="C45" i="37"/>
  <c r="C44" i="37"/>
  <c r="C43" i="37"/>
  <c r="M42" i="37"/>
  <c r="L42" i="37"/>
  <c r="K42" i="37"/>
  <c r="I42" i="37"/>
  <c r="H42" i="37"/>
  <c r="G42" i="37"/>
  <c r="F42" i="37"/>
  <c r="E42" i="37"/>
  <c r="D42" i="37"/>
  <c r="C42" i="37" s="1"/>
  <c r="C41" i="37"/>
  <c r="C40" i="37"/>
  <c r="C39" i="37"/>
  <c r="C38" i="37"/>
  <c r="C37" i="37"/>
  <c r="C36" i="37"/>
  <c r="C34" i="37"/>
  <c r="C33" i="37"/>
  <c r="C32" i="37"/>
  <c r="C30" i="37"/>
  <c r="M29" i="37"/>
  <c r="L29" i="37"/>
  <c r="L31" i="37"/>
  <c r="K29" i="37"/>
  <c r="K31" i="37" s="1"/>
  <c r="I29" i="37"/>
  <c r="J31" i="37"/>
  <c r="H29" i="37"/>
  <c r="G29" i="37"/>
  <c r="G31" i="37" s="1"/>
  <c r="F29" i="37"/>
  <c r="F31" i="37"/>
  <c r="E29" i="37"/>
  <c r="E31" i="37" s="1"/>
  <c r="D29" i="37"/>
  <c r="C28" i="37"/>
  <c r="C27" i="37"/>
  <c r="C26" i="37"/>
  <c r="C25" i="37"/>
  <c r="C24" i="37"/>
  <c r="C23" i="37"/>
  <c r="C22" i="37"/>
  <c r="C21" i="37"/>
  <c r="M20" i="37"/>
  <c r="M31" i="37"/>
  <c r="L20" i="37"/>
  <c r="K20" i="37"/>
  <c r="I20" i="37"/>
  <c r="H20" i="37"/>
  <c r="G20" i="37"/>
  <c r="F20" i="37"/>
  <c r="E20" i="37"/>
  <c r="D20" i="37"/>
  <c r="D31" i="37" s="1"/>
  <c r="C19" i="37"/>
  <c r="C18" i="37"/>
  <c r="C16" i="37"/>
  <c r="C15" i="37"/>
  <c r="C14" i="37"/>
  <c r="C13" i="37"/>
  <c r="C12" i="37"/>
  <c r="M11" i="37"/>
  <c r="M17" i="37" s="1"/>
  <c r="L11" i="37"/>
  <c r="L17" i="37"/>
  <c r="K11" i="37"/>
  <c r="K17" i="37"/>
  <c r="I11" i="37"/>
  <c r="I17" i="37" s="1"/>
  <c r="H11" i="37"/>
  <c r="H17" i="37" s="1"/>
  <c r="G11" i="37"/>
  <c r="G17" i="37"/>
  <c r="F11" i="37"/>
  <c r="F17" i="37" s="1"/>
  <c r="E11" i="37"/>
  <c r="E17" i="37" s="1"/>
  <c r="D11" i="37"/>
  <c r="C11" i="37" s="1"/>
  <c r="C10" i="37"/>
  <c r="C9" i="37"/>
  <c r="C8" i="37"/>
  <c r="C7" i="37"/>
  <c r="C6" i="37"/>
  <c r="C5" i="37"/>
  <c r="D19" i="1"/>
  <c r="D20" i="1"/>
  <c r="D21" i="1"/>
  <c r="D22" i="1"/>
  <c r="D23" i="1"/>
  <c r="D25" i="1"/>
  <c r="D17" i="1"/>
  <c r="D7" i="1"/>
  <c r="D8" i="1"/>
  <c r="D9" i="1"/>
  <c r="D10" i="1"/>
  <c r="D11" i="1"/>
  <c r="D12" i="1"/>
  <c r="D13" i="1"/>
  <c r="D15" i="1"/>
  <c r="D6" i="1"/>
  <c r="H14" i="19"/>
  <c r="C22" i="19"/>
  <c r="C21" i="19"/>
  <c r="C27" i="19" s="1"/>
  <c r="H12" i="19"/>
  <c r="C23" i="19"/>
  <c r="C24" i="19"/>
  <c r="C13" i="19"/>
  <c r="C8" i="19"/>
  <c r="C17" i="19" s="1"/>
  <c r="B20" i="36"/>
  <c r="B22" i="36" s="1"/>
  <c r="E17" i="20"/>
  <c r="F17" i="20"/>
  <c r="G17" i="20"/>
  <c r="H17" i="20"/>
  <c r="I17" i="20"/>
  <c r="J17" i="20"/>
  <c r="K17" i="20"/>
  <c r="L17" i="20"/>
  <c r="M17" i="20"/>
  <c r="N17" i="20"/>
  <c r="B24" i="1"/>
  <c r="B26" i="1" s="1"/>
  <c r="B27" i="19"/>
  <c r="B17" i="19"/>
  <c r="B29" i="19" s="1"/>
  <c r="C9" i="19"/>
  <c r="C10" i="19"/>
  <c r="C11" i="19"/>
  <c r="C12" i="19"/>
  <c r="C14" i="19"/>
  <c r="G27" i="19"/>
  <c r="H27" i="19" s="1"/>
  <c r="G17" i="19"/>
  <c r="G29" i="19" s="1"/>
  <c r="H9" i="19"/>
  <c r="H10" i="19"/>
  <c r="H11" i="19"/>
  <c r="H13" i="19"/>
  <c r="H18" i="19"/>
  <c r="H21" i="19"/>
  <c r="H22" i="19"/>
  <c r="H23" i="19"/>
  <c r="H24" i="19"/>
  <c r="H25" i="19"/>
  <c r="H28" i="19"/>
  <c r="H8" i="19"/>
  <c r="D28" i="20"/>
  <c r="E28" i="20"/>
  <c r="F28" i="20"/>
  <c r="G28" i="20"/>
  <c r="H28" i="20"/>
  <c r="I28" i="20"/>
  <c r="J28" i="20"/>
  <c r="K28" i="20"/>
  <c r="L28" i="20"/>
  <c r="M28" i="20"/>
  <c r="N28" i="20"/>
  <c r="C13" i="29"/>
  <c r="D17" i="20"/>
  <c r="C20" i="37"/>
  <c r="O21" i="38"/>
  <c r="K48" i="38"/>
  <c r="M21" i="38"/>
  <c r="Q21" i="38"/>
  <c r="F21" i="38"/>
  <c r="Q48" i="38"/>
  <c r="U48" i="38"/>
  <c r="C20" i="38"/>
  <c r="N21" i="38"/>
  <c r="R48" i="38"/>
  <c r="V48" i="38"/>
  <c r="E48" i="38"/>
  <c r="C26" i="38"/>
  <c r="E21" i="38"/>
  <c r="T21" i="38"/>
  <c r="H31" i="37"/>
  <c r="K87" i="37"/>
  <c r="C53" i="37"/>
  <c r="P21" i="38"/>
  <c r="C46" i="37"/>
  <c r="C85" i="38"/>
  <c r="D24" i="1"/>
  <c r="D26" i="1" s="1"/>
  <c r="D14" i="1"/>
  <c r="D16" i="1"/>
  <c r="H48" i="38"/>
  <c r="O19" i="20"/>
  <c r="O28" i="20"/>
  <c r="C14" i="20"/>
  <c r="C16" i="20"/>
  <c r="C17" i="20" s="1"/>
  <c r="C29" i="20" s="1"/>
  <c r="D29" i="20" s="1"/>
  <c r="E29" i="20" s="1"/>
  <c r="F29" i="20" s="1"/>
  <c r="G29" i="20" s="1"/>
  <c r="H29" i="20" s="1"/>
  <c r="O17" i="20"/>
  <c r="C11" i="20"/>
  <c r="K65" i="37" l="1"/>
  <c r="K95" i="37" s="1"/>
  <c r="C21" i="38"/>
  <c r="M96" i="38"/>
  <c r="M120" i="38" s="1"/>
  <c r="N96" i="38"/>
  <c r="N120" i="38" s="1"/>
  <c r="V96" i="38"/>
  <c r="V120" i="38" s="1"/>
  <c r="D94" i="37"/>
  <c r="L96" i="38"/>
  <c r="L120" i="38" s="1"/>
  <c r="E10" i="36"/>
  <c r="E12" i="36" s="1"/>
  <c r="D12" i="36"/>
  <c r="I65" i="37"/>
  <c r="I95" i="37" s="1"/>
  <c r="Q120" i="38"/>
  <c r="J65" i="37"/>
  <c r="J95" i="37" s="1"/>
  <c r="C29" i="19"/>
  <c r="F65" i="37"/>
  <c r="F95" i="37" s="1"/>
  <c r="F96" i="38"/>
  <c r="F120" i="38" s="1"/>
  <c r="M95" i="37"/>
  <c r="C31" i="37"/>
  <c r="G65" i="37"/>
  <c r="J96" i="38"/>
  <c r="J120" i="38" s="1"/>
  <c r="I96" i="38"/>
  <c r="I120" i="38" s="1"/>
  <c r="U96" i="38"/>
  <c r="U120" i="38" s="1"/>
  <c r="D65" i="37"/>
  <c r="H65" i="37"/>
  <c r="H95" i="37" s="1"/>
  <c r="C48" i="38"/>
  <c r="D120" i="38"/>
  <c r="C8" i="20"/>
  <c r="O8" i="20" s="1"/>
  <c r="C20" i="36"/>
  <c r="C81" i="37"/>
  <c r="E65" i="37"/>
  <c r="E95" i="37" s="1"/>
  <c r="C29" i="37"/>
  <c r="H17" i="19"/>
  <c r="H29" i="19" s="1"/>
  <c r="D17" i="37"/>
  <c r="C17" i="37" s="1"/>
  <c r="C94" i="38"/>
  <c r="G87" i="37"/>
  <c r="G94" i="37" s="1"/>
  <c r="C12" i="36"/>
  <c r="G37" i="11"/>
  <c r="G39" i="11" s="1"/>
  <c r="C29" i="38"/>
  <c r="D20" i="36" l="1"/>
  <c r="C22" i="36"/>
  <c r="D95" i="37"/>
  <c r="C65" i="37"/>
  <c r="C94" i="37"/>
  <c r="C87" i="37"/>
  <c r="C96" i="38"/>
  <c r="C120" i="38" s="1"/>
  <c r="G95" i="37"/>
  <c r="E20" i="36" l="1"/>
  <c r="D22" i="36"/>
  <c r="E22" i="36" s="1"/>
  <c r="C95" i="37"/>
</calcChain>
</file>

<file path=xl/sharedStrings.xml><?xml version="1.0" encoding="utf-8"?>
<sst xmlns="http://schemas.openxmlformats.org/spreadsheetml/2006/main" count="727" uniqueCount="642">
  <si>
    <t>Beruházások</t>
  </si>
  <si>
    <t>Felújítások</t>
  </si>
  <si>
    <t>Önkormányzati szinten az alábbi közvetett támogatások szerepelnek a költségvetésben:</t>
  </si>
  <si>
    <r>
      <t xml:space="preserve">a)          </t>
    </r>
    <r>
      <rPr>
        <sz val="14"/>
        <color indexed="8"/>
        <rFont val="Times New Roman"/>
        <family val="1"/>
        <charset val="238"/>
      </rPr>
      <t xml:space="preserve">ellátottak térítési díjának, illetve kártérítésének méltányossági alapon történő elengedésének összege: </t>
    </r>
  </si>
  <si>
    <r>
      <t xml:space="preserve">b)          </t>
    </r>
    <r>
      <rPr>
        <sz val="14"/>
        <color indexed="8"/>
        <rFont val="Times New Roman"/>
        <family val="1"/>
        <charset val="238"/>
      </rPr>
      <t xml:space="preserve">lakosság részére lakásépítéshez, lakásfelújításhoz nyújtott kölcsönök elengedésének összege: </t>
    </r>
  </si>
  <si>
    <r>
      <t xml:space="preserve">c)           </t>
    </r>
    <r>
      <rPr>
        <sz val="14"/>
        <color indexed="8"/>
        <rFont val="Times New Roman"/>
        <family val="1"/>
        <charset val="238"/>
      </rPr>
      <t>helyi adónál, gépjárműadónál biztosított kedvezmény, mentesség összege adónemenként</t>
    </r>
  </si>
  <si>
    <r>
      <t xml:space="preserve">d)          </t>
    </r>
    <r>
      <rPr>
        <sz val="14"/>
        <color indexed="8"/>
        <rFont val="Times New Roman"/>
        <family val="1"/>
        <charset val="238"/>
      </rPr>
      <t xml:space="preserve">helyiségek, eszközök hasznosításából származó bevételből nyújtott kedvezmény, mentesség összege: </t>
    </r>
  </si>
  <si>
    <t xml:space="preserve">              gépjárműadó: </t>
  </si>
  <si>
    <t xml:space="preserve">              mely a tv. szerint kötelezően biztosítandó mentességeket és kedvezményeket jelenti</t>
  </si>
  <si>
    <r>
      <t xml:space="preserve">e)         </t>
    </r>
    <r>
      <rPr>
        <sz val="14"/>
        <color indexed="8"/>
        <rFont val="Times New Roman"/>
        <family val="1"/>
        <charset val="238"/>
      </rPr>
      <t xml:space="preserve"> egyéb nyújtott kedvezmény, vagy kölcsön elengedésének összege:</t>
    </r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</si>
  <si>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</si>
  <si>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</si>
  <si>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</si>
  <si>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</si>
  <si>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</si>
  <si>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</si>
  <si>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</si>
  <si>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</si>
  <si>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</si>
  <si>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</si>
  <si>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</si>
  <si>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</si>
  <si>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</si>
  <si>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</si>
  <si>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</si>
  <si>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</si>
  <si>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</si>
  <si>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</si>
  <si>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</si>
  <si>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</si>
  <si>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</si>
  <si>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</si>
  <si>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</si>
  <si>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</si>
  <si>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</si>
  <si>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</si>
  <si>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Megnevezés</t>
  </si>
  <si>
    <t xml:space="preserve"> ELŐIRÁNYZATOK</t>
  </si>
  <si>
    <r>
      <t>BERUHÁZÁSI</t>
    </r>
    <r>
      <rPr>
        <sz val="10"/>
        <rFont val="Times New Roman"/>
        <family val="1"/>
        <charset val="238"/>
      </rPr>
      <t xml:space="preserve"> kiadások</t>
    </r>
  </si>
  <si>
    <t>Település üzemeltetés kiadásai</t>
  </si>
  <si>
    <t>Önkormányzati vagyonnal való gazdálkodás</t>
  </si>
  <si>
    <t>Beruházási kiadások összesen:</t>
  </si>
  <si>
    <r>
      <t xml:space="preserve">FELÚJÍTÁSI </t>
    </r>
    <r>
      <rPr>
        <sz val="10"/>
        <rFont val="Times New Roman"/>
        <family val="1"/>
        <charset val="238"/>
      </rPr>
      <t>kiadások</t>
    </r>
  </si>
  <si>
    <t>Víz termelés-kezelés-ellátás</t>
  </si>
  <si>
    <t>Szennyvíz gyűjtése, tisztítása, elhelyezése</t>
  </si>
  <si>
    <t>Felújítási kiadások összesen:</t>
  </si>
  <si>
    <t>Egyéb felhalmozási kiadások</t>
  </si>
  <si>
    <t>ÖNKORMÁNYZATI ELŐIRÁNYZATOK</t>
  </si>
  <si>
    <t>MINDÖSSZESEN</t>
  </si>
  <si>
    <t>eredeti ei.</t>
  </si>
  <si>
    <t>Rovat-
szám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</si>
  <si>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</si>
  <si>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</si>
  <si>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</si>
  <si>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</si>
  <si>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</si>
  <si>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</si>
  <si>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</si>
  <si>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</si>
  <si>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</si>
  <si>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</si>
  <si>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</si>
  <si>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</si>
  <si>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</si>
  <si>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</si>
  <si>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</si>
  <si>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</si>
  <si>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</si>
  <si>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</si>
  <si>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</si>
  <si>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</si>
  <si>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</si>
  <si>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K44</t>
  </si>
  <si>
    <t>K48</t>
  </si>
  <si>
    <t>K4</t>
  </si>
  <si>
    <t>K506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</si>
  <si>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</si>
  <si>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</si>
  <si>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</si>
  <si>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</si>
  <si>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</si>
  <si>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</si>
  <si>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</si>
  <si>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</si>
  <si>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</si>
  <si>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</si>
  <si>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</si>
  <si>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</si>
  <si>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</si>
  <si>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</si>
  <si>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</si>
  <si>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</si>
  <si>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</si>
  <si>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</si>
  <si>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</si>
  <si>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</si>
  <si>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</si>
  <si>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</si>
  <si>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</si>
  <si>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</si>
  <si>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</si>
  <si>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</si>
  <si>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</si>
  <si>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</si>
  <si>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</si>
  <si>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</si>
  <si>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</si>
  <si>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</si>
  <si>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</si>
  <si>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</si>
  <si>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</si>
  <si>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</si>
  <si>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</si>
  <si>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</si>
  <si>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</si>
  <si>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</si>
  <si>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</si>
  <si>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</si>
  <si>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</si>
  <si>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</si>
  <si>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</si>
  <si>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</si>
  <si>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</si>
  <si>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</si>
  <si>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</si>
  <si>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</si>
  <si>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</si>
  <si>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</si>
  <si>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</si>
  <si>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</si>
  <si>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</si>
  <si>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</si>
  <si>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</si>
  <si>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</si>
  <si>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</si>
  <si>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</si>
  <si>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</si>
  <si>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</si>
  <si>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</si>
  <si>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</si>
  <si>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</si>
  <si>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</si>
  <si>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</si>
  <si>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</si>
  <si>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</si>
  <si>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</si>
  <si>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</si>
  <si>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</si>
  <si>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</si>
  <si>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</si>
  <si>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</si>
  <si>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</si>
  <si>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</si>
  <si>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</si>
  <si>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</si>
  <si>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</si>
  <si>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</si>
  <si>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</si>
  <si>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</si>
  <si>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</si>
  <si>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</si>
  <si>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</si>
  <si>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</si>
  <si>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</si>
  <si>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</si>
  <si>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</si>
  <si>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</si>
  <si>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</si>
  <si>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</si>
  <si>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</si>
  <si>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</si>
  <si>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</si>
  <si>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</si>
  <si>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</si>
  <si>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</si>
  <si>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</si>
  <si>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</si>
  <si>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</si>
  <si>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</si>
  <si>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</si>
  <si>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</si>
  <si>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</si>
  <si>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</si>
  <si>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</si>
  <si>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</si>
  <si>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</si>
  <si>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Ellátottak pénzbeli juttatásai </t>
  </si>
  <si>
    <t>Egyéb működési célú támogatások államháztartáson belülre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</si>
  <si>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</si>
  <si>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</si>
  <si>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</si>
  <si>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</si>
  <si>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</si>
  <si>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</si>
  <si>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</si>
  <si>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</si>
  <si>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</si>
  <si>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</si>
  <si>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</si>
  <si>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</si>
  <si>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</si>
  <si>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</si>
  <si>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</si>
  <si>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</si>
  <si>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</si>
  <si>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</si>
  <si>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</si>
  <si>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</si>
  <si>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</si>
  <si>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</si>
  <si>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</si>
  <si>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</si>
  <si>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</si>
  <si>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</si>
  <si>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</si>
  <si>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</si>
  <si>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</si>
  <si>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</si>
  <si>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</si>
  <si>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</si>
  <si>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</si>
  <si>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</si>
  <si>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</si>
  <si>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</si>
  <si>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</si>
  <si>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</si>
  <si>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</si>
  <si>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</si>
  <si>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</si>
  <si>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</si>
  <si>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</si>
  <si>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</si>
  <si>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</si>
  <si>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</si>
  <si>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</si>
  <si>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</si>
  <si>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</si>
  <si>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</si>
  <si>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</si>
  <si>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</si>
  <si>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</si>
  <si>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Működési bevételek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</si>
  <si>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</si>
  <si>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</si>
  <si>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</si>
  <si>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</si>
  <si>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</si>
  <si>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</si>
  <si>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</si>
  <si>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</si>
  <si>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</si>
  <si>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</si>
  <si>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</si>
  <si>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 xml:space="preserve">Önkormányzat </t>
  </si>
  <si>
    <t>Összesen</t>
  </si>
  <si>
    <t>Önkormányzat</t>
  </si>
  <si>
    <t>BEVÉTELEK</t>
  </si>
  <si>
    <t>KIADÁSOK</t>
  </si>
  <si>
    <t>Működést szolgáló bevételek</t>
  </si>
  <si>
    <t>Működési kiadások</t>
  </si>
  <si>
    <t>Személyi juttatások</t>
  </si>
  <si>
    <t>Munkakadókat terhelő járulék</t>
  </si>
  <si>
    <t>Működési bevételek összesen</t>
  </si>
  <si>
    <t>Működési kiadások összesen</t>
  </si>
  <si>
    <t>Felhalmozást szolgáló bevételek</t>
  </si>
  <si>
    <t>Felhalmozási kiadások</t>
  </si>
  <si>
    <t>Felújítási kiadások</t>
  </si>
  <si>
    <t>Beruházási kiadások</t>
  </si>
  <si>
    <t>Felhalmozási bevételek összesen</t>
  </si>
  <si>
    <t>Felhalmozási kiadások összesen</t>
  </si>
  <si>
    <t>BEVÉTELEK MINDÖSSZESEN</t>
  </si>
  <si>
    <t>KIADÁSOK MINDÖSSZESEN</t>
  </si>
  <si>
    <t>Dologi kiadások</t>
  </si>
  <si>
    <t>Ellátottak pénzbeli juttatásai</t>
  </si>
  <si>
    <t>Egyéb működési kiadások</t>
  </si>
  <si>
    <t>Beruházási kiadások előzetes ÁFÁ-ja</t>
  </si>
  <si>
    <t>Felújítási előzetes ÁFÁ-ja</t>
  </si>
  <si>
    <t>Intézményfinanszírozás</t>
  </si>
  <si>
    <t>Felhalmozási célú támogatások államháztartáson belülről</t>
  </si>
  <si>
    <t>Közhatalmi bevételek</t>
  </si>
  <si>
    <t>Felhalmozási bevételek</t>
  </si>
  <si>
    <t>Működési célú átvett pénzeszközök</t>
  </si>
  <si>
    <t>Felhalmozási célú átvett pénzeszközök</t>
  </si>
  <si>
    <t>Előző évi pénzmaradvány igénybevétele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</si>
  <si>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</si>
  <si>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</si>
  <si>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</si>
  <si>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</si>
  <si>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</si>
  <si>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</si>
  <si>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</si>
  <si>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</si>
  <si>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</si>
  <si>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</si>
  <si>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</si>
  <si>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</si>
  <si>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</si>
  <si>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Felhalmozási célú bevételek</t>
  </si>
  <si>
    <t>Átvett pénzeszközök</t>
  </si>
  <si>
    <t>Előző évi pénzmaradv.ig.v</t>
  </si>
  <si>
    <t>Bevételek összesen:</t>
  </si>
  <si>
    <t>Kiadások</t>
  </si>
  <si>
    <t>Kiadások összesen:</t>
  </si>
  <si>
    <t>Egyenleg (havi záró pénz-</t>
  </si>
  <si>
    <t>állomány)</t>
  </si>
  <si>
    <t>Munkaadókat terh.járulék</t>
  </si>
  <si>
    <t>Önkormányzatok műk. támog.</t>
  </si>
  <si>
    <t>Műk.c.támog.ÁH belül</t>
  </si>
  <si>
    <t>alpolgármester, főpolgármester-helyettes, megyei közgyűlés elnöke</t>
  </si>
  <si>
    <t>egyéb, az önkormányzat rendeletében megállapított juttatás</t>
  </si>
  <si>
    <t xml:space="preserve"> - Újszülöttek családjának támogatása</t>
  </si>
  <si>
    <t xml:space="preserve"> - Tankönyv támogatás</t>
  </si>
  <si>
    <t xml:space="preserve">Egyéb nem intézményi ellátások </t>
  </si>
  <si>
    <t xml:space="preserve"> - Hulladékgazdálkodási társulás </t>
  </si>
  <si>
    <t xml:space="preserve"> - Pereszteg Orvosi ügyelet  </t>
  </si>
  <si>
    <t xml:space="preserve">Egyéb működési célú támogatások államháztartáson kívülre </t>
  </si>
  <si>
    <t>Támogatások nyújtás   (E Ft)</t>
  </si>
  <si>
    <t>Befektetési c.értékpapír beváltása,értékesítése</t>
  </si>
  <si>
    <t>Viziközmű vagyonon végzett beruházás szükség szerint</t>
  </si>
  <si>
    <t>rendkívüli gyermekvédelmi támogatás</t>
  </si>
  <si>
    <t xml:space="preserve"> - Világörökségi tagdíj</t>
  </si>
  <si>
    <t>Belföldi értékpapír beváltása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</si>
  <si>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</si>
  <si>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</si>
  <si>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</si>
  <si>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</si>
  <si>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</si>
  <si>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</si>
  <si>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</si>
  <si>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</si>
  <si>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</si>
  <si>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</si>
  <si>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</si>
  <si>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</si>
  <si>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</si>
  <si>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</si>
  <si>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</si>
  <si>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</si>
  <si>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</si>
  <si>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</si>
  <si>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</si>
  <si>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</si>
  <si>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</si>
  <si>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</si>
  <si>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</si>
  <si>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</si>
  <si>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</si>
  <si>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</si>
  <si>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</si>
  <si>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</si>
  <si>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</si>
  <si>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</si>
  <si>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</si>
  <si>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</si>
  <si>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</si>
  <si>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</si>
  <si>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</si>
  <si>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</si>
  <si>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</si>
  <si>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</si>
  <si>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</si>
  <si>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</si>
  <si>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</si>
  <si>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</si>
  <si>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</si>
  <si>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</si>
  <si>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</si>
  <si>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</si>
  <si>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</si>
  <si>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</si>
  <si>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</si>
  <si>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</si>
  <si>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</si>
  <si>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</si>
  <si>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</si>
  <si>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</si>
  <si>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</si>
  <si>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</si>
  <si>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</si>
  <si>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</si>
  <si>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</si>
  <si>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</si>
  <si>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</si>
  <si>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</si>
  <si>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</si>
  <si>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</si>
  <si>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</si>
  <si>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</si>
  <si>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</si>
  <si>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</si>
  <si>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</si>
  <si>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</si>
  <si>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</si>
  <si>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</si>
  <si>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</si>
  <si>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</si>
  <si>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</si>
  <si>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</si>
  <si>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</si>
  <si>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</si>
  <si>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</si>
  <si>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</si>
  <si>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</si>
  <si>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</si>
  <si>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</si>
  <si>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</si>
  <si>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</si>
  <si>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</si>
  <si>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</si>
  <si>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</si>
  <si>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</si>
  <si>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</si>
  <si>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</si>
  <si>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</si>
  <si>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</si>
  <si>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</si>
  <si>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</si>
  <si>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</si>
  <si>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</si>
  <si>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</si>
  <si>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</si>
  <si>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</si>
  <si>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</si>
  <si>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</si>
  <si>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</si>
  <si>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</si>
  <si>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</si>
  <si>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</si>
  <si>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</si>
  <si>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</si>
  <si>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</si>
  <si>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</si>
  <si>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</si>
  <si>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</si>
  <si>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</si>
  <si>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</si>
  <si>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Működési célú garancia- és kezességvállalásból származó kifizetés államháztartáson kívülre</t>
  </si>
  <si>
    <t>K507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</si>
  <si>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</si>
  <si>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</si>
  <si>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</si>
  <si>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</si>
  <si>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</si>
  <si>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</si>
  <si>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Tartalékok-általános</t>
  </si>
  <si>
    <t>K512</t>
  </si>
  <si>
    <t>Tartalékok-cél</t>
  </si>
  <si>
    <t xml:space="preserve">Egyéb működési célú kiadások 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</si>
  <si>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</si>
  <si>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</si>
  <si>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</si>
  <si>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</si>
  <si>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</si>
  <si>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</si>
  <si>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</si>
  <si>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</si>
  <si>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</si>
  <si>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</si>
  <si>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</si>
  <si>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</si>
  <si>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</si>
  <si>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</si>
  <si>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</si>
  <si>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</si>
  <si>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</si>
  <si>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</si>
  <si>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</si>
  <si>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</si>
  <si>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</si>
  <si>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</si>
  <si>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</si>
  <si>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</si>
  <si>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</si>
  <si>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</si>
  <si>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</si>
  <si>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</si>
  <si>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</si>
  <si>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</si>
  <si>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</si>
  <si>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</si>
  <si>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</si>
  <si>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</si>
  <si>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</si>
  <si>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</si>
  <si>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</si>
  <si>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</si>
  <si>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</si>
  <si>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</si>
  <si>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</si>
  <si>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</si>
  <si>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</si>
  <si>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</si>
  <si>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</si>
  <si>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</si>
  <si>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</si>
  <si>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</si>
  <si>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</si>
  <si>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</si>
  <si>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</si>
  <si>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</si>
  <si>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</si>
  <si>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</si>
  <si>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</si>
  <si>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</si>
  <si>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</si>
  <si>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</si>
  <si>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</si>
  <si>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</si>
  <si>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</si>
  <si>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</si>
  <si>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</si>
  <si>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</si>
  <si>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</si>
  <si>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</si>
  <si>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</si>
  <si>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</si>
  <si>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</si>
  <si>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</si>
  <si>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</si>
  <si>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</si>
  <si>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</si>
  <si>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</si>
  <si>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</si>
  <si>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</si>
  <si>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</si>
  <si>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</si>
  <si>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</si>
  <si>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</si>
  <si>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</si>
  <si>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</si>
  <si>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</si>
  <si>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</si>
  <si>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</si>
  <si>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</si>
  <si>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</si>
  <si>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</si>
  <si>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</si>
  <si>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</si>
  <si>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</si>
  <si>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</si>
  <si>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</si>
  <si>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Működési célú visszatérítendő támogatások, kölcsönök nyújtása áht-n.kívülre</t>
  </si>
  <si>
    <t>Viziközmű vagyonon végzett felújítás szükség szerint</t>
  </si>
  <si>
    <t>önkormányzati segély  "átmeneti segély"</t>
  </si>
  <si>
    <t>önkormányzati segély  "temetési segély"</t>
  </si>
  <si>
    <t>Sopron Kistérségi Társulásnak</t>
  </si>
  <si>
    <t>018010</t>
  </si>
  <si>
    <t>018030</t>
  </si>
  <si>
    <t>011130</t>
  </si>
  <si>
    <t>013350</t>
  </si>
  <si>
    <t>046020</t>
  </si>
  <si>
    <t>052020</t>
  </si>
  <si>
    <t>063020</t>
  </si>
  <si>
    <t>064010</t>
  </si>
  <si>
    <t>066020</t>
  </si>
  <si>
    <t>072111</t>
  </si>
  <si>
    <t>072112</t>
  </si>
  <si>
    <t>082044</t>
  </si>
  <si>
    <t>082092</t>
  </si>
  <si>
    <t>084031</t>
  </si>
  <si>
    <t>094260</t>
  </si>
  <si>
    <t>B74</t>
  </si>
  <si>
    <t>B75</t>
  </si>
  <si>
    <t>B64</t>
  </si>
  <si>
    <t>B65</t>
  </si>
  <si>
    <t>K513</t>
  </si>
  <si>
    <t>Víziközmű vagyonon végzett beruházás szükség szerint</t>
  </si>
  <si>
    <t xml:space="preserve"> - Lövő Önkorm.Gyermekjóléti szolgálatra</t>
  </si>
  <si>
    <t xml:space="preserve"> - Leader tagdíj </t>
  </si>
  <si>
    <t>Finanszírozási kiadások</t>
  </si>
  <si>
    <t>Vagyoni tipusú adók (építmény,kommunális,telek)</t>
  </si>
  <si>
    <t>Értékesítési és forgalmi adók (iparüzési)</t>
  </si>
  <si>
    <t>013320</t>
  </si>
  <si>
    <t xml:space="preserve"> Ft</t>
  </si>
  <si>
    <t>045160</t>
  </si>
  <si>
    <t>103010</t>
  </si>
  <si>
    <t>107060</t>
  </si>
  <si>
    <t>104042</t>
  </si>
  <si>
    <t>Rendezési terv</t>
  </si>
  <si>
    <t>K356</t>
  </si>
  <si>
    <t>K1-K9</t>
  </si>
  <si>
    <t>2021.   évi ei.</t>
  </si>
  <si>
    <t>Felújítási célú előzetesen felszámított áfa</t>
  </si>
  <si>
    <t>FEJLESZTÉSEK ( Ft)</t>
  </si>
  <si>
    <t>MŰKÖDÉSI ÉS FELHALMOZÁSI CÉLÚ BEVÉTELI ÉS KIADÁSI ELŐIRÁNYZATOK (Ft )</t>
  </si>
  <si>
    <t>Lakosságnak juttatott támogatások, szociális, rászorultsági jellegű ellátások (Ft)</t>
  </si>
  <si>
    <t>64.860</t>
  </si>
  <si>
    <t>A közvetett támogatások (Ft)</t>
  </si>
  <si>
    <t>2022.   évi ei.</t>
  </si>
  <si>
    <t>*</t>
  </si>
  <si>
    <t>k506</t>
  </si>
  <si>
    <t xml:space="preserve"> - TÖOSZ</t>
  </si>
  <si>
    <t xml:space="preserve">  -Bursa Ösztöndíj</t>
  </si>
  <si>
    <t>k512</t>
  </si>
  <si>
    <t xml:space="preserve"> -  Önkéntes Tűzoltó Egyesület Nagycenk</t>
  </si>
  <si>
    <t>Víziközmű vagyonon végzett beruházás áfa</t>
  </si>
  <si>
    <t>Viziközmű vagyonon végzett felújítás szükség szerint áfa</t>
  </si>
  <si>
    <t>Viziközmű vagyonon végzett beruházás szükség szerint áfa</t>
  </si>
  <si>
    <t>piros kész</t>
  </si>
  <si>
    <t>Ált.Ig.tev.</t>
  </si>
  <si>
    <t>Köztemető</t>
  </si>
  <si>
    <t>Önkorm.vagyon gazd.</t>
  </si>
  <si>
    <t>Támogatás fin.</t>
  </si>
  <si>
    <t>Kábel TV</t>
  </si>
  <si>
    <t>Szennyvíz gyűjt.</t>
  </si>
  <si>
    <t>Vízterm.</t>
  </si>
  <si>
    <t>Közvilágitás</t>
  </si>
  <si>
    <t>Városgazd./falu/</t>
  </si>
  <si>
    <t>Házi orvosi Alapell.</t>
  </si>
  <si>
    <t>Házi orvosi ügyeleti ell.</t>
  </si>
  <si>
    <t>Könyvtár</t>
  </si>
  <si>
    <t>Közművelődés</t>
  </si>
  <si>
    <t>Civil szervek tám.</t>
  </si>
  <si>
    <t>Bursa</t>
  </si>
  <si>
    <t>Temetési seg.nem teszünk</t>
  </si>
  <si>
    <t>Egyéb szociális pénzbeli ell.</t>
  </si>
  <si>
    <t>Család és gyerm.szolg.</t>
  </si>
  <si>
    <t>Közúti Hidak nem használjuk</t>
  </si>
  <si>
    <t>2020 évi</t>
  </si>
  <si>
    <t>2020.évi ei. Összesen</t>
  </si>
  <si>
    <t>2020.évi e.i. összesen</t>
  </si>
  <si>
    <t xml:space="preserve"> - Polgárőrség Nagycenk</t>
  </si>
  <si>
    <t>Kész</t>
  </si>
  <si>
    <t>Vagyongazd.</t>
  </si>
  <si>
    <t>Kábel tv</t>
  </si>
  <si>
    <t>Szennyvíz</t>
  </si>
  <si>
    <t>Adók</t>
  </si>
  <si>
    <t>Támogatás</t>
  </si>
  <si>
    <t xml:space="preserve">Székek </t>
  </si>
  <si>
    <t>2020. évi ei.</t>
  </si>
  <si>
    <t>2023.   évi ei.</t>
  </si>
  <si>
    <t>Közműfejlesztés/Telkek: út,villany,közvill/</t>
  </si>
  <si>
    <t>Vagyon javítás</t>
  </si>
  <si>
    <t>Laptop 2 db</t>
  </si>
  <si>
    <t>kész</t>
  </si>
  <si>
    <t>2020.   évi ei.</t>
  </si>
  <si>
    <t>?</t>
  </si>
  <si>
    <t>Fertőboz Község Önkormányzatának 2020. évi előirányzat felhasználási ütemterve</t>
  </si>
  <si>
    <t xml:space="preserve"> - Vöröskereszt támogatása</t>
  </si>
  <si>
    <t>Magyar Falvak progr.Önrész</t>
  </si>
  <si>
    <t>Magyar Falvak progr.Önrész + Székek+vagyon,laptop,Közműfejl. Áfa</t>
  </si>
  <si>
    <t>Gloriette kilátó pályázat +Önrész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</si>
</sst>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0__"/>
    <numFmt numFmtId="166" formatCode="\ ##########"/>
    <numFmt numFmtId="167" formatCode="#,##0\ &quot;Ft&quot;"/>
    <numFmt numFmtId="168" formatCode="#,##0;[Red]#,##0"/>
  </numFmts>
  <fonts count="6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b/>
      <i/>
      <sz val="14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sz val="11"/>
      <name val="Bookman Old Style"/>
      <family val="1"/>
      <charset val="238"/>
    </font>
    <font>
      <b/>
      <i/>
      <u/>
      <sz val="11"/>
      <color indexed="8"/>
      <name val="Bookman Old Style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Bookman Old Style"/>
      <family val="1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name val="Bookman Old Style"/>
      <family val="1"/>
      <charset val="238"/>
    </font>
    <font>
      <b/>
      <sz val="16"/>
      <color indexed="8"/>
      <name val="Bookman Old Style"/>
      <family val="1"/>
      <charset val="238"/>
    </font>
    <font>
      <b/>
      <sz val="16"/>
      <color indexed="8"/>
      <name val="Calibri"/>
      <family val="2"/>
      <charset val="238"/>
    </font>
    <font>
      <sz val="14"/>
      <name val="Calibri"/>
      <family val="2"/>
      <charset val="238"/>
    </font>
    <font>
      <sz val="16"/>
      <name val="Times New Roman"/>
      <family val="1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4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FF0000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9" fillId="0" borderId="0"/>
  </cellStyleXfs>
  <cellXfs count="3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/>
    <xf numFmtId="0" fontId="13" fillId="0" borderId="1" xfId="0" applyFont="1" applyBorder="1"/>
    <xf numFmtId="0" fontId="15" fillId="0" borderId="0" xfId="0" applyFont="1"/>
    <xf numFmtId="0" fontId="7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3" fillId="3" borderId="1" xfId="0" applyFont="1" applyFill="1" applyBorder="1"/>
    <xf numFmtId="0" fontId="10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/>
    <xf numFmtId="0" fontId="20" fillId="0" borderId="2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3" fontId="19" fillId="0" borderId="0" xfId="0" applyNumberFormat="1" applyFont="1"/>
    <xf numFmtId="3" fontId="20" fillId="0" borderId="0" xfId="1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" xfId="0" applyFont="1" applyBorder="1"/>
    <xf numFmtId="0" fontId="20" fillId="0" borderId="0" xfId="0" applyFont="1"/>
    <xf numFmtId="0" fontId="20" fillId="0" borderId="4" xfId="0" applyFont="1" applyBorder="1"/>
    <xf numFmtId="0" fontId="20" fillId="0" borderId="5" xfId="0" applyFont="1" applyBorder="1" applyAlignment="1">
      <alignment horizontal="center"/>
    </xf>
    <xf numFmtId="0" fontId="20" fillId="0" borderId="5" xfId="0" applyFont="1" applyBorder="1"/>
    <xf numFmtId="0" fontId="19" fillId="0" borderId="5" xfId="0" applyFont="1" applyBorder="1" applyAlignment="1">
      <alignment horizontal="center"/>
    </xf>
    <xf numFmtId="0" fontId="19" fillId="0" borderId="5" xfId="0" applyFont="1" applyBorder="1"/>
    <xf numFmtId="0" fontId="19" fillId="0" borderId="4" xfId="0" applyFont="1" applyBorder="1"/>
    <xf numFmtId="0" fontId="20" fillId="0" borderId="6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4" borderId="7" xfId="0" applyFont="1" applyFill="1" applyBorder="1"/>
    <xf numFmtId="0" fontId="20" fillId="4" borderId="8" xfId="0" applyFont="1" applyFill="1" applyBorder="1" applyAlignment="1">
      <alignment horizontal="center"/>
    </xf>
    <xf numFmtId="0" fontId="19" fillId="4" borderId="8" xfId="0" applyFont="1" applyFill="1" applyBorder="1"/>
    <xf numFmtId="3" fontId="20" fillId="4" borderId="9" xfId="0" applyNumberFormat="1" applyFont="1" applyFill="1" applyBorder="1"/>
    <xf numFmtId="0" fontId="19" fillId="5" borderId="0" xfId="0" applyFont="1" applyFill="1"/>
    <xf numFmtId="0" fontId="19" fillId="5" borderId="0" xfId="0" applyFont="1" applyFill="1" applyAlignment="1">
      <alignment horizontal="center"/>
    </xf>
    <xf numFmtId="3" fontId="19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2" fillId="0" borderId="0" xfId="0" applyFont="1"/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10" xfId="0" applyFont="1" applyBorder="1"/>
    <xf numFmtId="3" fontId="20" fillId="0" borderId="1" xfId="0" applyNumberFormat="1" applyFont="1" applyBorder="1" applyAlignment="1">
      <alignment horizontal="center"/>
    </xf>
    <xf numFmtId="0" fontId="19" fillId="0" borderId="1" xfId="0" applyFont="1" applyBorder="1"/>
    <xf numFmtId="3" fontId="19" fillId="0" borderId="11" xfId="0" applyNumberFormat="1" applyFont="1" applyBorder="1"/>
    <xf numFmtId="3" fontId="19" fillId="0" borderId="1" xfId="0" applyNumberFormat="1" applyFont="1" applyBorder="1"/>
    <xf numFmtId="0" fontId="19" fillId="0" borderId="10" xfId="0" applyFont="1" applyBorder="1" applyAlignment="1">
      <alignment horizontal="left"/>
    </xf>
    <xf numFmtId="0" fontId="19" fillId="0" borderId="12" xfId="0" applyFont="1" applyBorder="1"/>
    <xf numFmtId="0" fontId="20" fillId="5" borderId="10" xfId="0" applyFont="1" applyFill="1" applyBorder="1"/>
    <xf numFmtId="0" fontId="20" fillId="5" borderId="1" xfId="0" applyFont="1" applyFill="1" applyBorder="1"/>
    <xf numFmtId="0" fontId="20" fillId="0" borderId="10" xfId="0" applyFont="1" applyBorder="1"/>
    <xf numFmtId="3" fontId="20" fillId="0" borderId="1" xfId="0" applyNumberFormat="1" applyFont="1" applyBorder="1"/>
    <xf numFmtId="0" fontId="20" fillId="4" borderId="13" xfId="0" applyFont="1" applyFill="1" applyBorder="1"/>
    <xf numFmtId="0" fontId="19" fillId="4" borderId="14" xfId="0" applyFont="1" applyFill="1" applyBorder="1"/>
    <xf numFmtId="0" fontId="20" fillId="4" borderId="14" xfId="0" applyFont="1" applyFill="1" applyBorder="1"/>
    <xf numFmtId="0" fontId="19" fillId="0" borderId="15" xfId="0" applyFont="1" applyBorder="1"/>
    <xf numFmtId="3" fontId="19" fillId="0" borderId="16" xfId="0" applyNumberFormat="1" applyFont="1" applyBorder="1"/>
    <xf numFmtId="3" fontId="20" fillId="5" borderId="16" xfId="0" applyNumberFormat="1" applyFont="1" applyFill="1" applyBorder="1"/>
    <xf numFmtId="3" fontId="20" fillId="0" borderId="16" xfId="0" applyNumberFormat="1" applyFont="1" applyBorder="1"/>
    <xf numFmtId="3" fontId="20" fillId="0" borderId="16" xfId="0" applyNumberFormat="1" applyFont="1" applyBorder="1" applyAlignment="1">
      <alignment horizontal="center"/>
    </xf>
    <xf numFmtId="3" fontId="20" fillId="4" borderId="17" xfId="0" applyNumberFormat="1" applyFont="1" applyFill="1" applyBorder="1"/>
    <xf numFmtId="3" fontId="19" fillId="0" borderId="15" xfId="0" applyNumberFormat="1" applyFont="1" applyBorder="1"/>
    <xf numFmtId="3" fontId="19" fillId="0" borderId="18" xfId="0" applyNumberFormat="1" applyFont="1" applyBorder="1"/>
    <xf numFmtId="3" fontId="20" fillId="5" borderId="15" xfId="0" applyNumberFormat="1" applyFont="1" applyFill="1" applyBorder="1"/>
    <xf numFmtId="3" fontId="20" fillId="0" borderId="15" xfId="0" applyNumberFormat="1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3" fontId="20" fillId="0" borderId="11" xfId="0" applyNumberFormat="1" applyFont="1" applyBorder="1" applyAlignment="1">
      <alignment horizontal="center"/>
    </xf>
    <xf numFmtId="3" fontId="20" fillId="4" borderId="19" xfId="0" applyNumberFormat="1" applyFont="1" applyFill="1" applyBorder="1"/>
    <xf numFmtId="3" fontId="19" fillId="0" borderId="16" xfId="0" applyNumberFormat="1" applyFont="1" applyBorder="1" applyAlignment="1">
      <alignment horizontal="right"/>
    </xf>
    <xf numFmtId="0" fontId="21" fillId="0" borderId="20" xfId="0" applyFont="1" applyBorder="1" applyAlignment="1">
      <alignment horizontal="centerContinuous" vertical="center"/>
    </xf>
    <xf numFmtId="0" fontId="19" fillId="0" borderId="21" xfId="0" applyFont="1" applyBorder="1"/>
    <xf numFmtId="0" fontId="26" fillId="0" borderId="22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0" fillId="0" borderId="24" xfId="0" applyFont="1" applyBorder="1"/>
    <xf numFmtId="0" fontId="19" fillId="0" borderId="24" xfId="0" applyFont="1" applyBorder="1"/>
    <xf numFmtId="3" fontId="20" fillId="0" borderId="25" xfId="0" applyNumberFormat="1" applyFont="1" applyBorder="1"/>
    <xf numFmtId="0" fontId="24" fillId="0" borderId="26" xfId="0" applyFont="1" applyBorder="1"/>
    <xf numFmtId="0" fontId="24" fillId="0" borderId="27" xfId="0" applyFont="1" applyBorder="1"/>
    <xf numFmtId="0" fontId="5" fillId="0" borderId="1" xfId="0" applyFont="1" applyBorder="1"/>
    <xf numFmtId="0" fontId="0" fillId="0" borderId="0" xfId="0" applyAlignment="1">
      <alignment wrapText="1"/>
    </xf>
    <xf numFmtId="0" fontId="13" fillId="0" borderId="0" xfId="0" applyFont="1"/>
    <xf numFmtId="0" fontId="0" fillId="0" borderId="0" xfId="0" applyAlignment="1">
      <alignment wrapText="1"/>
    </xf>
    <xf numFmtId="0" fontId="28" fillId="0" borderId="18" xfId="0" applyFont="1" applyBorder="1" applyAlignment="1">
      <alignment horizontal="justify"/>
    </xf>
    <xf numFmtId="0" fontId="28" fillId="0" borderId="28" xfId="0" applyFont="1" applyBorder="1" applyAlignment="1">
      <alignment horizontal="justify"/>
    </xf>
    <xf numFmtId="0" fontId="29" fillId="0" borderId="28" xfId="0" applyFont="1" applyBorder="1" applyAlignment="1">
      <alignment horizontal="justify"/>
    </xf>
    <xf numFmtId="0" fontId="30" fillId="0" borderId="29" xfId="0" applyFont="1" applyBorder="1"/>
    <xf numFmtId="0" fontId="28" fillId="0" borderId="28" xfId="0" applyFont="1" applyBorder="1" applyAlignment="1">
      <alignment horizontal="justify" wrapText="1"/>
    </xf>
    <xf numFmtId="0" fontId="30" fillId="0" borderId="30" xfId="0" applyFont="1" applyBorder="1"/>
    <xf numFmtId="0" fontId="0" fillId="0" borderId="31" xfId="0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6" borderId="1" xfId="0" applyFont="1" applyFill="1" applyBorder="1"/>
    <xf numFmtId="0" fontId="7" fillId="7" borderId="1" xfId="0" applyFont="1" applyFill="1" applyBorder="1" applyAlignment="1">
      <alignment horizontal="left" vertical="center" wrapText="1"/>
    </xf>
    <xf numFmtId="0" fontId="8" fillId="8" borderId="1" xfId="0" applyFont="1" applyFill="1" applyBorder="1"/>
    <xf numFmtId="0" fontId="31" fillId="0" borderId="1" xfId="0" applyFont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8" fillId="3" borderId="1" xfId="0" applyFont="1" applyFill="1" applyBorder="1"/>
    <xf numFmtId="3" fontId="33" fillId="0" borderId="1" xfId="0" applyNumberFormat="1" applyFont="1" applyBorder="1"/>
    <xf numFmtId="3" fontId="34" fillId="3" borderId="1" xfId="0" applyNumberFormat="1" applyFont="1" applyFill="1" applyBorder="1"/>
    <xf numFmtId="3" fontId="35" fillId="3" borderId="1" xfId="0" applyNumberFormat="1" applyFont="1" applyFill="1" applyBorder="1"/>
    <xf numFmtId="3" fontId="35" fillId="0" borderId="1" xfId="0" applyNumberFormat="1" applyFont="1" applyBorder="1"/>
    <xf numFmtId="3" fontId="20" fillId="11" borderId="11" xfId="0" applyNumberFormat="1" applyFont="1" applyFill="1" applyBorder="1"/>
    <xf numFmtId="3" fontId="19" fillId="0" borderId="15" xfId="0" applyNumberFormat="1" applyFont="1" applyBorder="1" applyAlignment="1">
      <alignment horizontal="right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 vertical="center"/>
    </xf>
    <xf numFmtId="0" fontId="51" fillId="0" borderId="32" xfId="0" applyFont="1" applyBorder="1"/>
    <xf numFmtId="0" fontId="52" fillId="0" borderId="29" xfId="0" applyFont="1" applyBorder="1"/>
    <xf numFmtId="3" fontId="20" fillId="0" borderId="11" xfId="0" applyNumberFormat="1" applyFont="1" applyBorder="1"/>
    <xf numFmtId="0" fontId="35" fillId="0" borderId="1" xfId="0" applyFont="1" applyBorder="1" applyAlignment="1">
      <alignment horizontal="center" vertical="center" wrapText="1"/>
    </xf>
    <xf numFmtId="0" fontId="19" fillId="0" borderId="28" xfId="0" applyFont="1" applyBorder="1"/>
    <xf numFmtId="3" fontId="20" fillId="5" borderId="0" xfId="0" applyNumberFormat="1" applyFont="1" applyFill="1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0" fillId="0" borderId="33" xfId="0" applyFont="1" applyBorder="1"/>
    <xf numFmtId="0" fontId="19" fillId="0" borderId="34" xfId="0" applyFont="1" applyBorder="1"/>
    <xf numFmtId="0" fontId="19" fillId="0" borderId="35" xfId="0" applyFont="1" applyBorder="1" applyAlignment="1">
      <alignment horizontal="center"/>
    </xf>
    <xf numFmtId="0" fontId="20" fillId="0" borderId="36" xfId="0" applyFont="1" applyBorder="1"/>
    <xf numFmtId="3" fontId="20" fillId="0" borderId="37" xfId="0" applyNumberFormat="1" applyFont="1" applyBorder="1"/>
    <xf numFmtId="3" fontId="19" fillId="0" borderId="38" xfId="0" applyNumberFormat="1" applyFont="1" applyBorder="1"/>
    <xf numFmtId="3" fontId="20" fillId="0" borderId="5" xfId="0" applyNumberFormat="1" applyFont="1" applyBorder="1"/>
    <xf numFmtId="3" fontId="19" fillId="0" borderId="5" xfId="0" applyNumberFormat="1" applyFont="1" applyBorder="1"/>
    <xf numFmtId="0" fontId="35" fillId="0" borderId="1" xfId="0" applyFont="1" applyBorder="1" applyAlignment="1">
      <alignment horizontal="center" wrapText="1"/>
    </xf>
    <xf numFmtId="0" fontId="53" fillId="0" borderId="1" xfId="0" applyFont="1" applyBorder="1"/>
    <xf numFmtId="0" fontId="54" fillId="0" borderId="1" xfId="0" applyFont="1" applyBorder="1"/>
    <xf numFmtId="3" fontId="8" fillId="3" borderId="1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3" fontId="20" fillId="4" borderId="39" xfId="0" applyNumberFormat="1" applyFont="1" applyFill="1" applyBorder="1"/>
    <xf numFmtId="3" fontId="50" fillId="0" borderId="1" xfId="0" applyNumberFormat="1" applyFont="1" applyBorder="1"/>
    <xf numFmtId="0" fontId="0" fillId="0" borderId="0" xfId="0" applyAlignment="1">
      <alignment vertical="center" wrapText="1"/>
    </xf>
    <xf numFmtId="0" fontId="36" fillId="0" borderId="0" xfId="0" applyFont="1" applyAlignment="1">
      <alignment vertical="center" wrapText="1"/>
    </xf>
    <xf numFmtId="0" fontId="2" fillId="0" borderId="12" xfId="0" applyFont="1" applyBorder="1" applyAlignment="1">
      <alignment horizont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/>
    </xf>
    <xf numFmtId="167" fontId="0" fillId="0" borderId="0" xfId="0" applyNumberFormat="1" applyAlignment="1">
      <alignment vertical="center" wrapText="1"/>
    </xf>
    <xf numFmtId="0" fontId="8" fillId="0" borderId="15" xfId="0" applyFont="1" applyBorder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0" fontId="12" fillId="9" borderId="15" xfId="0" applyFont="1" applyFill="1" applyBorder="1" applyAlignment="1">
      <alignment horizontal="left" vertical="center"/>
    </xf>
    <xf numFmtId="0" fontId="8" fillId="7" borderId="15" xfId="0" applyFont="1" applyFill="1" applyBorder="1" applyAlignment="1">
      <alignment horizontal="left" vertical="center"/>
    </xf>
    <xf numFmtId="0" fontId="8" fillId="8" borderId="15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12" fillId="3" borderId="15" xfId="0" applyFont="1" applyFill="1" applyBorder="1"/>
    <xf numFmtId="167" fontId="36" fillId="0" borderId="0" xfId="0" applyNumberFormat="1" applyFont="1" applyAlignment="1">
      <alignment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36" fillId="0" borderId="41" xfId="0" applyNumberFormat="1" applyFont="1" applyBorder="1" applyAlignment="1">
      <alignment horizontal="center" vertical="center" wrapText="1"/>
    </xf>
    <xf numFmtId="49" fontId="0" fillId="0" borderId="40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2" fillId="0" borderId="42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166" fontId="12" fillId="0" borderId="43" xfId="0" applyNumberFormat="1" applyFont="1" applyBorder="1" applyAlignment="1">
      <alignment vertical="center" wrapText="1"/>
    </xf>
    <xf numFmtId="0" fontId="12" fillId="0" borderId="43" xfId="0" applyFont="1" applyBorder="1" applyAlignment="1">
      <alignment horizontal="left" vertical="center" wrapText="1"/>
    </xf>
    <xf numFmtId="0" fontId="8" fillId="0" borderId="43" xfId="0" applyFont="1" applyBorder="1" applyAlignment="1">
      <alignment vertical="center" wrapText="1"/>
    </xf>
    <xf numFmtId="166" fontId="8" fillId="0" borderId="43" xfId="0" applyNumberFormat="1" applyFont="1" applyBorder="1" applyAlignment="1">
      <alignment vertical="center" wrapText="1"/>
    </xf>
    <xf numFmtId="0" fontId="8" fillId="0" borderId="43" xfId="0" applyFont="1" applyBorder="1" applyAlignment="1">
      <alignment horizontal="left" vertical="center" wrapText="1"/>
    </xf>
    <xf numFmtId="0" fontId="37" fillId="0" borderId="43" xfId="0" applyFont="1" applyBorder="1" applyAlignment="1">
      <alignment vertical="center" wrapText="1"/>
    </xf>
    <xf numFmtId="166" fontId="37" fillId="0" borderId="43" xfId="0" applyNumberFormat="1" applyFont="1" applyBorder="1" applyAlignment="1">
      <alignment vertical="center" wrapText="1"/>
    </xf>
    <xf numFmtId="167" fontId="38" fillId="0" borderId="0" xfId="0" applyNumberFormat="1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7" fillId="0" borderId="43" xfId="0" applyFont="1" applyBorder="1" applyAlignment="1">
      <alignment horizontal="left"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10" borderId="43" xfId="0" applyFont="1" applyFill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31" fillId="0" borderId="43" xfId="0" applyFont="1" applyBorder="1" applyAlignment="1">
      <alignment vertical="center" wrapText="1"/>
    </xf>
    <xf numFmtId="166" fontId="31" fillId="0" borderId="43" xfId="0" applyNumberFormat="1" applyFont="1" applyBorder="1" applyAlignment="1">
      <alignment vertical="center" wrapText="1"/>
    </xf>
    <xf numFmtId="0" fontId="32" fillId="6" borderId="43" xfId="0" applyFont="1" applyFill="1" applyBorder="1" applyAlignment="1">
      <alignment vertical="center" wrapText="1"/>
    </xf>
    <xf numFmtId="165" fontId="12" fillId="0" borderId="43" xfId="0" applyNumberFormat="1" applyFont="1" applyBorder="1" applyAlignment="1">
      <alignment horizontal="left" vertical="center" wrapText="1"/>
    </xf>
    <xf numFmtId="0" fontId="32" fillId="6" borderId="44" xfId="0" applyFont="1" applyFill="1" applyBorder="1" applyAlignment="1">
      <alignment vertical="center" wrapText="1"/>
    </xf>
    <xf numFmtId="166" fontId="8" fillId="0" borderId="44" xfId="0" applyNumberFormat="1" applyFont="1" applyBorder="1" applyAlignment="1">
      <alignment vertical="center" wrapText="1"/>
    </xf>
    <xf numFmtId="0" fontId="14" fillId="7" borderId="45" xfId="0" applyFont="1" applyFill="1" applyBorder="1" applyAlignment="1">
      <alignment horizontal="left" vertical="center" wrapText="1"/>
    </xf>
    <xf numFmtId="166" fontId="14" fillId="7" borderId="46" xfId="0" applyNumberFormat="1" applyFont="1" applyFill="1" applyBorder="1" applyAlignment="1">
      <alignment vertical="center" wrapText="1"/>
    </xf>
    <xf numFmtId="167" fontId="39" fillId="0" borderId="0" xfId="0" applyNumberFormat="1" applyFont="1" applyAlignment="1">
      <alignment vertical="center" wrapText="1"/>
    </xf>
    <xf numFmtId="0" fontId="39" fillId="0" borderId="0" xfId="0" applyFont="1" applyAlignment="1">
      <alignment vertical="center" wrapText="1"/>
    </xf>
    <xf numFmtId="0" fontId="31" fillId="0" borderId="42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31" fillId="0" borderId="44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40" fillId="7" borderId="45" xfId="0" applyFont="1" applyFill="1" applyBorder="1" applyAlignment="1">
      <alignment horizontal="left" vertical="center" wrapText="1"/>
    </xf>
    <xf numFmtId="0" fontId="14" fillId="7" borderId="46" xfId="0" applyFont="1" applyFill="1" applyBorder="1" applyAlignment="1">
      <alignment horizontal="left" vertical="center" wrapText="1"/>
    </xf>
    <xf numFmtId="0" fontId="41" fillId="3" borderId="45" xfId="0" applyFont="1" applyFill="1" applyBorder="1" applyAlignment="1">
      <alignment vertical="center" wrapText="1"/>
    </xf>
    <xf numFmtId="0" fontId="41" fillId="3" borderId="47" xfId="0" applyFont="1" applyFill="1" applyBorder="1" applyAlignment="1">
      <alignment vertical="center" wrapText="1"/>
    </xf>
    <xf numFmtId="167" fontId="42" fillId="0" borderId="0" xfId="0" applyNumberFormat="1" applyFont="1" applyAlignment="1">
      <alignment vertical="center" wrapText="1"/>
    </xf>
    <xf numFmtId="0" fontId="42" fillId="0" borderId="0" xfId="0" applyFont="1" applyAlignment="1">
      <alignment vertical="center" wrapText="1"/>
    </xf>
    <xf numFmtId="167" fontId="36" fillId="0" borderId="0" xfId="0" applyNumberFormat="1" applyFon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3" fontId="35" fillId="12" borderId="1" xfId="0" applyNumberFormat="1" applyFont="1" applyFill="1" applyBorder="1"/>
    <xf numFmtId="168" fontId="20" fillId="0" borderId="1" xfId="0" applyNumberFormat="1" applyFont="1" applyBorder="1"/>
    <xf numFmtId="168" fontId="19" fillId="0" borderId="1" xfId="0" applyNumberFormat="1" applyFont="1" applyBorder="1"/>
    <xf numFmtId="49" fontId="55" fillId="0" borderId="40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56" fillId="0" borderId="48" xfId="0" applyNumberFormat="1" applyFont="1" applyBorder="1"/>
    <xf numFmtId="0" fontId="19" fillId="0" borderId="49" xfId="0" applyFont="1" applyBorder="1" applyAlignment="1">
      <alignment horizontal="center"/>
    </xf>
    <xf numFmtId="0" fontId="20" fillId="0" borderId="34" xfId="0" applyFont="1" applyBorder="1"/>
    <xf numFmtId="0" fontId="20" fillId="0" borderId="38" xfId="0" applyFont="1" applyBorder="1" applyAlignment="1">
      <alignment horizontal="center"/>
    </xf>
    <xf numFmtId="3" fontId="43" fillId="0" borderId="29" xfId="0" applyNumberFormat="1" applyFont="1" applyBorder="1" applyAlignment="1">
      <alignment horizontal="right"/>
    </xf>
    <xf numFmtId="3" fontId="44" fillId="0" borderId="29" xfId="0" applyNumberFormat="1" applyFont="1" applyBorder="1"/>
    <xf numFmtId="0" fontId="49" fillId="0" borderId="0" xfId="0" applyFont="1"/>
    <xf numFmtId="3" fontId="57" fillId="0" borderId="1" xfId="0" applyNumberFormat="1" applyFont="1" applyBorder="1"/>
    <xf numFmtId="3" fontId="35" fillId="2" borderId="1" xfId="0" applyNumberFormat="1" applyFont="1" applyFill="1" applyBorder="1"/>
    <xf numFmtId="3" fontId="53" fillId="0" borderId="1" xfId="0" applyNumberFormat="1" applyFont="1" applyBorder="1"/>
    <xf numFmtId="3" fontId="58" fillId="0" borderId="1" xfId="0" applyNumberFormat="1" applyFont="1" applyBorder="1"/>
    <xf numFmtId="3" fontId="20" fillId="0" borderId="49" xfId="0" applyNumberFormat="1" applyFont="1" applyBorder="1"/>
    <xf numFmtId="3" fontId="20" fillId="0" borderId="50" xfId="0" applyNumberFormat="1" applyFont="1" applyBorder="1"/>
    <xf numFmtId="167" fontId="45" fillId="0" borderId="46" xfId="0" applyNumberFormat="1" applyFont="1" applyBorder="1" applyAlignment="1">
      <alignment horizontal="right" vertical="center" wrapText="1"/>
    </xf>
    <xf numFmtId="167" fontId="45" fillId="0" borderId="51" xfId="0" applyNumberFormat="1" applyFont="1" applyBorder="1" applyAlignment="1">
      <alignment horizontal="right" vertical="center" wrapText="1"/>
    </xf>
    <xf numFmtId="167" fontId="46" fillId="0" borderId="52" xfId="0" applyNumberFormat="1" applyFont="1" applyBorder="1" applyAlignment="1">
      <alignment horizontal="right" vertical="center" wrapText="1"/>
    </xf>
    <xf numFmtId="167" fontId="55" fillId="0" borderId="20" xfId="0" applyNumberFormat="1" applyFont="1" applyBorder="1" applyAlignment="1">
      <alignment horizontal="right" vertical="center" wrapText="1"/>
    </xf>
    <xf numFmtId="167" fontId="55" fillId="0" borderId="53" xfId="0" applyNumberFormat="1" applyFont="1" applyBorder="1" applyAlignment="1">
      <alignment vertical="center" wrapText="1"/>
    </xf>
    <xf numFmtId="167" fontId="46" fillId="0" borderId="10" xfId="0" applyNumberFormat="1" applyFont="1" applyBorder="1" applyAlignment="1">
      <alignment horizontal="right" vertical="center" wrapText="1"/>
    </xf>
    <xf numFmtId="167" fontId="55" fillId="0" borderId="1" xfId="0" applyNumberFormat="1" applyFont="1" applyBorder="1" applyAlignment="1">
      <alignment horizontal="right" vertical="center" wrapText="1"/>
    </xf>
    <xf numFmtId="167" fontId="55" fillId="0" borderId="11" xfId="0" applyNumberFormat="1" applyFont="1" applyBorder="1" applyAlignment="1">
      <alignment vertical="center" wrapText="1"/>
    </xf>
    <xf numFmtId="167" fontId="46" fillId="0" borderId="1" xfId="0" applyNumberFormat="1" applyFont="1" applyBorder="1" applyAlignment="1">
      <alignment horizontal="right" vertical="center" wrapText="1"/>
    </xf>
    <xf numFmtId="167" fontId="46" fillId="0" borderId="11" xfId="0" applyNumberFormat="1" applyFont="1" applyBorder="1" applyAlignment="1">
      <alignment horizontal="right" vertical="center" wrapText="1"/>
    </xf>
    <xf numFmtId="167" fontId="47" fillId="0" borderId="1" xfId="0" applyNumberFormat="1" applyFont="1" applyBorder="1" applyAlignment="1">
      <alignment horizontal="right" vertical="center" wrapText="1"/>
    </xf>
    <xf numFmtId="167" fontId="47" fillId="0" borderId="11" xfId="0" applyNumberFormat="1" applyFont="1" applyBorder="1" applyAlignment="1">
      <alignment horizontal="right" vertical="center" wrapText="1"/>
    </xf>
    <xf numFmtId="167" fontId="47" fillId="0" borderId="11" xfId="0" applyNumberFormat="1" applyFont="1" applyBorder="1" applyAlignment="1">
      <alignment vertical="center" wrapText="1"/>
    </xf>
    <xf numFmtId="167" fontId="47" fillId="0" borderId="10" xfId="0" applyNumberFormat="1" applyFont="1" applyBorder="1" applyAlignment="1">
      <alignment horizontal="right" vertical="center" wrapText="1"/>
    </xf>
    <xf numFmtId="167" fontId="59" fillId="0" borderId="1" xfId="0" applyNumberFormat="1" applyFont="1" applyBorder="1" applyAlignment="1">
      <alignment horizontal="right" vertical="center" wrapText="1"/>
    </xf>
    <xf numFmtId="167" fontId="46" fillId="0" borderId="54" xfId="0" applyNumberFormat="1" applyFont="1" applyBorder="1" applyAlignment="1">
      <alignment horizontal="right" vertical="center" wrapText="1"/>
    </xf>
    <xf numFmtId="167" fontId="55" fillId="0" borderId="12" xfId="0" applyNumberFormat="1" applyFont="1" applyBorder="1" applyAlignment="1">
      <alignment horizontal="right" vertical="center" wrapText="1"/>
    </xf>
    <xf numFmtId="167" fontId="55" fillId="0" borderId="55" xfId="0" applyNumberFormat="1" applyFont="1" applyBorder="1" applyAlignment="1">
      <alignment vertical="center" wrapText="1"/>
    </xf>
    <xf numFmtId="167" fontId="46" fillId="0" borderId="46" xfId="0" applyNumberFormat="1" applyFont="1" applyBorder="1" applyAlignment="1">
      <alignment horizontal="right" vertical="center" wrapText="1"/>
    </xf>
    <xf numFmtId="167" fontId="48" fillId="0" borderId="46" xfId="0" applyNumberFormat="1" applyFont="1" applyBorder="1" applyAlignment="1">
      <alignment horizontal="right" vertical="center" wrapText="1"/>
    </xf>
    <xf numFmtId="167" fontId="48" fillId="0" borderId="56" xfId="0" applyNumberFormat="1" applyFont="1" applyBorder="1" applyAlignment="1">
      <alignment horizontal="right" vertical="center" wrapText="1"/>
    </xf>
    <xf numFmtId="167" fontId="46" fillId="0" borderId="57" xfId="0" applyNumberFormat="1" applyFont="1" applyBorder="1" applyAlignment="1">
      <alignment horizontal="right" vertical="center" wrapText="1"/>
    </xf>
    <xf numFmtId="167" fontId="55" fillId="0" borderId="58" xfId="0" applyNumberFormat="1" applyFont="1" applyBorder="1" applyAlignment="1">
      <alignment horizontal="right" vertical="center" wrapText="1"/>
    </xf>
    <xf numFmtId="167" fontId="55" fillId="0" borderId="59" xfId="0" applyNumberFormat="1" applyFont="1" applyBorder="1" applyAlignment="1">
      <alignment vertical="center" wrapText="1"/>
    </xf>
    <xf numFmtId="167" fontId="46" fillId="0" borderId="11" xfId="0" applyNumberFormat="1" applyFont="1" applyBorder="1" applyAlignment="1">
      <alignment vertical="center" wrapText="1"/>
    </xf>
    <xf numFmtId="167" fontId="46" fillId="0" borderId="60" xfId="0" applyNumberFormat="1" applyFont="1" applyBorder="1" applyAlignment="1">
      <alignment horizontal="right" vertical="center" wrapText="1"/>
    </xf>
    <xf numFmtId="167" fontId="45" fillId="0" borderId="61" xfId="0" applyNumberFormat="1" applyFont="1" applyBorder="1" applyAlignment="1">
      <alignment horizontal="right" vertical="center" wrapText="1"/>
    </xf>
    <xf numFmtId="167" fontId="45" fillId="0" borderId="56" xfId="0" applyNumberFormat="1" applyFont="1" applyBorder="1" applyAlignment="1">
      <alignment horizontal="right" vertical="center" wrapText="1"/>
    </xf>
    <xf numFmtId="167" fontId="46" fillId="0" borderId="52" xfId="0" applyNumberFormat="1" applyFont="1" applyBorder="1" applyAlignment="1">
      <alignment vertical="center" wrapText="1"/>
    </xf>
    <xf numFmtId="167" fontId="55" fillId="0" borderId="20" xfId="0" applyNumberFormat="1" applyFont="1" applyBorder="1" applyAlignment="1">
      <alignment vertical="center" wrapText="1"/>
    </xf>
    <xf numFmtId="167" fontId="46" fillId="0" borderId="10" xfId="0" applyNumberFormat="1" applyFont="1" applyBorder="1" applyAlignment="1">
      <alignment vertical="center" wrapText="1"/>
    </xf>
    <xf numFmtId="167" fontId="55" fillId="0" borderId="1" xfId="0" applyNumberFormat="1" applyFont="1" applyBorder="1" applyAlignment="1">
      <alignment vertical="center" wrapText="1"/>
    </xf>
    <xf numFmtId="167" fontId="46" fillId="0" borderId="1" xfId="0" applyNumberFormat="1" applyFont="1" applyBorder="1" applyAlignment="1">
      <alignment vertical="center" wrapText="1"/>
    </xf>
    <xf numFmtId="0" fontId="55" fillId="0" borderId="0" xfId="0" applyFont="1" applyAlignment="1">
      <alignment vertical="center" wrapText="1"/>
    </xf>
    <xf numFmtId="167" fontId="46" fillId="0" borderId="54" xfId="0" applyNumberFormat="1" applyFont="1" applyBorder="1" applyAlignment="1">
      <alignment vertical="center" wrapText="1"/>
    </xf>
    <xf numFmtId="167" fontId="55" fillId="0" borderId="12" xfId="0" applyNumberFormat="1" applyFont="1" applyBorder="1" applyAlignment="1">
      <alignment vertical="center" wrapText="1"/>
    </xf>
    <xf numFmtId="167" fontId="46" fillId="0" borderId="45" xfId="0" applyNumberFormat="1" applyFont="1" applyBorder="1" applyAlignment="1">
      <alignment vertical="center" wrapText="1"/>
    </xf>
    <xf numFmtId="167" fontId="55" fillId="0" borderId="46" xfId="0" applyNumberFormat="1" applyFont="1" applyBorder="1" applyAlignment="1">
      <alignment vertical="center" wrapText="1"/>
    </xf>
    <xf numFmtId="167" fontId="55" fillId="0" borderId="56" xfId="0" applyNumberFormat="1" applyFont="1" applyBorder="1" applyAlignment="1">
      <alignment vertical="center" wrapText="1"/>
    </xf>
    <xf numFmtId="167" fontId="46" fillId="0" borderId="57" xfId="0" applyNumberFormat="1" applyFont="1" applyBorder="1" applyAlignment="1">
      <alignment vertical="center" wrapText="1"/>
    </xf>
    <xf numFmtId="167" fontId="55" fillId="0" borderId="58" xfId="0" applyNumberFormat="1" applyFont="1" applyBorder="1" applyAlignment="1">
      <alignment vertical="center" wrapText="1"/>
    </xf>
    <xf numFmtId="167" fontId="46" fillId="0" borderId="0" xfId="0" applyNumberFormat="1" applyFont="1" applyAlignment="1">
      <alignment vertical="center" wrapText="1"/>
    </xf>
    <xf numFmtId="167" fontId="55" fillId="0" borderId="0" xfId="0" applyNumberFormat="1" applyFont="1" applyAlignment="1">
      <alignment vertical="center" wrapText="1"/>
    </xf>
    <xf numFmtId="3" fontId="60" fillId="0" borderId="62" xfId="0" applyNumberFormat="1" applyFont="1" applyBorder="1"/>
    <xf numFmtId="3" fontId="60" fillId="0" borderId="63" xfId="0" applyNumberFormat="1" applyFont="1" applyBorder="1"/>
    <xf numFmtId="3" fontId="61" fillId="0" borderId="63" xfId="0" applyNumberFormat="1" applyFont="1" applyBorder="1"/>
    <xf numFmtId="3" fontId="61" fillId="0" borderId="48" xfId="0" applyNumberFormat="1" applyFont="1" applyBorder="1"/>
    <xf numFmtId="3" fontId="60" fillId="0" borderId="48" xfId="0" applyNumberFormat="1" applyFont="1" applyBorder="1"/>
    <xf numFmtId="3" fontId="61" fillId="0" borderId="64" xfId="0" applyNumberFormat="1" applyFont="1" applyBorder="1"/>
    <xf numFmtId="3" fontId="60" fillId="4" borderId="9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3" fontId="20" fillId="0" borderId="49" xfId="0" applyNumberFormat="1" applyFont="1" applyBorder="1"/>
    <xf numFmtId="3" fontId="20" fillId="0" borderId="50" xfId="0" applyNumberFormat="1" applyFont="1" applyBorder="1"/>
    <xf numFmtId="0" fontId="20" fillId="5" borderId="65" xfId="0" applyFont="1" applyFill="1" applyBorder="1"/>
    <xf numFmtId="0" fontId="20" fillId="5" borderId="66" xfId="0" applyFont="1" applyFill="1" applyBorder="1"/>
    <xf numFmtId="0" fontId="20" fillId="5" borderId="67" xfId="0" applyFont="1" applyFill="1" applyBorder="1"/>
    <xf numFmtId="3" fontId="20" fillId="0" borderId="0" xfId="1" applyNumberFormat="1" applyFont="1" applyAlignment="1">
      <alignment horizontal="center"/>
    </xf>
    <xf numFmtId="0" fontId="20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left"/>
    </xf>
    <xf numFmtId="0" fontId="0" fillId="5" borderId="9" xfId="0" applyFill="1" applyBorder="1"/>
    <xf numFmtId="0" fontId="20" fillId="0" borderId="33" xfId="0" applyFont="1" applyBorder="1" applyAlignment="1">
      <alignment horizontal="left"/>
    </xf>
    <xf numFmtId="0" fontId="20" fillId="0" borderId="36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33" xfId="0" applyFont="1" applyBorder="1"/>
    <xf numFmtId="0" fontId="20" fillId="0" borderId="36" xfId="0" applyFont="1" applyBorder="1"/>
    <xf numFmtId="0" fontId="20" fillId="0" borderId="6" xfId="0" applyFont="1" applyBorder="1"/>
    <xf numFmtId="3" fontId="20" fillId="0" borderId="33" xfId="0" applyNumberFormat="1" applyFont="1" applyBorder="1"/>
    <xf numFmtId="3" fontId="20" fillId="0" borderId="6" xfId="0" applyNumberFormat="1" applyFont="1" applyBorder="1"/>
    <xf numFmtId="0" fontId="0" fillId="0" borderId="0" xfId="0" applyAlignment="1">
      <alignment horizontal="center" wrapText="1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68" xfId="0" applyFont="1" applyBorder="1" applyAlignment="1">
      <alignment horizontal="center"/>
    </xf>
    <xf numFmtId="3" fontId="23" fillId="0" borderId="0" xfId="0" applyNumberFormat="1" applyFont="1" applyAlignment="1">
      <alignment horizontal="center" vertical="top" wrapText="1"/>
    </xf>
    <xf numFmtId="0" fontId="19" fillId="0" borderId="0" xfId="0" applyFont="1" applyAlignment="1">
      <alignment horizontal="center"/>
    </xf>
    <xf numFmtId="3" fontId="21" fillId="0" borderId="52" xfId="0" applyNumberFormat="1" applyFont="1" applyBorder="1" applyAlignment="1">
      <alignment horizontal="center" vertical="center"/>
    </xf>
    <xf numFmtId="3" fontId="21" fillId="0" borderId="69" xfId="0" applyNumberFormat="1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center" vertical="center"/>
    </xf>
    <xf numFmtId="3" fontId="21" fillId="0" borderId="70" xfId="0" applyNumberFormat="1" applyFont="1" applyBorder="1" applyAlignment="1">
      <alignment horizontal="center" vertical="center"/>
    </xf>
    <xf numFmtId="3" fontId="21" fillId="0" borderId="53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168" fontId="24" fillId="0" borderId="1" xfId="0" applyNumberFormat="1" applyFont="1" applyBorder="1" applyAlignment="1">
      <alignment horizontal="center"/>
    </xf>
    <xf numFmtId="168" fontId="24" fillId="0" borderId="72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168" fontId="24" fillId="0" borderId="25" xfId="0" applyNumberFormat="1" applyFont="1" applyBorder="1" applyAlignment="1">
      <alignment horizontal="center"/>
    </xf>
    <xf numFmtId="0" fontId="24" fillId="0" borderId="73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</cellXfs>
  <cellStyles count="3">
    <cellStyle name="Ezres" xfId="1" builtinId="3"/>
    <cellStyle name="Normál" xfId="0" builtinId="0"/>
    <cellStyle name="Normal_KTRSZJ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zoomScaleNormal="100" workbookViewId="0">
      <selection activeCell="D10" sqref="D10"/>
    </sheetView>
  </sheetViews>
  <sheetFormatPr defaultColWidth="9" defaultRowHeight="14.4" x14ac:dyDescent="0.3"/>
  <cols>
    <col min="1" max="1" width="85.5546875" customWidth="1"/>
    <col min="2" max="2" width="14" customWidth="1"/>
    <col min="3" max="3" width="7.5546875" customWidth="1"/>
    <col min="4" max="4" width="11.44140625" bestFit="1" customWidth="1"/>
  </cols>
  <sheetData>
    <row r="1" spans="1:9" ht="18" x14ac:dyDescent="0.35">
      <c r="A1" s="280" t="s">
        <v>618</v>
      </c>
      <c r="B1" s="280"/>
      <c r="C1" s="280"/>
      <c r="D1" s="280"/>
    </row>
    <row r="2" spans="1:9" ht="50.25" customHeight="1" x14ac:dyDescent="0.35">
      <c r="A2" s="281" t="s">
        <v>223</v>
      </c>
      <c r="B2" s="281"/>
      <c r="C2" s="281"/>
      <c r="D2" s="281"/>
    </row>
    <row r="3" spans="1:9" ht="50.25" customHeight="1" x14ac:dyDescent="0.35">
      <c r="A3" s="20"/>
      <c r="B3" s="20"/>
      <c r="C3" s="20"/>
      <c r="D3" s="20"/>
    </row>
    <row r="4" spans="1:9" x14ac:dyDescent="0.3">
      <c r="B4" s="50" t="s">
        <v>253</v>
      </c>
      <c r="C4" s="50"/>
      <c r="D4" s="50"/>
    </row>
    <row r="5" spans="1:9" ht="30" customHeight="1" x14ac:dyDescent="0.3">
      <c r="B5" s="134" t="s">
        <v>635</v>
      </c>
      <c r="C5" s="14"/>
      <c r="D5" s="1" t="s">
        <v>254</v>
      </c>
      <c r="E5" s="3"/>
      <c r="F5" s="3"/>
      <c r="G5" s="3"/>
      <c r="H5" s="3"/>
      <c r="I5" s="3"/>
    </row>
    <row r="6" spans="1:9" x14ac:dyDescent="0.3">
      <c r="A6" s="14" t="s">
        <v>52</v>
      </c>
      <c r="B6" s="117">
        <v>8689506</v>
      </c>
      <c r="C6" s="117"/>
      <c r="D6" s="117">
        <f>SUM(B6)</f>
        <v>8689506</v>
      </c>
      <c r="E6" s="3"/>
      <c r="F6" s="3"/>
      <c r="G6" s="3"/>
      <c r="H6" s="3"/>
      <c r="I6" s="3"/>
    </row>
    <row r="7" spans="1:9" x14ac:dyDescent="0.3">
      <c r="A7" s="14" t="s">
        <v>53</v>
      </c>
      <c r="B7" s="117">
        <v>1168670</v>
      </c>
      <c r="C7" s="117"/>
      <c r="D7" s="117">
        <f t="shared" ref="D7:D15" si="0">SUM(B7)</f>
        <v>1168670</v>
      </c>
      <c r="E7" s="3"/>
      <c r="F7" s="3"/>
      <c r="G7" s="3"/>
      <c r="H7" s="3"/>
      <c r="I7" s="3"/>
    </row>
    <row r="8" spans="1:9" x14ac:dyDescent="0.3">
      <c r="A8" s="14" t="s">
        <v>54</v>
      </c>
      <c r="B8" s="117">
        <v>9457127</v>
      </c>
      <c r="C8" s="117"/>
      <c r="D8" s="117">
        <f t="shared" si="0"/>
        <v>9457127</v>
      </c>
      <c r="E8" s="3"/>
      <c r="F8" s="3"/>
      <c r="G8" s="3"/>
      <c r="H8" s="3"/>
      <c r="I8" s="3"/>
    </row>
    <row r="9" spans="1:9" x14ac:dyDescent="0.3">
      <c r="A9" s="14" t="s">
        <v>55</v>
      </c>
      <c r="B9" s="117">
        <v>2149650</v>
      </c>
      <c r="C9" s="117"/>
      <c r="D9" s="117">
        <f t="shared" si="0"/>
        <v>2149650</v>
      </c>
      <c r="E9" s="3"/>
      <c r="F9" s="3"/>
      <c r="G9" s="3"/>
      <c r="H9" s="3"/>
      <c r="I9" s="3"/>
    </row>
    <row r="10" spans="1:9" x14ac:dyDescent="0.3">
      <c r="A10" s="14" t="s">
        <v>56</v>
      </c>
      <c r="B10" s="117">
        <v>5359960</v>
      </c>
      <c r="C10" s="117"/>
      <c r="D10" s="117">
        <f t="shared" si="0"/>
        <v>5359960</v>
      </c>
      <c r="E10" s="3"/>
      <c r="F10" s="3"/>
      <c r="G10" s="3"/>
      <c r="H10" s="3"/>
      <c r="I10" s="3"/>
    </row>
    <row r="11" spans="1:9" x14ac:dyDescent="0.3">
      <c r="A11" s="14" t="s">
        <v>57</v>
      </c>
      <c r="B11" s="117">
        <v>18449000</v>
      </c>
      <c r="C11" s="117"/>
      <c r="D11" s="117">
        <f t="shared" si="0"/>
        <v>18449000</v>
      </c>
      <c r="E11" s="3"/>
      <c r="F11" s="3"/>
      <c r="G11" s="3"/>
      <c r="H11" s="3"/>
      <c r="I11" s="3"/>
    </row>
    <row r="12" spans="1:9" x14ac:dyDescent="0.3">
      <c r="A12" s="14" t="s">
        <v>58</v>
      </c>
      <c r="B12" s="117">
        <v>38299797</v>
      </c>
      <c r="C12" s="117"/>
      <c r="D12" s="117">
        <f t="shared" si="0"/>
        <v>38299797</v>
      </c>
      <c r="E12" s="3"/>
      <c r="F12" s="3"/>
      <c r="G12" s="3"/>
      <c r="H12" s="3"/>
      <c r="I12" s="3"/>
    </row>
    <row r="13" spans="1:9" x14ac:dyDescent="0.3">
      <c r="A13" s="14" t="s">
        <v>59</v>
      </c>
      <c r="B13" s="117">
        <v>0</v>
      </c>
      <c r="C13" s="117"/>
      <c r="D13" s="117">
        <f t="shared" si="0"/>
        <v>0</v>
      </c>
      <c r="E13" s="3"/>
      <c r="F13" s="3"/>
      <c r="G13" s="3"/>
      <c r="H13" s="3"/>
      <c r="I13" s="3"/>
    </row>
    <row r="14" spans="1:9" x14ac:dyDescent="0.3">
      <c r="A14" s="15" t="s">
        <v>51</v>
      </c>
      <c r="B14" s="120">
        <f>SUM(B6:B13)</f>
        <v>83573710</v>
      </c>
      <c r="C14" s="120"/>
      <c r="D14" s="117">
        <f t="shared" si="0"/>
        <v>83573710</v>
      </c>
      <c r="E14" s="3"/>
      <c r="F14" s="3"/>
      <c r="G14" s="3"/>
      <c r="H14" s="3"/>
      <c r="I14" s="3"/>
    </row>
    <row r="15" spans="1:9" x14ac:dyDescent="0.3">
      <c r="A15" s="15" t="s">
        <v>60</v>
      </c>
      <c r="B15" s="117">
        <v>660640</v>
      </c>
      <c r="C15" s="117"/>
      <c r="D15" s="117">
        <f t="shared" si="0"/>
        <v>660640</v>
      </c>
      <c r="E15" s="3"/>
      <c r="F15" s="3"/>
      <c r="G15" s="3"/>
      <c r="H15" s="3"/>
      <c r="I15" s="3"/>
    </row>
    <row r="16" spans="1:9" x14ac:dyDescent="0.3">
      <c r="A16" s="21" t="s">
        <v>221</v>
      </c>
      <c r="B16" s="118">
        <f>SUM(B14:B15)</f>
        <v>84234350</v>
      </c>
      <c r="C16" s="118"/>
      <c r="D16" s="118">
        <f>SUM(D14:D15)</f>
        <v>84234350</v>
      </c>
      <c r="E16" s="3"/>
      <c r="F16" s="3"/>
      <c r="G16" s="3"/>
      <c r="H16" s="3"/>
      <c r="I16" s="3"/>
    </row>
    <row r="17" spans="1:9" x14ac:dyDescent="0.3">
      <c r="A17" s="14" t="s">
        <v>62</v>
      </c>
      <c r="B17" s="117">
        <v>16516000</v>
      </c>
      <c r="C17" s="117"/>
      <c r="D17" s="117">
        <f>SUM(B17)</f>
        <v>16516000</v>
      </c>
      <c r="E17" s="3"/>
      <c r="F17" s="3"/>
      <c r="G17" s="3"/>
      <c r="H17" s="3"/>
      <c r="I17" s="3"/>
    </row>
    <row r="18" spans="1:9" x14ac:dyDescent="0.3">
      <c r="A18" s="14" t="s">
        <v>63</v>
      </c>
      <c r="B18" s="117"/>
      <c r="C18" s="117"/>
      <c r="D18" s="117"/>
      <c r="E18" s="3"/>
      <c r="F18" s="3"/>
      <c r="G18" s="3"/>
      <c r="H18" s="3"/>
      <c r="I18" s="3"/>
    </row>
    <row r="19" spans="1:9" x14ac:dyDescent="0.3">
      <c r="A19" s="14" t="s">
        <v>64</v>
      </c>
      <c r="B19" s="117">
        <v>13385944</v>
      </c>
      <c r="C19" s="117"/>
      <c r="D19" s="117">
        <f t="shared" ref="D19:D25" si="1">SUM(B19)</f>
        <v>13385944</v>
      </c>
      <c r="E19" s="3"/>
      <c r="F19" s="3"/>
      <c r="G19" s="3"/>
      <c r="H19" s="3"/>
      <c r="I19" s="3"/>
    </row>
    <row r="20" spans="1:9" x14ac:dyDescent="0.3">
      <c r="A20" s="14" t="s">
        <v>65</v>
      </c>
      <c r="B20" s="117">
        <v>4731439</v>
      </c>
      <c r="C20" s="117"/>
      <c r="D20" s="117">
        <f t="shared" si="1"/>
        <v>4731439</v>
      </c>
      <c r="E20" s="3"/>
      <c r="F20" s="3"/>
      <c r="G20" s="3"/>
      <c r="H20" s="3"/>
      <c r="I20" s="3"/>
    </row>
    <row r="21" spans="1:9" x14ac:dyDescent="0.3">
      <c r="A21" s="14" t="s">
        <v>66</v>
      </c>
      <c r="B21" s="117">
        <v>0</v>
      </c>
      <c r="C21" s="117"/>
      <c r="D21" s="117">
        <f t="shared" si="1"/>
        <v>0</v>
      </c>
      <c r="E21" s="3"/>
      <c r="F21" s="3"/>
      <c r="G21" s="3"/>
      <c r="H21" s="3"/>
      <c r="I21" s="3"/>
    </row>
    <row r="22" spans="1:9" x14ac:dyDescent="0.3">
      <c r="A22" s="14" t="s">
        <v>67</v>
      </c>
      <c r="B22" s="117">
        <v>0</v>
      </c>
      <c r="C22" s="117"/>
      <c r="D22" s="117">
        <f t="shared" si="1"/>
        <v>0</v>
      </c>
      <c r="E22" s="3"/>
      <c r="F22" s="3"/>
      <c r="G22" s="3"/>
      <c r="H22" s="3"/>
      <c r="I22" s="3"/>
    </row>
    <row r="23" spans="1:9" x14ac:dyDescent="0.3">
      <c r="A23" s="14" t="s">
        <v>68</v>
      </c>
      <c r="B23" s="117">
        <v>0</v>
      </c>
      <c r="C23" s="117"/>
      <c r="D23" s="117">
        <f t="shared" si="1"/>
        <v>0</v>
      </c>
      <c r="E23" s="3"/>
      <c r="F23" s="3"/>
      <c r="G23" s="3"/>
      <c r="H23" s="3"/>
      <c r="I23" s="3"/>
    </row>
    <row r="24" spans="1:9" x14ac:dyDescent="0.3">
      <c r="A24" s="15" t="s">
        <v>61</v>
      </c>
      <c r="B24" s="120">
        <f>SUM(B17:B23)</f>
        <v>34633383</v>
      </c>
      <c r="C24" s="117"/>
      <c r="D24" s="117">
        <f t="shared" si="1"/>
        <v>34633383</v>
      </c>
      <c r="E24" s="3"/>
      <c r="F24" s="3"/>
      <c r="G24" s="3"/>
      <c r="H24" s="3"/>
      <c r="I24" s="3"/>
    </row>
    <row r="25" spans="1:9" x14ac:dyDescent="0.3">
      <c r="A25" s="15" t="s">
        <v>69</v>
      </c>
      <c r="B25" s="117">
        <v>49600967</v>
      </c>
      <c r="C25" s="117"/>
      <c r="D25" s="117">
        <f t="shared" si="1"/>
        <v>49600967</v>
      </c>
      <c r="E25" s="3"/>
      <c r="F25" s="3"/>
      <c r="G25" s="3"/>
      <c r="H25" s="3"/>
      <c r="I25" s="3"/>
    </row>
    <row r="26" spans="1:9" x14ac:dyDescent="0.3">
      <c r="A26" s="21" t="s">
        <v>222</v>
      </c>
      <c r="B26" s="119">
        <f>SUM(B24+B25)</f>
        <v>84234350</v>
      </c>
      <c r="C26" s="119"/>
      <c r="D26" s="119">
        <f>SUM(D24+D25)</f>
        <v>84234350</v>
      </c>
      <c r="E26" s="3"/>
      <c r="F26" s="3"/>
      <c r="G26" s="3"/>
      <c r="H26" s="3"/>
      <c r="I26" s="3"/>
    </row>
    <row r="27" spans="1:9" x14ac:dyDescent="0.3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3">
      <c r="A28" s="3"/>
      <c r="B28" s="3"/>
      <c r="C28" s="3"/>
      <c r="D28" s="3"/>
      <c r="E28" s="3"/>
      <c r="F28" s="3"/>
      <c r="G28" s="3"/>
      <c r="H28" s="3"/>
      <c r="I28" s="3"/>
    </row>
    <row r="29" spans="1:9" x14ac:dyDescent="0.3">
      <c r="A29" s="3" t="s">
        <v>622</v>
      </c>
      <c r="B29" s="3"/>
      <c r="C29" s="3"/>
      <c r="D29" s="3"/>
      <c r="E29" s="3"/>
      <c r="F29" s="3"/>
      <c r="G29" s="3"/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</sheetData>
  <mergeCells count="2">
    <mergeCell ref="A1:D1"/>
    <mergeCell ref="A2:D2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headerFooter>
    <oddHeader>&amp;L&amp;"Times New Roman,Félkövér"&amp;14Fertőboz Község Önkormányzata&amp;C&amp;"Times New Roman,Félkövér"&amp;14
&amp;R1.melléklet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1"/>
  <sheetViews>
    <sheetView view="pageLayout" zoomScaleNormal="100" workbookViewId="0">
      <selection activeCell="A28" sqref="A28"/>
    </sheetView>
  </sheetViews>
  <sheetFormatPr defaultRowHeight="14.4" x14ac:dyDescent="0.3"/>
  <cols>
    <col min="1" max="1" width="74.6640625" customWidth="1"/>
    <col min="2" max="2" width="15.5546875" customWidth="1"/>
    <col min="3" max="3" width="13.5546875" customWidth="1"/>
    <col min="4" max="4" width="14.109375" customWidth="1"/>
    <col min="5" max="5" width="16.33203125" customWidth="1"/>
  </cols>
  <sheetData>
    <row r="1" spans="1:5" x14ac:dyDescent="0.3">
      <c r="A1" s="135"/>
      <c r="B1" s="144" t="s">
        <v>629</v>
      </c>
      <c r="C1" s="144" t="s">
        <v>581</v>
      </c>
      <c r="D1" s="144" t="s">
        <v>588</v>
      </c>
      <c r="E1" s="144" t="s">
        <v>630</v>
      </c>
    </row>
    <row r="2" spans="1:5" x14ac:dyDescent="0.3">
      <c r="A2" s="14" t="s">
        <v>52</v>
      </c>
      <c r="B2" s="117">
        <v>8689506</v>
      </c>
      <c r="C2" s="117">
        <f>SUM(B2*1.02)</f>
        <v>8863296.120000001</v>
      </c>
      <c r="D2" s="117">
        <f>SUM(C2*1.02)</f>
        <v>9040562.0424000006</v>
      </c>
      <c r="E2" s="117">
        <f>SUM(D2*1.02)</f>
        <v>9221373.2832480017</v>
      </c>
    </row>
    <row r="3" spans="1:5" x14ac:dyDescent="0.3">
      <c r="A3" s="14" t="s">
        <v>53</v>
      </c>
      <c r="B3" s="117">
        <v>1168670</v>
      </c>
      <c r="C3" s="117">
        <f t="shared" ref="C3:E11" si="0">SUM(B3*1.02)</f>
        <v>1192043.3999999999</v>
      </c>
      <c r="D3" s="117">
        <f t="shared" si="0"/>
        <v>1215884.2679999999</v>
      </c>
      <c r="E3" s="117">
        <f t="shared" si="0"/>
        <v>1240201.9533599999</v>
      </c>
    </row>
    <row r="4" spans="1:5" x14ac:dyDescent="0.3">
      <c r="A4" s="14" t="s">
        <v>54</v>
      </c>
      <c r="B4" s="117">
        <v>9457127</v>
      </c>
      <c r="C4" s="117">
        <f t="shared" si="0"/>
        <v>9646269.540000001</v>
      </c>
      <c r="D4" s="117">
        <f t="shared" si="0"/>
        <v>9839194.9308000021</v>
      </c>
      <c r="E4" s="117">
        <f t="shared" si="0"/>
        <v>10035978.829416003</v>
      </c>
    </row>
    <row r="5" spans="1:5" x14ac:dyDescent="0.3">
      <c r="A5" s="14" t="s">
        <v>55</v>
      </c>
      <c r="B5" s="117">
        <v>2149650</v>
      </c>
      <c r="C5" s="117">
        <f t="shared" si="0"/>
        <v>2192643</v>
      </c>
      <c r="D5" s="117">
        <f t="shared" si="0"/>
        <v>2236495.86</v>
      </c>
      <c r="E5" s="117">
        <f t="shared" si="0"/>
        <v>2281225.7771999999</v>
      </c>
    </row>
    <row r="6" spans="1:5" x14ac:dyDescent="0.3">
      <c r="A6" s="14" t="s">
        <v>56</v>
      </c>
      <c r="B6" s="117">
        <v>5359960</v>
      </c>
      <c r="C6" s="117">
        <f t="shared" si="0"/>
        <v>5467159.2000000002</v>
      </c>
      <c r="D6" s="117">
        <f t="shared" si="0"/>
        <v>5576502.3840000005</v>
      </c>
      <c r="E6" s="117">
        <f t="shared" si="0"/>
        <v>5688032.4316800004</v>
      </c>
    </row>
    <row r="7" spans="1:5" x14ac:dyDescent="0.3">
      <c r="A7" s="14" t="s">
        <v>57</v>
      </c>
      <c r="B7" s="117">
        <v>18449000</v>
      </c>
      <c r="C7" s="117">
        <f t="shared" si="0"/>
        <v>18817980</v>
      </c>
      <c r="D7" s="117">
        <f t="shared" si="0"/>
        <v>19194339.600000001</v>
      </c>
      <c r="E7" s="117">
        <f t="shared" si="0"/>
        <v>19578226.392000001</v>
      </c>
    </row>
    <row r="8" spans="1:5" x14ac:dyDescent="0.3">
      <c r="A8" s="14" t="s">
        <v>58</v>
      </c>
      <c r="B8" s="117">
        <v>38299797</v>
      </c>
      <c r="C8" s="117">
        <f t="shared" si="0"/>
        <v>39065792.939999998</v>
      </c>
      <c r="D8" s="117">
        <f t="shared" si="0"/>
        <v>39847108.798799999</v>
      </c>
      <c r="E8" s="117">
        <f t="shared" si="0"/>
        <v>40644050.974776</v>
      </c>
    </row>
    <row r="9" spans="1:5" x14ac:dyDescent="0.3">
      <c r="A9" s="14" t="s">
        <v>59</v>
      </c>
      <c r="B9" s="117">
        <v>660640</v>
      </c>
      <c r="C9" s="117">
        <f t="shared" si="0"/>
        <v>673852.8</v>
      </c>
      <c r="D9" s="117">
        <f t="shared" si="0"/>
        <v>687329.85600000003</v>
      </c>
      <c r="E9" s="117">
        <f t="shared" si="0"/>
        <v>701076.45312000008</v>
      </c>
    </row>
    <row r="10" spans="1:5" x14ac:dyDescent="0.3">
      <c r="A10" s="15" t="s">
        <v>51</v>
      </c>
      <c r="B10" s="120">
        <f>SUM(B2:B9)</f>
        <v>84234350</v>
      </c>
      <c r="C10" s="117">
        <f t="shared" si="0"/>
        <v>85919037</v>
      </c>
      <c r="D10" s="117">
        <f t="shared" si="0"/>
        <v>87637417.739999995</v>
      </c>
      <c r="E10" s="117">
        <f t="shared" si="0"/>
        <v>89390166.094799995</v>
      </c>
    </row>
    <row r="11" spans="1:5" x14ac:dyDescent="0.3">
      <c r="A11" s="15" t="s">
        <v>60</v>
      </c>
      <c r="B11" s="117">
        <v>0</v>
      </c>
      <c r="C11" s="117">
        <f t="shared" si="0"/>
        <v>0</v>
      </c>
      <c r="D11" s="117">
        <f t="shared" si="0"/>
        <v>0</v>
      </c>
      <c r="E11" s="117">
        <f t="shared" si="0"/>
        <v>0</v>
      </c>
    </row>
    <row r="12" spans="1:5" x14ac:dyDescent="0.3">
      <c r="A12" s="21" t="s">
        <v>221</v>
      </c>
      <c r="B12" s="118">
        <f>SUM(B10:B11)</f>
        <v>84234350</v>
      </c>
      <c r="C12" s="118">
        <f>SUM(C10:C11)</f>
        <v>85919037</v>
      </c>
      <c r="D12" s="118">
        <f>SUM(D10:D11)</f>
        <v>87637417.739999995</v>
      </c>
      <c r="E12" s="118">
        <f>SUM(E10:E11)</f>
        <v>89390166.094799995</v>
      </c>
    </row>
    <row r="13" spans="1:5" x14ac:dyDescent="0.3">
      <c r="A13" s="14" t="s">
        <v>62</v>
      </c>
      <c r="B13" s="117">
        <v>16516000</v>
      </c>
      <c r="C13" s="117">
        <f>SUM(B13*1.02)</f>
        <v>16846320</v>
      </c>
      <c r="D13" s="117">
        <f>SUM(C13*1.02)</f>
        <v>17183246.399999999</v>
      </c>
      <c r="E13" s="117">
        <f>SUM(D13*1.02)</f>
        <v>17526911.327999998</v>
      </c>
    </row>
    <row r="14" spans="1:5" x14ac:dyDescent="0.3">
      <c r="A14" s="14" t="s">
        <v>63</v>
      </c>
      <c r="B14" s="117">
        <v>0</v>
      </c>
      <c r="C14" s="117">
        <f t="shared" ref="C14:E21" si="1">SUM(B14*1.02)</f>
        <v>0</v>
      </c>
      <c r="D14" s="117">
        <f t="shared" si="1"/>
        <v>0</v>
      </c>
      <c r="E14" s="117">
        <f t="shared" si="1"/>
        <v>0</v>
      </c>
    </row>
    <row r="15" spans="1:5" x14ac:dyDescent="0.3">
      <c r="A15" s="14" t="s">
        <v>64</v>
      </c>
      <c r="B15" s="117">
        <v>13385944</v>
      </c>
      <c r="C15" s="117">
        <f t="shared" si="1"/>
        <v>13653662.880000001</v>
      </c>
      <c r="D15" s="117">
        <f t="shared" si="1"/>
        <v>13926736.137600001</v>
      </c>
      <c r="E15" s="117">
        <f t="shared" si="1"/>
        <v>14205270.860352002</v>
      </c>
    </row>
    <row r="16" spans="1:5" x14ac:dyDescent="0.3">
      <c r="A16" s="14" t="s">
        <v>65</v>
      </c>
      <c r="B16" s="117">
        <v>4731439</v>
      </c>
      <c r="C16" s="117">
        <f t="shared" si="1"/>
        <v>4826067.78</v>
      </c>
      <c r="D16" s="117">
        <f t="shared" si="1"/>
        <v>4922589.1356000006</v>
      </c>
      <c r="E16" s="117">
        <f t="shared" si="1"/>
        <v>5021040.918312001</v>
      </c>
    </row>
    <row r="17" spans="1:5" x14ac:dyDescent="0.3">
      <c r="A17" s="14" t="s">
        <v>66</v>
      </c>
      <c r="B17" s="117">
        <v>0</v>
      </c>
      <c r="C17" s="117">
        <f t="shared" si="1"/>
        <v>0</v>
      </c>
      <c r="D17" s="117">
        <f t="shared" si="1"/>
        <v>0</v>
      </c>
      <c r="E17" s="117">
        <f t="shared" si="1"/>
        <v>0</v>
      </c>
    </row>
    <row r="18" spans="1:5" x14ac:dyDescent="0.3">
      <c r="A18" s="14" t="s">
        <v>67</v>
      </c>
      <c r="B18" s="117">
        <v>0</v>
      </c>
      <c r="C18" s="117">
        <f t="shared" si="1"/>
        <v>0</v>
      </c>
      <c r="D18" s="117">
        <f t="shared" si="1"/>
        <v>0</v>
      </c>
      <c r="E18" s="117">
        <f t="shared" si="1"/>
        <v>0</v>
      </c>
    </row>
    <row r="19" spans="1:5" x14ac:dyDescent="0.3">
      <c r="A19" s="14" t="s">
        <v>68</v>
      </c>
      <c r="B19" s="117">
        <v>0</v>
      </c>
      <c r="C19" s="117">
        <f t="shared" si="1"/>
        <v>0</v>
      </c>
      <c r="D19" s="117">
        <f t="shared" si="1"/>
        <v>0</v>
      </c>
      <c r="E19" s="117">
        <f t="shared" si="1"/>
        <v>0</v>
      </c>
    </row>
    <row r="20" spans="1:5" x14ac:dyDescent="0.3">
      <c r="A20" s="15" t="s">
        <v>61</v>
      </c>
      <c r="B20" s="120">
        <f>SUM(B13:B19)</f>
        <v>34633383</v>
      </c>
      <c r="C20" s="120">
        <f t="shared" si="1"/>
        <v>35326050.660000004</v>
      </c>
      <c r="D20" s="117">
        <f t="shared" si="1"/>
        <v>36032571.673200004</v>
      </c>
      <c r="E20" s="117">
        <f t="shared" si="1"/>
        <v>36753223.106664002</v>
      </c>
    </row>
    <row r="21" spans="1:5" x14ac:dyDescent="0.3">
      <c r="A21" s="15" t="s">
        <v>69</v>
      </c>
      <c r="B21" s="117">
        <v>49600967</v>
      </c>
      <c r="C21" s="117">
        <f t="shared" si="1"/>
        <v>50592986.340000004</v>
      </c>
      <c r="D21" s="117">
        <f t="shared" si="1"/>
        <v>51604846.066800006</v>
      </c>
      <c r="E21" s="117">
        <f t="shared" si="1"/>
        <v>52636942.988136008</v>
      </c>
    </row>
    <row r="22" spans="1:5" x14ac:dyDescent="0.3">
      <c r="A22" s="21" t="s">
        <v>222</v>
      </c>
      <c r="B22" s="119">
        <f>SUM(B20+B21)</f>
        <v>84234350</v>
      </c>
      <c r="C22" s="119">
        <f>SUM(C20+C21)</f>
        <v>85919037</v>
      </c>
      <c r="D22" s="119">
        <f>SUM(D20+D21)</f>
        <v>87637417.74000001</v>
      </c>
      <c r="E22" s="212">
        <f>SUM(D22*1.02)</f>
        <v>89390166.09480001</v>
      </c>
    </row>
    <row r="23" spans="1:5" x14ac:dyDescent="0.3">
      <c r="A23" s="3"/>
      <c r="B23" s="3"/>
      <c r="C23" s="3"/>
      <c r="D23" s="3"/>
      <c r="E23" s="3"/>
    </row>
    <row r="24" spans="1:5" x14ac:dyDescent="0.3">
      <c r="A24" s="3"/>
      <c r="B24" s="3"/>
      <c r="C24" s="3"/>
      <c r="D24" s="3"/>
      <c r="E24" s="3"/>
    </row>
    <row r="31" spans="1:5" x14ac:dyDescent="0.3">
      <c r="D31" t="s">
        <v>589</v>
      </c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&amp;L&amp;"-,Félkövér"Fertőboz Község Önkormányzata&amp;C&amp;"-,Félkövér"2020. évi Költségvetés 
Gördülő tervezés&amp;R10.melléklet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68"/>
  <sheetViews>
    <sheetView view="pageLayout" topLeftCell="A103" zoomScaleNormal="100" workbookViewId="0">
      <selection activeCell="D48" sqref="D48"/>
    </sheetView>
  </sheetViews>
  <sheetFormatPr defaultColWidth="9.109375" defaultRowHeight="14.4" x14ac:dyDescent="0.3"/>
  <cols>
    <col min="1" max="1" width="104.5546875" style="153" bestFit="1" customWidth="1"/>
    <col min="2" max="2" width="13.33203125" style="153" bestFit="1" customWidth="1"/>
    <col min="3" max="3" width="20.6640625" style="154" bestFit="1" customWidth="1"/>
    <col min="4" max="4" width="18.6640625" style="153" bestFit="1" customWidth="1"/>
    <col min="5" max="5" width="17.44140625" style="153" customWidth="1"/>
    <col min="6" max="6" width="18.6640625" style="153" bestFit="1" customWidth="1"/>
    <col min="7" max="7" width="14.6640625" style="153" bestFit="1" customWidth="1"/>
    <col min="8" max="10" width="17" style="153" bestFit="1" customWidth="1"/>
    <col min="11" max="11" width="17" style="153" customWidth="1"/>
    <col min="12" max="12" width="17" style="153" bestFit="1" customWidth="1"/>
    <col min="13" max="13" width="18.88671875" style="153" customWidth="1"/>
    <col min="14" max="15" width="14.6640625" style="153" bestFit="1" customWidth="1"/>
    <col min="16" max="16" width="17" style="153" bestFit="1" customWidth="1"/>
    <col min="17" max="17" width="14.6640625" style="153" bestFit="1" customWidth="1"/>
    <col min="18" max="19" width="13" style="153" bestFit="1" customWidth="1"/>
    <col min="20" max="20" width="17" style="153" bestFit="1" customWidth="1"/>
    <col min="21" max="21" width="13" style="153" bestFit="1" customWidth="1"/>
    <col min="22" max="22" width="17" style="153" bestFit="1" customWidth="1"/>
    <col min="23" max="16384" width="9.109375" style="153"/>
  </cols>
  <sheetData>
    <row r="1" spans="1:26" ht="43.8" thickBot="1" x14ac:dyDescent="0.35">
      <c r="D1" s="153" t="s">
        <v>599</v>
      </c>
      <c r="E1" s="153" t="s">
        <v>600</v>
      </c>
      <c r="F1" s="153" t="s">
        <v>601</v>
      </c>
      <c r="G1" s="153" t="s">
        <v>602</v>
      </c>
      <c r="H1" s="153" t="s">
        <v>603</v>
      </c>
      <c r="I1" s="153" t="s">
        <v>604</v>
      </c>
      <c r="J1" s="153" t="s">
        <v>605</v>
      </c>
      <c r="K1" s="153" t="s">
        <v>606</v>
      </c>
      <c r="L1" s="153" t="s">
        <v>607</v>
      </c>
      <c r="M1" s="153" t="s">
        <v>608</v>
      </c>
      <c r="N1" s="153" t="s">
        <v>609</v>
      </c>
      <c r="O1" s="153" t="s">
        <v>610</v>
      </c>
      <c r="P1" s="153" t="s">
        <v>611</v>
      </c>
      <c r="Q1" s="153" t="s">
        <v>612</v>
      </c>
      <c r="R1" s="153" t="s">
        <v>613</v>
      </c>
      <c r="S1" s="153" t="s">
        <v>614</v>
      </c>
      <c r="T1" s="153" t="s">
        <v>615</v>
      </c>
      <c r="U1" s="153" t="s">
        <v>616</v>
      </c>
      <c r="V1" s="153" t="s">
        <v>617</v>
      </c>
    </row>
    <row r="2" spans="1:26" s="173" customFormat="1" ht="15" thickBot="1" x14ac:dyDescent="0.35">
      <c r="A2" s="170" t="s">
        <v>70</v>
      </c>
      <c r="B2" s="170" t="s">
        <v>71</v>
      </c>
      <c r="C2" s="171" t="s">
        <v>620</v>
      </c>
      <c r="D2" s="172" t="s">
        <v>548</v>
      </c>
      <c r="E2" s="172" t="s">
        <v>572</v>
      </c>
      <c r="F2" s="215" t="s">
        <v>549</v>
      </c>
      <c r="G2" s="172" t="s">
        <v>547</v>
      </c>
      <c r="H2" s="172" t="s">
        <v>550</v>
      </c>
      <c r="I2" s="172" t="s">
        <v>551</v>
      </c>
      <c r="J2" s="172" t="s">
        <v>552</v>
      </c>
      <c r="K2" s="172" t="s">
        <v>553</v>
      </c>
      <c r="L2" s="172" t="s">
        <v>554</v>
      </c>
      <c r="M2" s="172" t="s">
        <v>555</v>
      </c>
      <c r="N2" s="172" t="s">
        <v>556</v>
      </c>
      <c r="O2" s="172" t="s">
        <v>557</v>
      </c>
      <c r="P2" s="172" t="s">
        <v>558</v>
      </c>
      <c r="Q2" s="172" t="s">
        <v>559</v>
      </c>
      <c r="R2" s="172" t="s">
        <v>560</v>
      </c>
      <c r="S2" s="172" t="s">
        <v>575</v>
      </c>
      <c r="T2" s="172" t="s">
        <v>576</v>
      </c>
      <c r="U2" s="172" t="s">
        <v>577</v>
      </c>
      <c r="V2" s="172" t="s">
        <v>574</v>
      </c>
    </row>
    <row r="3" spans="1:26" x14ac:dyDescent="0.3">
      <c r="A3" s="174" t="s">
        <v>322</v>
      </c>
      <c r="B3" s="174" t="s">
        <v>323</v>
      </c>
      <c r="C3" s="232">
        <f t="shared" ref="C3:C34" si="0">SUM(D3:V3)</f>
        <v>5939374</v>
      </c>
      <c r="D3" s="233"/>
      <c r="E3" s="233">
        <v>784875</v>
      </c>
      <c r="F3" s="233"/>
      <c r="G3" s="233"/>
      <c r="H3" s="233"/>
      <c r="I3" s="233"/>
      <c r="J3" s="233"/>
      <c r="K3" s="233"/>
      <c r="L3" s="233">
        <v>4016187</v>
      </c>
      <c r="M3" s="233"/>
      <c r="N3" s="233"/>
      <c r="O3" s="233"/>
      <c r="P3" s="233">
        <v>1138312</v>
      </c>
      <c r="Q3" s="233"/>
      <c r="R3" s="233"/>
      <c r="S3" s="233"/>
      <c r="T3" s="233"/>
      <c r="U3" s="233"/>
      <c r="V3" s="234"/>
      <c r="W3" s="159"/>
      <c r="X3" s="159"/>
      <c r="Y3" s="159"/>
      <c r="Z3" s="159"/>
    </row>
    <row r="4" spans="1:26" x14ac:dyDescent="0.3">
      <c r="A4" s="175" t="s">
        <v>324</v>
      </c>
      <c r="B4" s="176" t="s">
        <v>325</v>
      </c>
      <c r="C4" s="235">
        <f t="shared" si="0"/>
        <v>0</v>
      </c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7"/>
      <c r="W4" s="159"/>
      <c r="X4" s="159"/>
      <c r="Y4" s="159"/>
      <c r="Z4" s="159"/>
    </row>
    <row r="5" spans="1:26" x14ac:dyDescent="0.3">
      <c r="A5" s="175" t="s">
        <v>326</v>
      </c>
      <c r="B5" s="176" t="s">
        <v>327</v>
      </c>
      <c r="C5" s="235">
        <f t="shared" si="0"/>
        <v>0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7"/>
      <c r="W5" s="159"/>
      <c r="X5" s="159"/>
      <c r="Y5" s="159"/>
      <c r="Z5" s="159"/>
    </row>
    <row r="6" spans="1:26" x14ac:dyDescent="0.3">
      <c r="A6" s="175" t="s">
        <v>328</v>
      </c>
      <c r="B6" s="176" t="s">
        <v>329</v>
      </c>
      <c r="C6" s="235">
        <f t="shared" si="0"/>
        <v>0</v>
      </c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7"/>
      <c r="W6" s="159"/>
      <c r="X6" s="159"/>
      <c r="Y6" s="159"/>
      <c r="Z6" s="159"/>
    </row>
    <row r="7" spans="1:26" x14ac:dyDescent="0.3">
      <c r="A7" s="175" t="s">
        <v>330</v>
      </c>
      <c r="B7" s="176" t="s">
        <v>331</v>
      </c>
      <c r="C7" s="235">
        <f t="shared" si="0"/>
        <v>0</v>
      </c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7"/>
      <c r="W7" s="159"/>
      <c r="X7" s="159"/>
      <c r="Y7" s="159"/>
      <c r="Z7" s="159"/>
    </row>
    <row r="8" spans="1:26" x14ac:dyDescent="0.3">
      <c r="A8" s="175" t="s">
        <v>332</v>
      </c>
      <c r="B8" s="176" t="s">
        <v>333</v>
      </c>
      <c r="C8" s="235">
        <f t="shared" si="0"/>
        <v>0</v>
      </c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7"/>
      <c r="W8" s="159"/>
      <c r="X8" s="159"/>
      <c r="Y8" s="159"/>
      <c r="Z8" s="159"/>
    </row>
    <row r="9" spans="1:26" x14ac:dyDescent="0.3">
      <c r="A9" s="175" t="s">
        <v>334</v>
      </c>
      <c r="B9" s="176" t="s">
        <v>335</v>
      </c>
      <c r="C9" s="235">
        <f t="shared" si="0"/>
        <v>400000</v>
      </c>
      <c r="D9" s="236"/>
      <c r="E9" s="236">
        <v>75000</v>
      </c>
      <c r="F9" s="236"/>
      <c r="G9" s="236"/>
      <c r="H9" s="236"/>
      <c r="I9" s="236"/>
      <c r="J9" s="236"/>
      <c r="K9" s="236"/>
      <c r="L9" s="236">
        <f>175000+75000</f>
        <v>250000</v>
      </c>
      <c r="M9" s="236"/>
      <c r="N9" s="236"/>
      <c r="O9" s="236"/>
      <c r="P9" s="236">
        <v>75000</v>
      </c>
      <c r="Q9" s="236"/>
      <c r="R9" s="236"/>
      <c r="S9" s="236"/>
      <c r="T9" s="236"/>
      <c r="U9" s="236"/>
      <c r="V9" s="237"/>
      <c r="W9" s="159"/>
      <c r="X9" s="159"/>
      <c r="Y9" s="159"/>
      <c r="Z9" s="159"/>
    </row>
    <row r="10" spans="1:26" x14ac:dyDescent="0.3">
      <c r="A10" s="175" t="s">
        <v>336</v>
      </c>
      <c r="B10" s="176" t="s">
        <v>337</v>
      </c>
      <c r="C10" s="235">
        <f t="shared" si="0"/>
        <v>0</v>
      </c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7"/>
      <c r="W10" s="159"/>
      <c r="X10" s="159"/>
      <c r="Y10" s="159"/>
      <c r="Z10" s="159"/>
    </row>
    <row r="11" spans="1:26" x14ac:dyDescent="0.3">
      <c r="A11" s="177" t="s">
        <v>338</v>
      </c>
      <c r="B11" s="176" t="s">
        <v>339</v>
      </c>
      <c r="C11" s="235">
        <f t="shared" si="0"/>
        <v>0</v>
      </c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7"/>
      <c r="W11" s="159"/>
      <c r="X11" s="159"/>
      <c r="Y11" s="159"/>
      <c r="Z11" s="159"/>
    </row>
    <row r="12" spans="1:26" x14ac:dyDescent="0.3">
      <c r="A12" s="177" t="s">
        <v>340</v>
      </c>
      <c r="B12" s="176" t="s">
        <v>341</v>
      </c>
      <c r="C12" s="235">
        <f t="shared" si="0"/>
        <v>0</v>
      </c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7"/>
      <c r="W12" s="159"/>
      <c r="X12" s="159"/>
      <c r="Y12" s="159"/>
      <c r="Z12" s="159"/>
    </row>
    <row r="13" spans="1:26" x14ac:dyDescent="0.3">
      <c r="A13" s="177" t="s">
        <v>342</v>
      </c>
      <c r="B13" s="176" t="s">
        <v>343</v>
      </c>
      <c r="C13" s="235">
        <f t="shared" si="0"/>
        <v>0</v>
      </c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7"/>
      <c r="W13" s="159"/>
      <c r="X13" s="159"/>
      <c r="Y13" s="159"/>
      <c r="Z13" s="159"/>
    </row>
    <row r="14" spans="1:26" x14ac:dyDescent="0.3">
      <c r="A14" s="177" t="s">
        <v>344</v>
      </c>
      <c r="B14" s="176" t="s">
        <v>345</v>
      </c>
      <c r="C14" s="235">
        <f t="shared" si="0"/>
        <v>0</v>
      </c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7"/>
      <c r="W14" s="159"/>
      <c r="X14" s="159"/>
      <c r="Y14" s="159"/>
      <c r="Z14" s="159"/>
    </row>
    <row r="15" spans="1:26" x14ac:dyDescent="0.3">
      <c r="A15" s="177" t="s">
        <v>346</v>
      </c>
      <c r="B15" s="176" t="s">
        <v>347</v>
      </c>
      <c r="C15" s="235">
        <f t="shared" si="0"/>
        <v>0</v>
      </c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7"/>
      <c r="W15" s="159"/>
      <c r="X15" s="159"/>
      <c r="Y15" s="159"/>
      <c r="Z15" s="159"/>
    </row>
    <row r="16" spans="1:26" s="154" customFormat="1" x14ac:dyDescent="0.3">
      <c r="A16" s="178" t="s">
        <v>348</v>
      </c>
      <c r="B16" s="179" t="s">
        <v>349</v>
      </c>
      <c r="C16" s="235">
        <f t="shared" si="0"/>
        <v>6339374</v>
      </c>
      <c r="D16" s="238">
        <f>SUM(D3:D15)</f>
        <v>0</v>
      </c>
      <c r="E16" s="238">
        <f t="shared" ref="E16:V16" si="1">SUM(E3:E15)</f>
        <v>859875</v>
      </c>
      <c r="F16" s="238">
        <f t="shared" si="1"/>
        <v>0</v>
      </c>
      <c r="G16" s="238">
        <f t="shared" si="1"/>
        <v>0</v>
      </c>
      <c r="H16" s="238">
        <f t="shared" si="1"/>
        <v>0</v>
      </c>
      <c r="I16" s="238">
        <f t="shared" si="1"/>
        <v>0</v>
      </c>
      <c r="J16" s="238">
        <f t="shared" si="1"/>
        <v>0</v>
      </c>
      <c r="K16" s="238">
        <f t="shared" si="1"/>
        <v>0</v>
      </c>
      <c r="L16" s="238">
        <f t="shared" si="1"/>
        <v>4266187</v>
      </c>
      <c r="M16" s="238">
        <f t="shared" si="1"/>
        <v>0</v>
      </c>
      <c r="N16" s="238">
        <f t="shared" si="1"/>
        <v>0</v>
      </c>
      <c r="O16" s="238">
        <f t="shared" si="1"/>
        <v>0</v>
      </c>
      <c r="P16" s="238">
        <f t="shared" si="1"/>
        <v>1213312</v>
      </c>
      <c r="Q16" s="238">
        <f t="shared" si="1"/>
        <v>0</v>
      </c>
      <c r="R16" s="238">
        <f t="shared" si="1"/>
        <v>0</v>
      </c>
      <c r="S16" s="238">
        <f t="shared" si="1"/>
        <v>0</v>
      </c>
      <c r="T16" s="238">
        <f t="shared" si="1"/>
        <v>0</v>
      </c>
      <c r="U16" s="238">
        <f t="shared" si="1"/>
        <v>0</v>
      </c>
      <c r="V16" s="239">
        <f t="shared" si="1"/>
        <v>0</v>
      </c>
      <c r="W16" s="169"/>
      <c r="X16" s="169"/>
      <c r="Y16" s="169"/>
      <c r="Z16" s="169"/>
    </row>
    <row r="17" spans="1:26" x14ac:dyDescent="0.3">
      <c r="A17" s="177" t="s">
        <v>350</v>
      </c>
      <c r="B17" s="176" t="s">
        <v>351</v>
      </c>
      <c r="C17" s="235">
        <f t="shared" si="0"/>
        <v>2064132</v>
      </c>
      <c r="D17" s="236">
        <v>2064132</v>
      </c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7"/>
      <c r="W17" s="159"/>
      <c r="X17" s="159"/>
      <c r="Y17" s="159"/>
      <c r="Z17" s="159"/>
    </row>
    <row r="18" spans="1:26" x14ac:dyDescent="0.3">
      <c r="A18" s="177" t="s">
        <v>352</v>
      </c>
      <c r="B18" s="176" t="s">
        <v>353</v>
      </c>
      <c r="C18" s="235">
        <f t="shared" si="0"/>
        <v>186000</v>
      </c>
      <c r="D18" s="236">
        <v>0</v>
      </c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>
        <v>186000</v>
      </c>
      <c r="P18" s="236"/>
      <c r="Q18" s="236"/>
      <c r="R18" s="236"/>
      <c r="S18" s="236"/>
      <c r="T18" s="236"/>
      <c r="U18" s="236"/>
      <c r="V18" s="237"/>
      <c r="W18" s="159"/>
      <c r="X18" s="159"/>
      <c r="Y18" s="159"/>
      <c r="Z18" s="159"/>
    </row>
    <row r="19" spans="1:26" x14ac:dyDescent="0.3">
      <c r="A19" s="177" t="s">
        <v>354</v>
      </c>
      <c r="B19" s="176" t="s">
        <v>355</v>
      </c>
      <c r="C19" s="235">
        <f t="shared" si="0"/>
        <v>100000</v>
      </c>
      <c r="D19" s="236">
        <v>100000</v>
      </c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7"/>
      <c r="W19" s="159"/>
      <c r="X19" s="159"/>
      <c r="Y19" s="159"/>
      <c r="Z19" s="159"/>
    </row>
    <row r="20" spans="1:26" s="154" customFormat="1" x14ac:dyDescent="0.3">
      <c r="A20" s="180" t="s">
        <v>356</v>
      </c>
      <c r="B20" s="179" t="s">
        <v>357</v>
      </c>
      <c r="C20" s="235">
        <f t="shared" si="0"/>
        <v>2350132</v>
      </c>
      <c r="D20" s="238">
        <f>SUM(D17:D19)</f>
        <v>2164132</v>
      </c>
      <c r="E20" s="238">
        <f t="shared" ref="E20:V20" si="2">SUM(E17:E19)</f>
        <v>0</v>
      </c>
      <c r="F20" s="238">
        <f t="shared" si="2"/>
        <v>0</v>
      </c>
      <c r="G20" s="238">
        <f t="shared" si="2"/>
        <v>0</v>
      </c>
      <c r="H20" s="238">
        <f t="shared" si="2"/>
        <v>0</v>
      </c>
      <c r="I20" s="238">
        <f t="shared" si="2"/>
        <v>0</v>
      </c>
      <c r="J20" s="238">
        <f t="shared" si="2"/>
        <v>0</v>
      </c>
      <c r="K20" s="238">
        <f t="shared" si="2"/>
        <v>0</v>
      </c>
      <c r="L20" s="238">
        <f t="shared" si="2"/>
        <v>0</v>
      </c>
      <c r="M20" s="238">
        <f t="shared" si="2"/>
        <v>0</v>
      </c>
      <c r="N20" s="238">
        <f t="shared" si="2"/>
        <v>0</v>
      </c>
      <c r="O20" s="238">
        <f t="shared" si="2"/>
        <v>186000</v>
      </c>
      <c r="P20" s="238">
        <f t="shared" si="2"/>
        <v>0</v>
      </c>
      <c r="Q20" s="238">
        <f t="shared" si="2"/>
        <v>0</v>
      </c>
      <c r="R20" s="238">
        <f t="shared" si="2"/>
        <v>0</v>
      </c>
      <c r="S20" s="238">
        <f t="shared" si="2"/>
        <v>0</v>
      </c>
      <c r="T20" s="238">
        <f t="shared" si="2"/>
        <v>0</v>
      </c>
      <c r="U20" s="238">
        <f t="shared" si="2"/>
        <v>0</v>
      </c>
      <c r="V20" s="239">
        <f t="shared" si="2"/>
        <v>0</v>
      </c>
      <c r="W20" s="169"/>
      <c r="X20" s="169"/>
      <c r="Y20" s="169"/>
      <c r="Z20" s="169"/>
    </row>
    <row r="21" spans="1:26" s="184" customFormat="1" ht="15.6" x14ac:dyDescent="0.3">
      <c r="A21" s="181" t="s">
        <v>358</v>
      </c>
      <c r="B21" s="182" t="s">
        <v>359</v>
      </c>
      <c r="C21" s="235">
        <f t="shared" si="0"/>
        <v>8689506</v>
      </c>
      <c r="D21" s="240">
        <f>+D20+D16</f>
        <v>2164132</v>
      </c>
      <c r="E21" s="240">
        <f t="shared" ref="E21:V21" si="3">+E20+E16</f>
        <v>859875</v>
      </c>
      <c r="F21" s="240">
        <f t="shared" si="3"/>
        <v>0</v>
      </c>
      <c r="G21" s="240">
        <f t="shared" si="3"/>
        <v>0</v>
      </c>
      <c r="H21" s="240">
        <f t="shared" si="3"/>
        <v>0</v>
      </c>
      <c r="I21" s="240">
        <f t="shared" si="3"/>
        <v>0</v>
      </c>
      <c r="J21" s="240">
        <f t="shared" si="3"/>
        <v>0</v>
      </c>
      <c r="K21" s="240">
        <f t="shared" si="3"/>
        <v>0</v>
      </c>
      <c r="L21" s="240">
        <f t="shared" si="3"/>
        <v>4266187</v>
      </c>
      <c r="M21" s="240">
        <f t="shared" si="3"/>
        <v>0</v>
      </c>
      <c r="N21" s="240">
        <f t="shared" si="3"/>
        <v>0</v>
      </c>
      <c r="O21" s="240">
        <f t="shared" si="3"/>
        <v>186000</v>
      </c>
      <c r="P21" s="240">
        <f t="shared" si="3"/>
        <v>1213312</v>
      </c>
      <c r="Q21" s="240">
        <f t="shared" si="3"/>
        <v>0</v>
      </c>
      <c r="R21" s="240">
        <f t="shared" si="3"/>
        <v>0</v>
      </c>
      <c r="S21" s="240">
        <f t="shared" si="3"/>
        <v>0</v>
      </c>
      <c r="T21" s="240">
        <f t="shared" si="3"/>
        <v>0</v>
      </c>
      <c r="U21" s="240">
        <f t="shared" si="3"/>
        <v>0</v>
      </c>
      <c r="V21" s="241">
        <f t="shared" si="3"/>
        <v>0</v>
      </c>
      <c r="W21" s="183"/>
      <c r="X21" s="183"/>
      <c r="Y21" s="183"/>
      <c r="Z21" s="183"/>
    </row>
    <row r="22" spans="1:26" s="184" customFormat="1" ht="15.6" x14ac:dyDescent="0.3">
      <c r="A22" s="185" t="s">
        <v>360</v>
      </c>
      <c r="B22" s="182" t="s">
        <v>361</v>
      </c>
      <c r="C22" s="235">
        <f t="shared" si="0"/>
        <v>1168670</v>
      </c>
      <c r="D22" s="240">
        <v>425670</v>
      </c>
      <c r="E22" s="240">
        <v>70000</v>
      </c>
      <c r="F22" s="240"/>
      <c r="G22" s="240"/>
      <c r="H22" s="240"/>
      <c r="I22" s="240"/>
      <c r="J22" s="240"/>
      <c r="K22" s="240"/>
      <c r="L22" s="240">
        <v>396450</v>
      </c>
      <c r="M22" s="240"/>
      <c r="N22" s="240"/>
      <c r="O22" s="240">
        <v>37200</v>
      </c>
      <c r="P22" s="240">
        <v>239350</v>
      </c>
      <c r="Q22" s="240"/>
      <c r="R22" s="240"/>
      <c r="S22" s="240"/>
      <c r="T22" s="240"/>
      <c r="U22" s="240"/>
      <c r="V22" s="242"/>
      <c r="W22" s="183"/>
      <c r="X22" s="183"/>
      <c r="Y22" s="183"/>
      <c r="Z22" s="183"/>
    </row>
    <row r="23" spans="1:26" x14ac:dyDescent="0.3">
      <c r="A23" s="177" t="s">
        <v>362</v>
      </c>
      <c r="B23" s="176" t="s">
        <v>363</v>
      </c>
      <c r="C23" s="235">
        <f t="shared" si="0"/>
        <v>0</v>
      </c>
      <c r="D23" s="236">
        <v>0</v>
      </c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7"/>
      <c r="W23" s="159"/>
      <c r="X23" s="159"/>
      <c r="Y23" s="159"/>
      <c r="Z23" s="159"/>
    </row>
    <row r="24" spans="1:26" x14ac:dyDescent="0.3">
      <c r="A24" s="177" t="s">
        <v>364</v>
      </c>
      <c r="B24" s="176" t="s">
        <v>365</v>
      </c>
      <c r="C24" s="235">
        <f t="shared" si="0"/>
        <v>780276</v>
      </c>
      <c r="D24" s="236">
        <v>126756</v>
      </c>
      <c r="E24" s="236">
        <v>22000</v>
      </c>
      <c r="F24" s="236"/>
      <c r="G24" s="236"/>
      <c r="H24" s="236"/>
      <c r="I24" s="236"/>
      <c r="J24" s="236"/>
      <c r="K24" s="236"/>
      <c r="L24" s="236">
        <v>331520</v>
      </c>
      <c r="M24" s="236"/>
      <c r="N24" s="236"/>
      <c r="O24" s="236"/>
      <c r="P24" s="236">
        <v>300000</v>
      </c>
      <c r="Q24" s="236"/>
      <c r="R24" s="236"/>
      <c r="S24" s="236"/>
      <c r="T24" s="236"/>
      <c r="U24" s="236"/>
      <c r="V24" s="237"/>
      <c r="W24" s="159"/>
      <c r="X24" s="159"/>
      <c r="Y24" s="159"/>
      <c r="Z24" s="159"/>
    </row>
    <row r="25" spans="1:26" x14ac:dyDescent="0.3">
      <c r="A25" s="177" t="s">
        <v>366</v>
      </c>
      <c r="B25" s="176" t="s">
        <v>367</v>
      </c>
      <c r="C25" s="235">
        <f t="shared" si="0"/>
        <v>0</v>
      </c>
      <c r="D25" s="236">
        <v>0</v>
      </c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7"/>
      <c r="W25" s="159"/>
      <c r="X25" s="159"/>
      <c r="Y25" s="159"/>
      <c r="Z25" s="159"/>
    </row>
    <row r="26" spans="1:26" s="154" customFormat="1" x14ac:dyDescent="0.3">
      <c r="A26" s="180" t="s">
        <v>368</v>
      </c>
      <c r="B26" s="179" t="s">
        <v>369</v>
      </c>
      <c r="C26" s="235">
        <f t="shared" si="0"/>
        <v>780276</v>
      </c>
      <c r="D26" s="238">
        <f>SUM(D23:D25)</f>
        <v>126756</v>
      </c>
      <c r="E26" s="238">
        <f t="shared" ref="E26:V26" si="4">SUM(E23:E25)</f>
        <v>22000</v>
      </c>
      <c r="F26" s="238">
        <f t="shared" si="4"/>
        <v>0</v>
      </c>
      <c r="G26" s="238">
        <f t="shared" si="4"/>
        <v>0</v>
      </c>
      <c r="H26" s="238">
        <f t="shared" si="4"/>
        <v>0</v>
      </c>
      <c r="I26" s="238">
        <f t="shared" si="4"/>
        <v>0</v>
      </c>
      <c r="J26" s="238">
        <f t="shared" si="4"/>
        <v>0</v>
      </c>
      <c r="K26" s="238">
        <f t="shared" si="4"/>
        <v>0</v>
      </c>
      <c r="L26" s="238">
        <f t="shared" si="4"/>
        <v>331520</v>
      </c>
      <c r="M26" s="238">
        <f t="shared" si="4"/>
        <v>0</v>
      </c>
      <c r="N26" s="238">
        <f t="shared" si="4"/>
        <v>0</v>
      </c>
      <c r="O26" s="238">
        <f t="shared" si="4"/>
        <v>0</v>
      </c>
      <c r="P26" s="238">
        <f t="shared" si="4"/>
        <v>300000</v>
      </c>
      <c r="Q26" s="238">
        <f t="shared" si="4"/>
        <v>0</v>
      </c>
      <c r="R26" s="238">
        <f t="shared" si="4"/>
        <v>0</v>
      </c>
      <c r="S26" s="238">
        <f t="shared" si="4"/>
        <v>0</v>
      </c>
      <c r="T26" s="238">
        <f t="shared" si="4"/>
        <v>0</v>
      </c>
      <c r="U26" s="238">
        <f t="shared" si="4"/>
        <v>0</v>
      </c>
      <c r="V26" s="239">
        <f t="shared" si="4"/>
        <v>0</v>
      </c>
      <c r="W26" s="169"/>
      <c r="X26" s="169"/>
      <c r="Y26" s="169"/>
      <c r="Z26" s="169"/>
    </row>
    <row r="27" spans="1:26" x14ac:dyDescent="0.3">
      <c r="A27" s="177" t="s">
        <v>370</v>
      </c>
      <c r="B27" s="176" t="s">
        <v>371</v>
      </c>
      <c r="C27" s="235">
        <f t="shared" si="0"/>
        <v>95182</v>
      </c>
      <c r="D27" s="236">
        <v>30000</v>
      </c>
      <c r="E27" s="236"/>
      <c r="F27" s="236"/>
      <c r="G27" s="236"/>
      <c r="H27" s="236"/>
      <c r="I27" s="236"/>
      <c r="J27" s="236"/>
      <c r="K27" s="236"/>
      <c r="L27" s="236"/>
      <c r="M27" s="236">
        <v>65182</v>
      </c>
      <c r="N27" s="236"/>
      <c r="O27" s="236"/>
      <c r="P27" s="236"/>
      <c r="Q27" s="236"/>
      <c r="R27" s="236"/>
      <c r="S27" s="236"/>
      <c r="T27" s="236"/>
      <c r="U27" s="236"/>
      <c r="V27" s="237"/>
      <c r="W27" s="159"/>
      <c r="X27" s="159"/>
      <c r="Y27" s="159"/>
      <c r="Z27" s="159"/>
    </row>
    <row r="28" spans="1:26" x14ac:dyDescent="0.3">
      <c r="A28" s="177" t="s">
        <v>372</v>
      </c>
      <c r="B28" s="176" t="s">
        <v>373</v>
      </c>
      <c r="C28" s="235">
        <f t="shared" si="0"/>
        <v>422886</v>
      </c>
      <c r="D28" s="236">
        <v>105000</v>
      </c>
      <c r="E28" s="236"/>
      <c r="F28" s="236"/>
      <c r="G28" s="236"/>
      <c r="H28" s="236">
        <v>300000</v>
      </c>
      <c r="I28" s="236"/>
      <c r="J28" s="236"/>
      <c r="K28" s="236"/>
      <c r="L28" s="236"/>
      <c r="M28" s="236">
        <v>17886</v>
      </c>
      <c r="N28" s="236"/>
      <c r="O28" s="236"/>
      <c r="P28" s="236"/>
      <c r="Q28" s="236"/>
      <c r="R28" s="236"/>
      <c r="S28" s="236"/>
      <c r="T28" s="236"/>
      <c r="U28" s="236"/>
      <c r="V28" s="237"/>
      <c r="W28" s="159"/>
      <c r="X28" s="159"/>
      <c r="Y28" s="159"/>
      <c r="Z28" s="159"/>
    </row>
    <row r="29" spans="1:26" s="154" customFormat="1" x14ac:dyDescent="0.3">
      <c r="A29" s="180" t="s">
        <v>374</v>
      </c>
      <c r="B29" s="179" t="s">
        <v>375</v>
      </c>
      <c r="C29" s="235">
        <f t="shared" si="0"/>
        <v>518068</v>
      </c>
      <c r="D29" s="238">
        <f>SUM(D27:D28)</f>
        <v>135000</v>
      </c>
      <c r="E29" s="238">
        <f t="shared" ref="E29:V29" si="5">+E27+E28</f>
        <v>0</v>
      </c>
      <c r="F29" s="238">
        <f t="shared" si="5"/>
        <v>0</v>
      </c>
      <c r="G29" s="238">
        <f t="shared" si="5"/>
        <v>0</v>
      </c>
      <c r="H29" s="238">
        <f t="shared" si="5"/>
        <v>300000</v>
      </c>
      <c r="I29" s="238">
        <f t="shared" si="5"/>
        <v>0</v>
      </c>
      <c r="J29" s="238">
        <f t="shared" si="5"/>
        <v>0</v>
      </c>
      <c r="K29" s="238">
        <f t="shared" si="5"/>
        <v>0</v>
      </c>
      <c r="L29" s="238">
        <f t="shared" si="5"/>
        <v>0</v>
      </c>
      <c r="M29" s="238">
        <v>83068</v>
      </c>
      <c r="N29" s="238">
        <f t="shared" si="5"/>
        <v>0</v>
      </c>
      <c r="O29" s="238">
        <f t="shared" si="5"/>
        <v>0</v>
      </c>
      <c r="P29" s="238">
        <f t="shared" si="5"/>
        <v>0</v>
      </c>
      <c r="Q29" s="238">
        <f t="shared" si="5"/>
        <v>0</v>
      </c>
      <c r="R29" s="238">
        <f t="shared" si="5"/>
        <v>0</v>
      </c>
      <c r="S29" s="238">
        <f t="shared" si="5"/>
        <v>0</v>
      </c>
      <c r="T29" s="238">
        <f t="shared" si="5"/>
        <v>0</v>
      </c>
      <c r="U29" s="238">
        <f t="shared" si="5"/>
        <v>0</v>
      </c>
      <c r="V29" s="239">
        <f t="shared" si="5"/>
        <v>0</v>
      </c>
      <c r="W29" s="169"/>
      <c r="X29" s="169"/>
      <c r="Y29" s="169"/>
      <c r="Z29" s="169"/>
    </row>
    <row r="30" spans="1:26" x14ac:dyDescent="0.3">
      <c r="A30" s="177" t="s">
        <v>376</v>
      </c>
      <c r="B30" s="176" t="s">
        <v>377</v>
      </c>
      <c r="C30" s="235">
        <f t="shared" si="0"/>
        <v>2104886</v>
      </c>
      <c r="D30" s="236">
        <v>350000</v>
      </c>
      <c r="E30" s="236">
        <v>20000</v>
      </c>
      <c r="F30" s="236">
        <v>645460</v>
      </c>
      <c r="G30" s="236"/>
      <c r="H30" s="236"/>
      <c r="I30" s="236"/>
      <c r="J30" s="236"/>
      <c r="K30" s="236">
        <v>773000</v>
      </c>
      <c r="L30" s="236">
        <v>9426</v>
      </c>
      <c r="M30" s="236">
        <v>282000</v>
      </c>
      <c r="N30" s="236"/>
      <c r="O30" s="236">
        <v>25000</v>
      </c>
      <c r="P30" s="236"/>
      <c r="Q30" s="236"/>
      <c r="R30" s="236"/>
      <c r="S30" s="236"/>
      <c r="T30" s="236"/>
      <c r="U30" s="236"/>
      <c r="V30" s="237"/>
      <c r="W30" s="159"/>
      <c r="X30" s="159"/>
      <c r="Y30" s="159"/>
      <c r="Z30" s="159"/>
    </row>
    <row r="31" spans="1:26" x14ac:dyDescent="0.3">
      <c r="A31" s="177" t="s">
        <v>378</v>
      </c>
      <c r="B31" s="176" t="s">
        <v>379</v>
      </c>
      <c r="C31" s="235">
        <f t="shared" si="0"/>
        <v>0</v>
      </c>
      <c r="D31" s="236">
        <v>0</v>
      </c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7"/>
      <c r="W31" s="159"/>
      <c r="X31" s="159"/>
      <c r="Y31" s="159"/>
      <c r="Z31" s="159"/>
    </row>
    <row r="32" spans="1:26" x14ac:dyDescent="0.3">
      <c r="A32" s="177" t="s">
        <v>380</v>
      </c>
      <c r="B32" s="176" t="s">
        <v>381</v>
      </c>
      <c r="C32" s="235">
        <f t="shared" si="0"/>
        <v>17909</v>
      </c>
      <c r="D32" s="236">
        <v>10000</v>
      </c>
      <c r="E32" s="236"/>
      <c r="F32" s="236"/>
      <c r="G32" s="236"/>
      <c r="H32" s="236"/>
      <c r="I32" s="236"/>
      <c r="J32" s="236"/>
      <c r="K32" s="236"/>
      <c r="L32" s="236">
        <v>909</v>
      </c>
      <c r="M32" s="236">
        <v>7000</v>
      </c>
      <c r="N32" s="236"/>
      <c r="O32" s="236"/>
      <c r="P32" s="236"/>
      <c r="Q32" s="236"/>
      <c r="R32" s="236"/>
      <c r="S32" s="236"/>
      <c r="T32" s="236"/>
      <c r="U32" s="236"/>
      <c r="V32" s="237"/>
      <c r="W32" s="159"/>
      <c r="X32" s="159"/>
      <c r="Y32" s="159"/>
      <c r="Z32" s="159"/>
    </row>
    <row r="33" spans="1:26" x14ac:dyDescent="0.3">
      <c r="A33" s="177" t="s">
        <v>382</v>
      </c>
      <c r="B33" s="176" t="s">
        <v>383</v>
      </c>
      <c r="C33" s="235">
        <f t="shared" si="0"/>
        <v>617868</v>
      </c>
      <c r="D33" s="236">
        <v>154470</v>
      </c>
      <c r="E33" s="236"/>
      <c r="F33" s="236">
        <v>45000</v>
      </c>
      <c r="G33" s="236"/>
      <c r="H33" s="236">
        <v>75000</v>
      </c>
      <c r="I33" s="236">
        <v>139024</v>
      </c>
      <c r="J33" s="236"/>
      <c r="K33" s="236"/>
      <c r="L33" s="236">
        <v>146374</v>
      </c>
      <c r="M33" s="236">
        <v>58000</v>
      </c>
      <c r="N33" s="236"/>
      <c r="O33" s="236"/>
      <c r="P33" s="236"/>
      <c r="Q33" s="236"/>
      <c r="R33" s="236"/>
      <c r="S33" s="236"/>
      <c r="T33" s="236"/>
      <c r="U33" s="236"/>
      <c r="V33" s="237"/>
      <c r="W33" s="159"/>
      <c r="X33" s="159"/>
      <c r="Y33" s="159"/>
      <c r="Z33" s="159"/>
    </row>
    <row r="34" spans="1:26" x14ac:dyDescent="0.3">
      <c r="A34" s="177" t="s">
        <v>384</v>
      </c>
      <c r="B34" s="176" t="s">
        <v>385</v>
      </c>
      <c r="C34" s="235">
        <f t="shared" si="0"/>
        <v>0</v>
      </c>
      <c r="D34" s="236">
        <v>0</v>
      </c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7"/>
      <c r="W34" s="159"/>
      <c r="X34" s="159"/>
      <c r="Y34" s="159"/>
      <c r="Z34" s="159"/>
    </row>
    <row r="35" spans="1:26" x14ac:dyDescent="0.3">
      <c r="A35" s="177" t="s">
        <v>386</v>
      </c>
      <c r="B35" s="176" t="s">
        <v>387</v>
      </c>
      <c r="C35" s="235">
        <f t="shared" ref="C35:C66" si="6">SUM(D35:V35)</f>
        <v>100000</v>
      </c>
      <c r="D35" s="236">
        <v>40000</v>
      </c>
      <c r="E35" s="236"/>
      <c r="F35" s="236"/>
      <c r="G35" s="236"/>
      <c r="H35" s="236"/>
      <c r="I35" s="236"/>
      <c r="J35" s="236"/>
      <c r="K35" s="236"/>
      <c r="L35" s="236">
        <v>60000</v>
      </c>
      <c r="M35" s="236"/>
      <c r="N35" s="236"/>
      <c r="O35" s="236"/>
      <c r="P35" s="236"/>
      <c r="Q35" s="236"/>
      <c r="R35" s="236"/>
      <c r="S35" s="236"/>
      <c r="T35" s="236"/>
      <c r="U35" s="236"/>
      <c r="V35" s="237"/>
      <c r="W35" s="159"/>
      <c r="X35" s="159"/>
      <c r="Y35" s="159"/>
      <c r="Z35" s="159"/>
    </row>
    <row r="36" spans="1:26" x14ac:dyDescent="0.3">
      <c r="A36" s="177" t="s">
        <v>388</v>
      </c>
      <c r="B36" s="176" t="s">
        <v>389</v>
      </c>
      <c r="C36" s="235">
        <f t="shared" si="6"/>
        <v>2560370</v>
      </c>
      <c r="D36" s="236">
        <v>362370</v>
      </c>
      <c r="E36" s="236">
        <v>29000</v>
      </c>
      <c r="F36" s="236">
        <v>630000</v>
      </c>
      <c r="G36" s="236"/>
      <c r="H36" s="236"/>
      <c r="I36" s="236">
        <v>80000</v>
      </c>
      <c r="J36" s="236">
        <v>75000</v>
      </c>
      <c r="K36" s="236"/>
      <c r="L36" s="236">
        <v>500000</v>
      </c>
      <c r="M36" s="236"/>
      <c r="N36" s="236"/>
      <c r="O36" s="236"/>
      <c r="P36" s="236">
        <v>884000</v>
      </c>
      <c r="Q36" s="236"/>
      <c r="R36" s="236"/>
      <c r="S36" s="236"/>
      <c r="T36" s="236"/>
      <c r="U36" s="236"/>
      <c r="V36" s="237"/>
      <c r="W36" s="159"/>
      <c r="X36" s="159"/>
      <c r="Y36" s="159"/>
      <c r="Z36" s="159"/>
    </row>
    <row r="37" spans="1:26" s="154" customFormat="1" x14ac:dyDescent="0.3">
      <c r="A37" s="180" t="s">
        <v>390</v>
      </c>
      <c r="B37" s="179" t="s">
        <v>391</v>
      </c>
      <c r="C37" s="235">
        <f t="shared" si="6"/>
        <v>5401033</v>
      </c>
      <c r="D37" s="238">
        <f>SUM(D30:D36)</f>
        <v>916840</v>
      </c>
      <c r="E37" s="238">
        <f t="shared" ref="E37:V37" si="7">SUM(E30:E36)</f>
        <v>49000</v>
      </c>
      <c r="F37" s="238">
        <f t="shared" si="7"/>
        <v>1320460</v>
      </c>
      <c r="G37" s="238">
        <f t="shared" si="7"/>
        <v>0</v>
      </c>
      <c r="H37" s="238">
        <f t="shared" si="7"/>
        <v>75000</v>
      </c>
      <c r="I37" s="238">
        <f t="shared" si="7"/>
        <v>219024</v>
      </c>
      <c r="J37" s="238">
        <f t="shared" si="7"/>
        <v>75000</v>
      </c>
      <c r="K37" s="238">
        <f t="shared" si="7"/>
        <v>773000</v>
      </c>
      <c r="L37" s="238">
        <f t="shared" si="7"/>
        <v>716709</v>
      </c>
      <c r="M37" s="238">
        <f t="shared" si="7"/>
        <v>347000</v>
      </c>
      <c r="N37" s="238">
        <f t="shared" si="7"/>
        <v>0</v>
      </c>
      <c r="O37" s="238">
        <f t="shared" si="7"/>
        <v>25000</v>
      </c>
      <c r="P37" s="238">
        <f t="shared" si="7"/>
        <v>884000</v>
      </c>
      <c r="Q37" s="238">
        <f t="shared" si="7"/>
        <v>0</v>
      </c>
      <c r="R37" s="238">
        <f t="shared" si="7"/>
        <v>0</v>
      </c>
      <c r="S37" s="238">
        <f t="shared" si="7"/>
        <v>0</v>
      </c>
      <c r="T37" s="238">
        <f t="shared" si="7"/>
        <v>0</v>
      </c>
      <c r="U37" s="238">
        <f t="shared" si="7"/>
        <v>0</v>
      </c>
      <c r="V37" s="239">
        <f t="shared" si="7"/>
        <v>0</v>
      </c>
      <c r="W37" s="169"/>
      <c r="X37" s="169"/>
      <c r="Y37" s="169"/>
      <c r="Z37" s="169"/>
    </row>
    <row r="38" spans="1:26" x14ac:dyDescent="0.3">
      <c r="A38" s="177" t="s">
        <v>392</v>
      </c>
      <c r="B38" s="176" t="s">
        <v>393</v>
      </c>
      <c r="C38" s="235">
        <f t="shared" si="6"/>
        <v>0</v>
      </c>
      <c r="D38" s="236">
        <v>0</v>
      </c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7"/>
      <c r="W38" s="159"/>
      <c r="X38" s="159"/>
      <c r="Y38" s="159"/>
      <c r="Z38" s="159"/>
    </row>
    <row r="39" spans="1:26" x14ac:dyDescent="0.3">
      <c r="A39" s="177" t="s">
        <v>394</v>
      </c>
      <c r="B39" s="176" t="s">
        <v>395</v>
      </c>
      <c r="C39" s="235">
        <f t="shared" si="6"/>
        <v>0</v>
      </c>
      <c r="D39" s="236">
        <v>0</v>
      </c>
      <c r="E39" s="236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6"/>
      <c r="Q39" s="236"/>
      <c r="R39" s="236"/>
      <c r="S39" s="236"/>
      <c r="T39" s="236"/>
      <c r="U39" s="236"/>
      <c r="V39" s="237"/>
      <c r="W39" s="159"/>
      <c r="X39" s="159"/>
      <c r="Y39" s="159"/>
      <c r="Z39" s="159"/>
    </row>
    <row r="40" spans="1:26" s="154" customFormat="1" x14ac:dyDescent="0.3">
      <c r="A40" s="180" t="s">
        <v>396</v>
      </c>
      <c r="B40" s="179" t="s">
        <v>397</v>
      </c>
      <c r="C40" s="235">
        <f t="shared" si="6"/>
        <v>0</v>
      </c>
      <c r="D40" s="238">
        <f>+D38+D39</f>
        <v>0</v>
      </c>
      <c r="E40" s="238">
        <f t="shared" ref="E40:V40" si="8">+E38+E39</f>
        <v>0</v>
      </c>
      <c r="F40" s="238">
        <f t="shared" si="8"/>
        <v>0</v>
      </c>
      <c r="G40" s="238">
        <f t="shared" si="8"/>
        <v>0</v>
      </c>
      <c r="H40" s="238">
        <f t="shared" si="8"/>
        <v>0</v>
      </c>
      <c r="I40" s="238">
        <f t="shared" si="8"/>
        <v>0</v>
      </c>
      <c r="J40" s="238">
        <f t="shared" si="8"/>
        <v>0</v>
      </c>
      <c r="K40" s="238">
        <f t="shared" si="8"/>
        <v>0</v>
      </c>
      <c r="L40" s="238">
        <f t="shared" si="8"/>
        <v>0</v>
      </c>
      <c r="M40" s="238">
        <f t="shared" si="8"/>
        <v>0</v>
      </c>
      <c r="N40" s="238">
        <f t="shared" si="8"/>
        <v>0</v>
      </c>
      <c r="O40" s="238">
        <f t="shared" si="8"/>
        <v>0</v>
      </c>
      <c r="P40" s="238">
        <f t="shared" si="8"/>
        <v>0</v>
      </c>
      <c r="Q40" s="238">
        <f t="shared" si="8"/>
        <v>0</v>
      </c>
      <c r="R40" s="238">
        <f t="shared" si="8"/>
        <v>0</v>
      </c>
      <c r="S40" s="238">
        <f t="shared" si="8"/>
        <v>0</v>
      </c>
      <c r="T40" s="238">
        <f t="shared" si="8"/>
        <v>0</v>
      </c>
      <c r="U40" s="238">
        <f t="shared" si="8"/>
        <v>0</v>
      </c>
      <c r="V40" s="239">
        <f t="shared" si="8"/>
        <v>0</v>
      </c>
      <c r="W40" s="169"/>
      <c r="X40" s="169"/>
      <c r="Y40" s="169"/>
      <c r="Z40" s="169"/>
    </row>
    <row r="41" spans="1:26" x14ac:dyDescent="0.3">
      <c r="A41" s="177" t="s">
        <v>398</v>
      </c>
      <c r="B41" s="176" t="s">
        <v>399</v>
      </c>
      <c r="C41" s="235">
        <f t="shared" si="6"/>
        <v>2496750</v>
      </c>
      <c r="D41" s="236">
        <v>320000</v>
      </c>
      <c r="E41" s="236">
        <v>13000</v>
      </c>
      <c r="F41" s="236">
        <v>1248000</v>
      </c>
      <c r="G41" s="236"/>
      <c r="H41" s="236">
        <v>81000</v>
      </c>
      <c r="I41" s="236">
        <v>60000</v>
      </c>
      <c r="J41" s="236">
        <v>20000</v>
      </c>
      <c r="K41" s="236">
        <v>208000</v>
      </c>
      <c r="L41" s="236">
        <v>200000</v>
      </c>
      <c r="M41" s="236">
        <v>100000</v>
      </c>
      <c r="N41" s="236"/>
      <c r="O41" s="236">
        <v>6750</v>
      </c>
      <c r="P41" s="236">
        <v>240000</v>
      </c>
      <c r="Q41" s="236"/>
      <c r="R41" s="236"/>
      <c r="S41" s="236"/>
      <c r="T41" s="236"/>
      <c r="U41" s="236"/>
      <c r="V41" s="237"/>
      <c r="W41" s="159"/>
      <c r="X41" s="159"/>
      <c r="Y41" s="159"/>
      <c r="Z41" s="159"/>
    </row>
    <row r="42" spans="1:26" x14ac:dyDescent="0.3">
      <c r="A42" s="177" t="s">
        <v>400</v>
      </c>
      <c r="B42" s="176" t="s">
        <v>401</v>
      </c>
      <c r="C42" s="235">
        <f t="shared" si="6"/>
        <v>0</v>
      </c>
      <c r="D42" s="236">
        <v>0</v>
      </c>
      <c r="E42" s="236">
        <v>0</v>
      </c>
      <c r="F42" s="236">
        <v>0</v>
      </c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7"/>
      <c r="W42" s="159"/>
      <c r="X42" s="159"/>
      <c r="Y42" s="159"/>
      <c r="Z42" s="159"/>
    </row>
    <row r="43" spans="1:26" x14ac:dyDescent="0.3">
      <c r="A43" s="177" t="s">
        <v>402</v>
      </c>
      <c r="B43" s="176" t="s">
        <v>403</v>
      </c>
      <c r="C43" s="235">
        <f t="shared" si="6"/>
        <v>0</v>
      </c>
      <c r="D43" s="236">
        <v>0</v>
      </c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236"/>
      <c r="T43" s="236"/>
      <c r="U43" s="236"/>
      <c r="V43" s="237"/>
      <c r="W43" s="159"/>
      <c r="X43" s="159"/>
      <c r="Y43" s="159"/>
      <c r="Z43" s="159"/>
    </row>
    <row r="44" spans="1:26" x14ac:dyDescent="0.3">
      <c r="A44" s="177" t="s">
        <v>404</v>
      </c>
      <c r="B44" s="176" t="s">
        <v>405</v>
      </c>
      <c r="C44" s="235">
        <f t="shared" si="6"/>
        <v>0</v>
      </c>
      <c r="D44" s="236">
        <v>0</v>
      </c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7"/>
      <c r="W44" s="159"/>
      <c r="X44" s="159"/>
      <c r="Y44" s="159"/>
      <c r="Z44" s="159"/>
    </row>
    <row r="45" spans="1:26" x14ac:dyDescent="0.3">
      <c r="A45" s="177" t="s">
        <v>406</v>
      </c>
      <c r="B45" s="176" t="s">
        <v>407</v>
      </c>
      <c r="C45" s="235">
        <f t="shared" si="6"/>
        <v>261000</v>
      </c>
      <c r="D45" s="236">
        <v>50000</v>
      </c>
      <c r="E45" s="236"/>
      <c r="F45" s="236">
        <v>90000</v>
      </c>
      <c r="G45" s="236"/>
      <c r="H45" s="236"/>
      <c r="I45" s="236"/>
      <c r="J45" s="236"/>
      <c r="K45" s="236"/>
      <c r="L45" s="236">
        <v>54000</v>
      </c>
      <c r="M45" s="236"/>
      <c r="N45" s="236"/>
      <c r="O45" s="236"/>
      <c r="P45" s="236">
        <v>67000</v>
      </c>
      <c r="Q45" s="236"/>
      <c r="R45" s="236"/>
      <c r="S45" s="236"/>
      <c r="T45" s="236"/>
      <c r="U45" s="236"/>
      <c r="V45" s="237"/>
      <c r="W45" s="159"/>
      <c r="X45" s="159"/>
      <c r="Y45" s="159"/>
      <c r="Z45" s="159"/>
    </row>
    <row r="46" spans="1:26" x14ac:dyDescent="0.3">
      <c r="A46" s="177" t="s">
        <v>578</v>
      </c>
      <c r="B46" s="176" t="s">
        <v>579</v>
      </c>
      <c r="C46" s="235">
        <f t="shared" si="6"/>
        <v>0</v>
      </c>
      <c r="D46" s="236"/>
      <c r="E46" s="236"/>
      <c r="F46" s="236">
        <v>0</v>
      </c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7"/>
      <c r="W46" s="159"/>
      <c r="X46" s="159"/>
      <c r="Y46" s="159"/>
      <c r="Z46" s="159"/>
    </row>
    <row r="47" spans="1:26" s="154" customFormat="1" x14ac:dyDescent="0.3">
      <c r="A47" s="180" t="s">
        <v>408</v>
      </c>
      <c r="B47" s="179" t="s">
        <v>409</v>
      </c>
      <c r="C47" s="235">
        <f t="shared" si="6"/>
        <v>2757750</v>
      </c>
      <c r="D47" s="238">
        <f>SUM(D41:D46)</f>
        <v>370000</v>
      </c>
      <c r="E47" s="238">
        <f t="shared" ref="E47:V47" si="9">SUM(E41:E46)</f>
        <v>13000</v>
      </c>
      <c r="F47" s="238">
        <f t="shared" si="9"/>
        <v>1338000</v>
      </c>
      <c r="G47" s="238">
        <f t="shared" si="9"/>
        <v>0</v>
      </c>
      <c r="H47" s="238">
        <f t="shared" si="9"/>
        <v>81000</v>
      </c>
      <c r="I47" s="238">
        <f t="shared" si="9"/>
        <v>60000</v>
      </c>
      <c r="J47" s="238">
        <f t="shared" si="9"/>
        <v>20000</v>
      </c>
      <c r="K47" s="238">
        <f t="shared" si="9"/>
        <v>208000</v>
      </c>
      <c r="L47" s="238">
        <f t="shared" si="9"/>
        <v>254000</v>
      </c>
      <c r="M47" s="238">
        <f t="shared" si="9"/>
        <v>100000</v>
      </c>
      <c r="N47" s="238">
        <f t="shared" si="9"/>
        <v>0</v>
      </c>
      <c r="O47" s="238">
        <f t="shared" si="9"/>
        <v>6750</v>
      </c>
      <c r="P47" s="238">
        <f t="shared" si="9"/>
        <v>307000</v>
      </c>
      <c r="Q47" s="238">
        <f t="shared" si="9"/>
        <v>0</v>
      </c>
      <c r="R47" s="238">
        <f t="shared" si="9"/>
        <v>0</v>
      </c>
      <c r="S47" s="238">
        <f t="shared" si="9"/>
        <v>0</v>
      </c>
      <c r="T47" s="238">
        <f t="shared" si="9"/>
        <v>0</v>
      </c>
      <c r="U47" s="238">
        <f t="shared" si="9"/>
        <v>0</v>
      </c>
      <c r="V47" s="239">
        <f t="shared" si="9"/>
        <v>0</v>
      </c>
      <c r="W47" s="169"/>
      <c r="X47" s="169"/>
      <c r="Y47" s="169"/>
      <c r="Z47" s="169"/>
    </row>
    <row r="48" spans="1:26" s="184" customFormat="1" ht="15.6" x14ac:dyDescent="0.3">
      <c r="A48" s="185" t="s">
        <v>410</v>
      </c>
      <c r="B48" s="182" t="s">
        <v>411</v>
      </c>
      <c r="C48" s="235">
        <f t="shared" si="6"/>
        <v>9457127</v>
      </c>
      <c r="D48" s="240">
        <f>+D47+D40+D37+D29+D26</f>
        <v>1548596</v>
      </c>
      <c r="E48" s="240">
        <f t="shared" ref="E48:V48" si="10">+E47+E40+E37+E29+E26</f>
        <v>84000</v>
      </c>
      <c r="F48" s="240">
        <f t="shared" si="10"/>
        <v>2658460</v>
      </c>
      <c r="G48" s="240">
        <f t="shared" si="10"/>
        <v>0</v>
      </c>
      <c r="H48" s="240">
        <f t="shared" si="10"/>
        <v>456000</v>
      </c>
      <c r="I48" s="240">
        <f t="shared" si="10"/>
        <v>279024</v>
      </c>
      <c r="J48" s="240">
        <f t="shared" si="10"/>
        <v>95000</v>
      </c>
      <c r="K48" s="240">
        <f t="shared" si="10"/>
        <v>981000</v>
      </c>
      <c r="L48" s="240">
        <f t="shared" si="10"/>
        <v>1302229</v>
      </c>
      <c r="M48" s="240">
        <f t="shared" si="10"/>
        <v>530068</v>
      </c>
      <c r="N48" s="240">
        <f t="shared" si="10"/>
        <v>0</v>
      </c>
      <c r="O48" s="240">
        <f t="shared" si="10"/>
        <v>31750</v>
      </c>
      <c r="P48" s="240">
        <f t="shared" si="10"/>
        <v>1491000</v>
      </c>
      <c r="Q48" s="240">
        <f t="shared" si="10"/>
        <v>0</v>
      </c>
      <c r="R48" s="240">
        <f t="shared" si="10"/>
        <v>0</v>
      </c>
      <c r="S48" s="240">
        <f t="shared" si="10"/>
        <v>0</v>
      </c>
      <c r="T48" s="240">
        <f t="shared" si="10"/>
        <v>0</v>
      </c>
      <c r="U48" s="240">
        <f t="shared" si="10"/>
        <v>0</v>
      </c>
      <c r="V48" s="241">
        <f t="shared" si="10"/>
        <v>0</v>
      </c>
      <c r="W48" s="183"/>
      <c r="X48" s="183"/>
      <c r="Y48" s="183"/>
      <c r="Z48" s="183"/>
    </row>
    <row r="49" spans="1:26" x14ac:dyDescent="0.3">
      <c r="A49" s="186" t="s">
        <v>412</v>
      </c>
      <c r="B49" s="176" t="s">
        <v>413</v>
      </c>
      <c r="C49" s="235">
        <f t="shared" si="6"/>
        <v>0</v>
      </c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36"/>
      <c r="U49" s="236"/>
      <c r="V49" s="237"/>
      <c r="W49" s="159"/>
      <c r="X49" s="159"/>
      <c r="Y49" s="159"/>
      <c r="Z49" s="159"/>
    </row>
    <row r="50" spans="1:26" x14ac:dyDescent="0.3">
      <c r="A50" s="186" t="s">
        <v>414</v>
      </c>
      <c r="B50" s="176" t="s">
        <v>415</v>
      </c>
      <c r="C50" s="235">
        <f t="shared" si="6"/>
        <v>0</v>
      </c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236"/>
      <c r="R50" s="236"/>
      <c r="S50" s="236"/>
      <c r="T50" s="236"/>
      <c r="U50" s="236"/>
      <c r="V50" s="237"/>
      <c r="W50" s="159"/>
      <c r="X50" s="159"/>
      <c r="Y50" s="159"/>
      <c r="Z50" s="159"/>
    </row>
    <row r="51" spans="1:26" x14ac:dyDescent="0.3">
      <c r="A51" s="187" t="s">
        <v>416</v>
      </c>
      <c r="B51" s="176" t="s">
        <v>417</v>
      </c>
      <c r="C51" s="235">
        <f t="shared" si="6"/>
        <v>0</v>
      </c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7"/>
      <c r="W51" s="159"/>
      <c r="X51" s="159"/>
      <c r="Y51" s="159"/>
      <c r="Z51" s="159"/>
    </row>
    <row r="52" spans="1:26" x14ac:dyDescent="0.3">
      <c r="A52" s="187" t="s">
        <v>418</v>
      </c>
      <c r="B52" s="176" t="s">
        <v>72</v>
      </c>
      <c r="C52" s="235">
        <f t="shared" si="6"/>
        <v>0</v>
      </c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7"/>
      <c r="W52" s="159"/>
      <c r="X52" s="159"/>
      <c r="Y52" s="159"/>
      <c r="Z52" s="159"/>
    </row>
    <row r="53" spans="1:26" x14ac:dyDescent="0.3">
      <c r="A53" s="187" t="s">
        <v>419</v>
      </c>
      <c r="B53" s="176" t="s">
        <v>420</v>
      </c>
      <c r="C53" s="235">
        <f t="shared" si="6"/>
        <v>0</v>
      </c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  <c r="Q53" s="236"/>
      <c r="R53" s="236"/>
      <c r="S53" s="236"/>
      <c r="T53" s="236"/>
      <c r="U53" s="236"/>
      <c r="V53" s="237"/>
      <c r="W53" s="159"/>
      <c r="X53" s="159"/>
      <c r="Y53" s="159"/>
      <c r="Z53" s="159"/>
    </row>
    <row r="54" spans="1:26" x14ac:dyDescent="0.3">
      <c r="A54" s="186" t="s">
        <v>421</v>
      </c>
      <c r="B54" s="176" t="s">
        <v>422</v>
      </c>
      <c r="C54" s="235">
        <f t="shared" si="6"/>
        <v>0</v>
      </c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7"/>
      <c r="W54" s="159"/>
      <c r="X54" s="159"/>
      <c r="Y54" s="159"/>
      <c r="Z54" s="159"/>
    </row>
    <row r="55" spans="1:26" x14ac:dyDescent="0.3">
      <c r="A55" s="186" t="s">
        <v>423</v>
      </c>
      <c r="B55" s="176" t="s">
        <v>424</v>
      </c>
      <c r="C55" s="235">
        <f t="shared" si="6"/>
        <v>0</v>
      </c>
      <c r="D55" s="236"/>
      <c r="E55" s="236"/>
      <c r="F55" s="236"/>
      <c r="G55" s="236"/>
      <c r="H55" s="236"/>
      <c r="I55" s="236"/>
      <c r="J55" s="236"/>
      <c r="K55" s="236"/>
      <c r="L55" s="236"/>
      <c r="M55" s="236"/>
      <c r="N55" s="236"/>
      <c r="O55" s="236"/>
      <c r="P55" s="236"/>
      <c r="Q55" s="236"/>
      <c r="R55" s="236"/>
      <c r="S55" s="236"/>
      <c r="T55" s="236"/>
      <c r="U55" s="236"/>
      <c r="V55" s="237"/>
      <c r="W55" s="159"/>
      <c r="X55" s="159"/>
      <c r="Y55" s="159"/>
      <c r="Z55" s="159"/>
    </row>
    <row r="56" spans="1:26" x14ac:dyDescent="0.3">
      <c r="A56" s="186" t="s">
        <v>425</v>
      </c>
      <c r="B56" s="176" t="s">
        <v>73</v>
      </c>
      <c r="C56" s="235">
        <f t="shared" si="6"/>
        <v>2149650</v>
      </c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>
        <v>2149650</v>
      </c>
      <c r="U56" s="236"/>
      <c r="V56" s="237"/>
      <c r="W56" s="159"/>
      <c r="X56" s="159"/>
      <c r="Y56" s="159"/>
      <c r="Z56" s="159"/>
    </row>
    <row r="57" spans="1:26" s="184" customFormat="1" ht="15.6" x14ac:dyDescent="0.3">
      <c r="A57" s="188" t="s">
        <v>186</v>
      </c>
      <c r="B57" s="182" t="s">
        <v>74</v>
      </c>
      <c r="C57" s="235">
        <f t="shared" si="6"/>
        <v>2149650</v>
      </c>
      <c r="D57" s="240">
        <f>SUM(D49:D56)</f>
        <v>0</v>
      </c>
      <c r="E57" s="240">
        <f t="shared" ref="E57:V57" si="11">SUM(E49:E56)</f>
        <v>0</v>
      </c>
      <c r="F57" s="240">
        <f t="shared" si="11"/>
        <v>0</v>
      </c>
      <c r="G57" s="240">
        <f t="shared" si="11"/>
        <v>0</v>
      </c>
      <c r="H57" s="240">
        <f t="shared" si="11"/>
        <v>0</v>
      </c>
      <c r="I57" s="240">
        <f t="shared" si="11"/>
        <v>0</v>
      </c>
      <c r="J57" s="240">
        <f t="shared" si="11"/>
        <v>0</v>
      </c>
      <c r="K57" s="240">
        <f t="shared" si="11"/>
        <v>0</v>
      </c>
      <c r="L57" s="240">
        <f t="shared" si="11"/>
        <v>0</v>
      </c>
      <c r="M57" s="240">
        <f t="shared" si="11"/>
        <v>0</v>
      </c>
      <c r="N57" s="240">
        <f t="shared" si="11"/>
        <v>0</v>
      </c>
      <c r="O57" s="240">
        <f t="shared" si="11"/>
        <v>0</v>
      </c>
      <c r="P57" s="240">
        <f t="shared" si="11"/>
        <v>0</v>
      </c>
      <c r="Q57" s="240">
        <f t="shared" si="11"/>
        <v>0</v>
      </c>
      <c r="R57" s="240">
        <f t="shared" si="11"/>
        <v>0</v>
      </c>
      <c r="S57" s="240">
        <f t="shared" si="11"/>
        <v>0</v>
      </c>
      <c r="T57" s="240">
        <f t="shared" si="11"/>
        <v>2149650</v>
      </c>
      <c r="U57" s="240">
        <f t="shared" si="11"/>
        <v>0</v>
      </c>
      <c r="V57" s="241">
        <f t="shared" si="11"/>
        <v>0</v>
      </c>
      <c r="W57" s="183"/>
      <c r="X57" s="183"/>
      <c r="Y57" s="183"/>
      <c r="Z57" s="183"/>
    </row>
    <row r="58" spans="1:26" x14ac:dyDescent="0.3">
      <c r="A58" s="189" t="s">
        <v>426</v>
      </c>
      <c r="B58" s="176" t="s">
        <v>427</v>
      </c>
      <c r="C58" s="235">
        <f t="shared" si="6"/>
        <v>0</v>
      </c>
      <c r="D58" s="236"/>
      <c r="E58" s="236"/>
      <c r="F58" s="236"/>
      <c r="G58" s="236"/>
      <c r="H58" s="236"/>
      <c r="I58" s="236"/>
      <c r="J58" s="236"/>
      <c r="K58" s="236"/>
      <c r="L58" s="236"/>
      <c r="M58" s="236"/>
      <c r="N58" s="236"/>
      <c r="O58" s="236"/>
      <c r="P58" s="236"/>
      <c r="Q58" s="236"/>
      <c r="R58" s="236"/>
      <c r="S58" s="236"/>
      <c r="T58" s="236"/>
      <c r="U58" s="236"/>
      <c r="V58" s="237"/>
      <c r="W58" s="159"/>
      <c r="X58" s="159"/>
      <c r="Y58" s="159"/>
      <c r="Z58" s="159"/>
    </row>
    <row r="59" spans="1:26" x14ac:dyDescent="0.3">
      <c r="A59" s="189" t="s">
        <v>428</v>
      </c>
      <c r="B59" s="176" t="s">
        <v>429</v>
      </c>
      <c r="C59" s="235">
        <f t="shared" si="6"/>
        <v>0</v>
      </c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237"/>
      <c r="W59" s="159"/>
      <c r="X59" s="159"/>
      <c r="Y59" s="159"/>
      <c r="Z59" s="159"/>
    </row>
    <row r="60" spans="1:26" x14ac:dyDescent="0.3">
      <c r="A60" s="189" t="s">
        <v>430</v>
      </c>
      <c r="B60" s="176" t="s">
        <v>431</v>
      </c>
      <c r="C60" s="235">
        <f t="shared" si="6"/>
        <v>0</v>
      </c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7"/>
      <c r="W60" s="159"/>
      <c r="X60" s="159"/>
      <c r="Y60" s="159"/>
      <c r="Z60" s="159"/>
    </row>
    <row r="61" spans="1:26" x14ac:dyDescent="0.3">
      <c r="A61" s="189" t="s">
        <v>432</v>
      </c>
      <c r="B61" s="176" t="s">
        <v>433</v>
      </c>
      <c r="C61" s="235">
        <f t="shared" si="6"/>
        <v>0</v>
      </c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7"/>
      <c r="W61" s="159"/>
      <c r="X61" s="159"/>
      <c r="Y61" s="159"/>
      <c r="Z61" s="159"/>
    </row>
    <row r="62" spans="1:26" x14ac:dyDescent="0.3">
      <c r="A62" s="189" t="s">
        <v>434</v>
      </c>
      <c r="B62" s="176" t="s">
        <v>435</v>
      </c>
      <c r="C62" s="235">
        <f t="shared" si="6"/>
        <v>0</v>
      </c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36"/>
      <c r="O62" s="236"/>
      <c r="P62" s="236"/>
      <c r="Q62" s="236"/>
      <c r="R62" s="236"/>
      <c r="S62" s="236"/>
      <c r="T62" s="236"/>
      <c r="U62" s="236"/>
      <c r="V62" s="237"/>
      <c r="W62" s="159"/>
      <c r="X62" s="159"/>
      <c r="Y62" s="159"/>
      <c r="Z62" s="159"/>
    </row>
    <row r="63" spans="1:26" x14ac:dyDescent="0.3">
      <c r="A63" s="189" t="s">
        <v>187</v>
      </c>
      <c r="B63" s="176" t="s">
        <v>75</v>
      </c>
      <c r="C63" s="235">
        <f t="shared" si="6"/>
        <v>263352</v>
      </c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>
        <v>186600</v>
      </c>
      <c r="O63" s="236"/>
      <c r="P63" s="236"/>
      <c r="Q63" s="236"/>
      <c r="R63" s="236">
        <v>50000</v>
      </c>
      <c r="S63" s="236"/>
      <c r="T63" s="236"/>
      <c r="U63" s="236">
        <v>26752</v>
      </c>
      <c r="V63" s="237"/>
      <c r="W63" s="159"/>
      <c r="X63" s="159"/>
      <c r="Y63" s="159"/>
      <c r="Z63" s="159"/>
    </row>
    <row r="64" spans="1:26" x14ac:dyDescent="0.3">
      <c r="A64" s="189" t="s">
        <v>436</v>
      </c>
      <c r="B64" s="176" t="s">
        <v>437</v>
      </c>
      <c r="C64" s="235">
        <f t="shared" si="6"/>
        <v>0</v>
      </c>
      <c r="D64" s="236"/>
      <c r="E64" s="236"/>
      <c r="F64" s="236"/>
      <c r="G64" s="236"/>
      <c r="H64" s="236"/>
      <c r="I64" s="236"/>
      <c r="J64" s="236"/>
      <c r="K64" s="236"/>
      <c r="L64" s="236"/>
      <c r="M64" s="236"/>
      <c r="N64" s="236"/>
      <c r="O64" s="236"/>
      <c r="P64" s="236"/>
      <c r="Q64" s="236"/>
      <c r="R64" s="236"/>
      <c r="S64" s="236"/>
      <c r="T64" s="236"/>
      <c r="U64" s="236"/>
      <c r="V64" s="237"/>
      <c r="W64" s="159"/>
      <c r="X64" s="159"/>
      <c r="Y64" s="159"/>
      <c r="Z64" s="159"/>
    </row>
    <row r="65" spans="1:26" x14ac:dyDescent="0.3">
      <c r="A65" s="189" t="s">
        <v>541</v>
      </c>
      <c r="B65" s="176" t="s">
        <v>438</v>
      </c>
      <c r="C65" s="235">
        <f t="shared" si="6"/>
        <v>0</v>
      </c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7"/>
      <c r="W65" s="159"/>
      <c r="X65" s="159"/>
      <c r="Y65" s="159"/>
      <c r="Z65" s="159"/>
    </row>
    <row r="66" spans="1:26" x14ac:dyDescent="0.3">
      <c r="A66" s="189" t="s">
        <v>439</v>
      </c>
      <c r="B66" s="176" t="s">
        <v>440</v>
      </c>
      <c r="C66" s="235">
        <f t="shared" si="6"/>
        <v>0</v>
      </c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7"/>
      <c r="W66" s="159"/>
      <c r="X66" s="159"/>
      <c r="Y66" s="159"/>
      <c r="Z66" s="159"/>
    </row>
    <row r="67" spans="1:26" x14ac:dyDescent="0.3">
      <c r="A67" s="189" t="s">
        <v>441</v>
      </c>
      <c r="B67" s="190" t="s">
        <v>442</v>
      </c>
      <c r="C67" s="235">
        <f t="shared" ref="C67:C98" si="12">SUM(D67:V67)</f>
        <v>0</v>
      </c>
      <c r="D67" s="236"/>
      <c r="E67" s="236"/>
      <c r="F67" s="236"/>
      <c r="G67" s="236"/>
      <c r="H67" s="236"/>
      <c r="I67" s="236"/>
      <c r="J67" s="236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7"/>
      <c r="W67" s="159"/>
      <c r="X67" s="159"/>
      <c r="Y67" s="159"/>
      <c r="Z67" s="159"/>
    </row>
    <row r="68" spans="1:26" x14ac:dyDescent="0.3">
      <c r="A68" s="189" t="s">
        <v>443</v>
      </c>
      <c r="B68" s="190" t="s">
        <v>445</v>
      </c>
      <c r="C68" s="235">
        <f t="shared" si="12"/>
        <v>473858</v>
      </c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6"/>
      <c r="P68" s="236"/>
      <c r="Q68" s="236">
        <v>473858</v>
      </c>
      <c r="R68" s="236"/>
      <c r="S68" s="236"/>
      <c r="T68" s="236"/>
      <c r="U68" s="236"/>
      <c r="V68" s="237"/>
      <c r="W68" s="159"/>
      <c r="X68" s="159"/>
      <c r="Y68" s="159"/>
      <c r="Z68" s="159"/>
    </row>
    <row r="69" spans="1:26" ht="15.6" x14ac:dyDescent="0.3">
      <c r="A69" s="189" t="s">
        <v>444</v>
      </c>
      <c r="B69" s="190" t="s">
        <v>565</v>
      </c>
      <c r="C69" s="243">
        <f t="shared" si="12"/>
        <v>4622750</v>
      </c>
      <c r="D69" s="244">
        <v>4622750</v>
      </c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7"/>
      <c r="W69" s="159"/>
      <c r="X69" s="159"/>
      <c r="Y69" s="159"/>
      <c r="Z69" s="159"/>
    </row>
    <row r="70" spans="1:26" x14ac:dyDescent="0.3">
      <c r="A70" s="189" t="s">
        <v>446</v>
      </c>
      <c r="B70" s="190" t="s">
        <v>565</v>
      </c>
      <c r="C70" s="235">
        <f t="shared" si="12"/>
        <v>0</v>
      </c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6"/>
      <c r="R70" s="236"/>
      <c r="S70" s="236"/>
      <c r="T70" s="236"/>
      <c r="U70" s="236"/>
      <c r="V70" s="237"/>
      <c r="W70" s="159"/>
      <c r="X70" s="159"/>
      <c r="Y70" s="159"/>
      <c r="Z70" s="159"/>
    </row>
    <row r="71" spans="1:26" s="184" customFormat="1" ht="15.6" x14ac:dyDescent="0.3">
      <c r="A71" s="188" t="s">
        <v>447</v>
      </c>
      <c r="B71" s="182" t="s">
        <v>448</v>
      </c>
      <c r="C71" s="235">
        <f t="shared" si="12"/>
        <v>5359960</v>
      </c>
      <c r="D71" s="240">
        <f>SUM(D58:D70)</f>
        <v>4622750</v>
      </c>
      <c r="E71" s="240">
        <f t="shared" ref="E71:V71" si="13">SUM(E58:E70)</f>
        <v>0</v>
      </c>
      <c r="F71" s="240">
        <f t="shared" si="13"/>
        <v>0</v>
      </c>
      <c r="G71" s="240">
        <f t="shared" si="13"/>
        <v>0</v>
      </c>
      <c r="H71" s="240">
        <f t="shared" si="13"/>
        <v>0</v>
      </c>
      <c r="I71" s="240">
        <f t="shared" si="13"/>
        <v>0</v>
      </c>
      <c r="J71" s="240">
        <f t="shared" si="13"/>
        <v>0</v>
      </c>
      <c r="K71" s="240">
        <f t="shared" si="13"/>
        <v>0</v>
      </c>
      <c r="L71" s="240">
        <f t="shared" si="13"/>
        <v>0</v>
      </c>
      <c r="M71" s="240">
        <f t="shared" si="13"/>
        <v>0</v>
      </c>
      <c r="N71" s="240">
        <f t="shared" si="13"/>
        <v>186600</v>
      </c>
      <c r="O71" s="240">
        <f t="shared" si="13"/>
        <v>0</v>
      </c>
      <c r="P71" s="240">
        <f t="shared" si="13"/>
        <v>0</v>
      </c>
      <c r="Q71" s="240">
        <f t="shared" si="13"/>
        <v>473858</v>
      </c>
      <c r="R71" s="240">
        <f t="shared" si="13"/>
        <v>50000</v>
      </c>
      <c r="S71" s="240">
        <f t="shared" si="13"/>
        <v>0</v>
      </c>
      <c r="T71" s="240">
        <f t="shared" si="13"/>
        <v>0</v>
      </c>
      <c r="U71" s="240">
        <f t="shared" si="13"/>
        <v>26752</v>
      </c>
      <c r="V71" s="241">
        <f t="shared" si="13"/>
        <v>0</v>
      </c>
      <c r="W71" s="183"/>
      <c r="X71" s="183"/>
      <c r="Y71" s="183"/>
      <c r="Z71" s="183"/>
    </row>
    <row r="72" spans="1:26" x14ac:dyDescent="0.3">
      <c r="A72" s="191" t="s">
        <v>28</v>
      </c>
      <c r="B72" s="179"/>
      <c r="C72" s="235">
        <f t="shared" si="12"/>
        <v>0</v>
      </c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7"/>
      <c r="W72" s="159"/>
      <c r="X72" s="159"/>
      <c r="Y72" s="159"/>
      <c r="Z72" s="159"/>
    </row>
    <row r="73" spans="1:26" x14ac:dyDescent="0.3">
      <c r="A73" s="192" t="s">
        <v>449</v>
      </c>
      <c r="B73" s="176" t="s">
        <v>450</v>
      </c>
      <c r="C73" s="235">
        <f t="shared" si="12"/>
        <v>8000000</v>
      </c>
      <c r="D73" s="236"/>
      <c r="E73" s="236"/>
      <c r="F73" s="236">
        <v>8000000</v>
      </c>
      <c r="G73" s="236"/>
      <c r="H73" s="236"/>
      <c r="I73" s="236"/>
      <c r="J73" s="236">
        <v>0</v>
      </c>
      <c r="K73" s="236"/>
      <c r="L73" s="236"/>
      <c r="M73" s="236"/>
      <c r="N73" s="236"/>
      <c r="O73" s="236"/>
      <c r="P73" s="236"/>
      <c r="Q73" s="236"/>
      <c r="R73" s="236"/>
      <c r="S73" s="236"/>
      <c r="T73" s="236"/>
      <c r="U73" s="236"/>
      <c r="V73" s="237"/>
      <c r="W73" s="159"/>
      <c r="X73" s="159"/>
      <c r="Y73" s="159"/>
      <c r="Z73" s="159"/>
    </row>
    <row r="74" spans="1:26" x14ac:dyDescent="0.3">
      <c r="A74" s="192" t="s">
        <v>451</v>
      </c>
      <c r="B74" s="176" t="s">
        <v>452</v>
      </c>
      <c r="C74" s="235">
        <f t="shared" si="12"/>
        <v>6094000</v>
      </c>
      <c r="D74" s="236"/>
      <c r="E74" s="236"/>
      <c r="F74" s="236">
        <v>4500000</v>
      </c>
      <c r="G74" s="236"/>
      <c r="H74" s="236"/>
      <c r="I74" s="236">
        <v>894000</v>
      </c>
      <c r="J74" s="236">
        <v>700000</v>
      </c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7"/>
      <c r="W74" s="159"/>
      <c r="X74" s="159"/>
      <c r="Y74" s="159"/>
      <c r="Z74" s="159"/>
    </row>
    <row r="75" spans="1:26" x14ac:dyDescent="0.3">
      <c r="A75" s="192" t="s">
        <v>453</v>
      </c>
      <c r="B75" s="176" t="s">
        <v>454</v>
      </c>
      <c r="C75" s="235">
        <f t="shared" si="12"/>
        <v>0</v>
      </c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7"/>
      <c r="W75" s="159"/>
      <c r="X75" s="159"/>
      <c r="Y75" s="159"/>
      <c r="Z75" s="159"/>
    </row>
    <row r="76" spans="1:26" x14ac:dyDescent="0.3">
      <c r="A76" s="192" t="s">
        <v>455</v>
      </c>
      <c r="B76" s="176" t="s">
        <v>456</v>
      </c>
      <c r="C76" s="235">
        <f t="shared" si="12"/>
        <v>500000</v>
      </c>
      <c r="D76" s="236"/>
      <c r="E76" s="236"/>
      <c r="F76" s="236"/>
      <c r="G76" s="236"/>
      <c r="H76" s="236"/>
      <c r="I76" s="236">
        <v>500000</v>
      </c>
      <c r="J76" s="236">
        <v>0</v>
      </c>
      <c r="K76" s="236"/>
      <c r="L76" s="236"/>
      <c r="M76" s="236"/>
      <c r="N76" s="236"/>
      <c r="O76" s="236"/>
      <c r="P76" s="236"/>
      <c r="Q76" s="236"/>
      <c r="R76" s="236"/>
      <c r="S76" s="236"/>
      <c r="T76" s="236"/>
      <c r="U76" s="236"/>
      <c r="V76" s="237"/>
      <c r="W76" s="159"/>
      <c r="X76" s="159"/>
      <c r="Y76" s="159"/>
      <c r="Z76" s="159"/>
    </row>
    <row r="77" spans="1:26" x14ac:dyDescent="0.3">
      <c r="A77" s="177" t="s">
        <v>457</v>
      </c>
      <c r="B77" s="176" t="s">
        <v>458</v>
      </c>
      <c r="C77" s="235">
        <f t="shared" si="12"/>
        <v>0</v>
      </c>
      <c r="D77" s="236"/>
      <c r="E77" s="236"/>
      <c r="F77" s="236"/>
      <c r="G77" s="236"/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7"/>
      <c r="W77" s="159"/>
      <c r="X77" s="159"/>
      <c r="Y77" s="159"/>
      <c r="Z77" s="159"/>
    </row>
    <row r="78" spans="1:26" x14ac:dyDescent="0.3">
      <c r="A78" s="177" t="s">
        <v>459</v>
      </c>
      <c r="B78" s="176" t="s">
        <v>460</v>
      </c>
      <c r="C78" s="235">
        <f t="shared" si="12"/>
        <v>0</v>
      </c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7"/>
      <c r="W78" s="159"/>
      <c r="X78" s="159"/>
      <c r="Y78" s="159"/>
      <c r="Z78" s="159"/>
    </row>
    <row r="79" spans="1:26" x14ac:dyDescent="0.3">
      <c r="A79" s="177" t="s">
        <v>461</v>
      </c>
      <c r="B79" s="176" t="s">
        <v>462</v>
      </c>
      <c r="C79" s="235">
        <f t="shared" si="12"/>
        <v>3855000</v>
      </c>
      <c r="D79" s="236"/>
      <c r="E79" s="236"/>
      <c r="F79" s="236">
        <v>3275000</v>
      </c>
      <c r="G79" s="236"/>
      <c r="H79" s="236"/>
      <c r="I79" s="236">
        <v>380000</v>
      </c>
      <c r="J79" s="236">
        <v>200000</v>
      </c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7"/>
      <c r="W79" s="159"/>
      <c r="X79" s="159"/>
      <c r="Y79" s="159"/>
      <c r="Z79" s="159"/>
    </row>
    <row r="80" spans="1:26" s="184" customFormat="1" ht="15.6" x14ac:dyDescent="0.3">
      <c r="A80" s="185" t="s">
        <v>463</v>
      </c>
      <c r="B80" s="182" t="s">
        <v>464</v>
      </c>
      <c r="C80" s="235">
        <f t="shared" si="12"/>
        <v>18449000</v>
      </c>
      <c r="D80" s="240">
        <f>SUM(D72:D79)</f>
        <v>0</v>
      </c>
      <c r="E80" s="240">
        <f t="shared" ref="E80:V80" si="14">SUM(E72:E79)</f>
        <v>0</v>
      </c>
      <c r="F80" s="240">
        <f t="shared" si="14"/>
        <v>15775000</v>
      </c>
      <c r="G80" s="240">
        <f t="shared" si="14"/>
        <v>0</v>
      </c>
      <c r="H80" s="240">
        <f t="shared" si="14"/>
        <v>0</v>
      </c>
      <c r="I80" s="240">
        <f>SUM(I72:I79)</f>
        <v>1774000</v>
      </c>
      <c r="J80" s="240">
        <f t="shared" si="14"/>
        <v>900000</v>
      </c>
      <c r="K80" s="240">
        <f t="shared" si="14"/>
        <v>0</v>
      </c>
      <c r="L80" s="240">
        <f t="shared" si="14"/>
        <v>0</v>
      </c>
      <c r="M80" s="240">
        <f t="shared" si="14"/>
        <v>0</v>
      </c>
      <c r="N80" s="240">
        <f t="shared" si="14"/>
        <v>0</v>
      </c>
      <c r="O80" s="240">
        <f t="shared" si="14"/>
        <v>0</v>
      </c>
      <c r="P80" s="240">
        <f t="shared" si="14"/>
        <v>0</v>
      </c>
      <c r="Q80" s="240">
        <f t="shared" si="14"/>
        <v>0</v>
      </c>
      <c r="R80" s="240">
        <f t="shared" si="14"/>
        <v>0</v>
      </c>
      <c r="S80" s="240">
        <f t="shared" si="14"/>
        <v>0</v>
      </c>
      <c r="T80" s="240">
        <f t="shared" si="14"/>
        <v>0</v>
      </c>
      <c r="U80" s="240">
        <f t="shared" si="14"/>
        <v>0</v>
      </c>
      <c r="V80" s="241">
        <f t="shared" si="14"/>
        <v>0</v>
      </c>
      <c r="W80" s="183"/>
      <c r="X80" s="183"/>
      <c r="Y80" s="183"/>
      <c r="Z80" s="183"/>
    </row>
    <row r="81" spans="1:26" x14ac:dyDescent="0.3">
      <c r="A81" s="186" t="s">
        <v>465</v>
      </c>
      <c r="B81" s="176" t="s">
        <v>466</v>
      </c>
      <c r="C81" s="235">
        <f t="shared" si="12"/>
        <v>29188817</v>
      </c>
      <c r="D81" s="236"/>
      <c r="E81" s="236"/>
      <c r="F81" s="236">
        <v>29188817</v>
      </c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7">
        <v>0</v>
      </c>
      <c r="W81" s="159"/>
      <c r="X81" s="159"/>
      <c r="Y81" s="159"/>
      <c r="Z81" s="159"/>
    </row>
    <row r="82" spans="1:26" x14ac:dyDescent="0.3">
      <c r="A82" s="186" t="s">
        <v>467</v>
      </c>
      <c r="B82" s="176" t="s">
        <v>468</v>
      </c>
      <c r="C82" s="235">
        <f t="shared" si="12"/>
        <v>0</v>
      </c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7"/>
      <c r="W82" s="159"/>
      <c r="X82" s="159"/>
      <c r="Y82" s="159"/>
      <c r="Z82" s="159"/>
    </row>
    <row r="83" spans="1:26" x14ac:dyDescent="0.3">
      <c r="A83" s="186" t="s">
        <v>469</v>
      </c>
      <c r="B83" s="176" t="s">
        <v>470</v>
      </c>
      <c r="C83" s="235">
        <f t="shared" si="12"/>
        <v>954000</v>
      </c>
      <c r="D83" s="236"/>
      <c r="E83" s="236"/>
      <c r="F83" s="236"/>
      <c r="G83" s="236"/>
      <c r="H83" s="236"/>
      <c r="I83" s="236">
        <v>802000</v>
      </c>
      <c r="J83" s="236">
        <v>152000</v>
      </c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7"/>
      <c r="W83" s="159"/>
      <c r="X83" s="159"/>
      <c r="Y83" s="159"/>
      <c r="Z83" s="159"/>
    </row>
    <row r="84" spans="1:26" x14ac:dyDescent="0.3">
      <c r="A84" s="186" t="s">
        <v>471</v>
      </c>
      <c r="B84" s="176" t="s">
        <v>472</v>
      </c>
      <c r="C84" s="235">
        <f t="shared" si="12"/>
        <v>8156980</v>
      </c>
      <c r="D84" s="236"/>
      <c r="E84" s="236"/>
      <c r="F84" s="236">
        <v>7880980</v>
      </c>
      <c r="G84" s="236"/>
      <c r="H84" s="236"/>
      <c r="I84" s="236">
        <v>226000</v>
      </c>
      <c r="J84" s="236">
        <v>50000</v>
      </c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7">
        <v>0</v>
      </c>
      <c r="W84" s="159"/>
      <c r="X84" s="159"/>
      <c r="Y84" s="159"/>
      <c r="Z84" s="159"/>
    </row>
    <row r="85" spans="1:26" s="184" customFormat="1" ht="15.6" x14ac:dyDescent="0.3">
      <c r="A85" s="188" t="s">
        <v>473</v>
      </c>
      <c r="B85" s="182" t="s">
        <v>474</v>
      </c>
      <c r="C85" s="235">
        <f t="shared" si="12"/>
        <v>38299797</v>
      </c>
      <c r="D85" s="240">
        <f>SUM(D81:D84)</f>
        <v>0</v>
      </c>
      <c r="E85" s="240">
        <f t="shared" ref="E85:V85" si="15">SUM(E81:E84)</f>
        <v>0</v>
      </c>
      <c r="F85" s="240">
        <f>SUM(F81:F84)</f>
        <v>37069797</v>
      </c>
      <c r="G85" s="240">
        <f t="shared" si="15"/>
        <v>0</v>
      </c>
      <c r="H85" s="240">
        <f t="shared" si="15"/>
        <v>0</v>
      </c>
      <c r="I85" s="240">
        <f t="shared" si="15"/>
        <v>1028000</v>
      </c>
      <c r="J85" s="240">
        <f t="shared" si="15"/>
        <v>202000</v>
      </c>
      <c r="K85" s="240">
        <f t="shared" si="15"/>
        <v>0</v>
      </c>
      <c r="L85" s="240">
        <f t="shared" si="15"/>
        <v>0</v>
      </c>
      <c r="M85" s="240">
        <f t="shared" si="15"/>
        <v>0</v>
      </c>
      <c r="N85" s="240">
        <f t="shared" si="15"/>
        <v>0</v>
      </c>
      <c r="O85" s="240">
        <f t="shared" si="15"/>
        <v>0</v>
      </c>
      <c r="P85" s="240">
        <f t="shared" si="15"/>
        <v>0</v>
      </c>
      <c r="Q85" s="240">
        <f t="shared" si="15"/>
        <v>0</v>
      </c>
      <c r="R85" s="240">
        <f t="shared" si="15"/>
        <v>0</v>
      </c>
      <c r="S85" s="240">
        <f t="shared" si="15"/>
        <v>0</v>
      </c>
      <c r="T85" s="240">
        <f t="shared" si="15"/>
        <v>0</v>
      </c>
      <c r="U85" s="240">
        <f t="shared" si="15"/>
        <v>0</v>
      </c>
      <c r="V85" s="241">
        <f t="shared" si="15"/>
        <v>0</v>
      </c>
      <c r="W85" s="183"/>
      <c r="X85" s="183"/>
      <c r="Y85" s="183"/>
      <c r="Z85" s="183"/>
    </row>
    <row r="86" spans="1:26" x14ac:dyDescent="0.3">
      <c r="A86" s="186" t="s">
        <v>475</v>
      </c>
      <c r="B86" s="176" t="s">
        <v>476</v>
      </c>
      <c r="C86" s="235">
        <f t="shared" si="12"/>
        <v>0</v>
      </c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7"/>
      <c r="W86" s="159"/>
      <c r="X86" s="159"/>
      <c r="Y86" s="159"/>
      <c r="Z86" s="159"/>
    </row>
    <row r="87" spans="1:26" x14ac:dyDescent="0.3">
      <c r="A87" s="186" t="s">
        <v>477</v>
      </c>
      <c r="B87" s="176" t="s">
        <v>478</v>
      </c>
      <c r="C87" s="235">
        <f t="shared" si="12"/>
        <v>0</v>
      </c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7"/>
      <c r="W87" s="159"/>
      <c r="X87" s="159"/>
      <c r="Y87" s="159"/>
      <c r="Z87" s="159"/>
    </row>
    <row r="88" spans="1:26" x14ac:dyDescent="0.3">
      <c r="A88" s="186" t="s">
        <v>479</v>
      </c>
      <c r="B88" s="176" t="s">
        <v>480</v>
      </c>
      <c r="C88" s="235">
        <f t="shared" si="12"/>
        <v>0</v>
      </c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7"/>
      <c r="W88" s="159"/>
      <c r="X88" s="159"/>
      <c r="Y88" s="159"/>
      <c r="Z88" s="159"/>
    </row>
    <row r="89" spans="1:26" x14ac:dyDescent="0.3">
      <c r="A89" s="186" t="s">
        <v>481</v>
      </c>
      <c r="B89" s="176" t="s">
        <v>482</v>
      </c>
      <c r="C89" s="235">
        <f t="shared" si="12"/>
        <v>0</v>
      </c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7"/>
      <c r="W89" s="159"/>
      <c r="X89" s="159"/>
      <c r="Y89" s="159"/>
      <c r="Z89" s="159"/>
    </row>
    <row r="90" spans="1:26" x14ac:dyDescent="0.3">
      <c r="A90" s="186" t="s">
        <v>483</v>
      </c>
      <c r="B90" s="176" t="s">
        <v>484</v>
      </c>
      <c r="C90" s="235">
        <f t="shared" si="12"/>
        <v>0</v>
      </c>
      <c r="D90" s="236"/>
      <c r="E90" s="236"/>
      <c r="F90" s="236"/>
      <c r="G90" s="236"/>
      <c r="H90" s="236"/>
      <c r="I90" s="236"/>
      <c r="J90" s="236"/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7"/>
      <c r="W90" s="159"/>
      <c r="X90" s="159"/>
      <c r="Y90" s="159"/>
      <c r="Z90" s="159"/>
    </row>
    <row r="91" spans="1:26" x14ac:dyDescent="0.3">
      <c r="A91" s="186" t="s">
        <v>485</v>
      </c>
      <c r="B91" s="176" t="s">
        <v>486</v>
      </c>
      <c r="C91" s="235">
        <f t="shared" si="12"/>
        <v>0</v>
      </c>
      <c r="D91" s="236"/>
      <c r="E91" s="236"/>
      <c r="F91" s="236"/>
      <c r="G91" s="236"/>
      <c r="H91" s="236"/>
      <c r="I91" s="236"/>
      <c r="J91" s="236"/>
      <c r="K91" s="236"/>
      <c r="L91" s="236"/>
      <c r="M91" s="236"/>
      <c r="N91" s="236"/>
      <c r="O91" s="236"/>
      <c r="P91" s="236"/>
      <c r="Q91" s="236"/>
      <c r="R91" s="236"/>
      <c r="S91" s="236"/>
      <c r="T91" s="236"/>
      <c r="U91" s="236"/>
      <c r="V91" s="237"/>
      <c r="W91" s="159"/>
      <c r="X91" s="159"/>
      <c r="Y91" s="159"/>
      <c r="Z91" s="159"/>
    </row>
    <row r="92" spans="1:26" x14ac:dyDescent="0.3">
      <c r="A92" s="186" t="s">
        <v>487</v>
      </c>
      <c r="B92" s="176" t="s">
        <v>488</v>
      </c>
      <c r="C92" s="235">
        <f t="shared" si="12"/>
        <v>0</v>
      </c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7"/>
      <c r="W92" s="159"/>
      <c r="X92" s="159"/>
      <c r="Y92" s="159"/>
      <c r="Z92" s="159"/>
    </row>
    <row r="93" spans="1:26" x14ac:dyDescent="0.3">
      <c r="A93" s="186" t="s">
        <v>489</v>
      </c>
      <c r="B93" s="176" t="s">
        <v>490</v>
      </c>
      <c r="C93" s="235">
        <f t="shared" si="12"/>
        <v>0</v>
      </c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7"/>
      <c r="W93" s="159"/>
      <c r="X93" s="159"/>
      <c r="Y93" s="159"/>
      <c r="Z93" s="159"/>
    </row>
    <row r="94" spans="1:26" s="184" customFormat="1" ht="15.6" x14ac:dyDescent="0.3">
      <c r="A94" s="188" t="s">
        <v>491</v>
      </c>
      <c r="B94" s="182" t="s">
        <v>492</v>
      </c>
      <c r="C94" s="235">
        <f t="shared" si="12"/>
        <v>0</v>
      </c>
      <c r="D94" s="240">
        <f>SUM(D86:D93)</f>
        <v>0</v>
      </c>
      <c r="E94" s="240">
        <f t="shared" ref="E94:V94" si="16">SUM(E86:E93)</f>
        <v>0</v>
      </c>
      <c r="F94" s="240">
        <f t="shared" si="16"/>
        <v>0</v>
      </c>
      <c r="G94" s="240">
        <f t="shared" si="16"/>
        <v>0</v>
      </c>
      <c r="H94" s="240">
        <f t="shared" si="16"/>
        <v>0</v>
      </c>
      <c r="I94" s="240">
        <f t="shared" si="16"/>
        <v>0</v>
      </c>
      <c r="J94" s="240">
        <f t="shared" si="16"/>
        <v>0</v>
      </c>
      <c r="K94" s="240">
        <f t="shared" si="16"/>
        <v>0</v>
      </c>
      <c r="L94" s="240">
        <f t="shared" si="16"/>
        <v>0</v>
      </c>
      <c r="M94" s="240">
        <f t="shared" si="16"/>
        <v>0</v>
      </c>
      <c r="N94" s="240">
        <f t="shared" si="16"/>
        <v>0</v>
      </c>
      <c r="O94" s="240">
        <f t="shared" si="16"/>
        <v>0</v>
      </c>
      <c r="P94" s="240">
        <f t="shared" si="16"/>
        <v>0</v>
      </c>
      <c r="Q94" s="240">
        <f t="shared" si="16"/>
        <v>0</v>
      </c>
      <c r="R94" s="240">
        <f t="shared" si="16"/>
        <v>0</v>
      </c>
      <c r="S94" s="240">
        <f t="shared" si="16"/>
        <v>0</v>
      </c>
      <c r="T94" s="240">
        <f t="shared" si="16"/>
        <v>0</v>
      </c>
      <c r="U94" s="240">
        <f t="shared" si="16"/>
        <v>0</v>
      </c>
      <c r="V94" s="241">
        <f t="shared" si="16"/>
        <v>0</v>
      </c>
      <c r="W94" s="183"/>
      <c r="X94" s="183"/>
      <c r="Y94" s="183"/>
      <c r="Z94" s="183"/>
    </row>
    <row r="95" spans="1:26" ht="15" thickBot="1" x14ac:dyDescent="0.35">
      <c r="A95" s="193" t="s">
        <v>27</v>
      </c>
      <c r="B95" s="194"/>
      <c r="C95" s="245">
        <f t="shared" si="12"/>
        <v>0</v>
      </c>
      <c r="D95" s="246"/>
      <c r="E95" s="246"/>
      <c r="F95" s="246"/>
      <c r="G95" s="246"/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7"/>
      <c r="W95" s="159"/>
      <c r="X95" s="159"/>
      <c r="Y95" s="159"/>
      <c r="Z95" s="159"/>
    </row>
    <row r="96" spans="1:26" s="198" customFormat="1" ht="18.600000000000001" thickBot="1" x14ac:dyDescent="0.35">
      <c r="A96" s="195" t="s">
        <v>493</v>
      </c>
      <c r="B96" s="196" t="s">
        <v>494</v>
      </c>
      <c r="C96" s="248">
        <f t="shared" si="12"/>
        <v>83573710</v>
      </c>
      <c r="D96" s="249">
        <f>+D94+D85+D80+D71+D57+D48+D22+D21</f>
        <v>8761148</v>
      </c>
      <c r="E96" s="249">
        <f t="shared" ref="E96:V96" si="17">+E94+E85+E80+E71+E57+E48+E22+E21</f>
        <v>1013875</v>
      </c>
      <c r="F96" s="249">
        <f t="shared" si="17"/>
        <v>55503257</v>
      </c>
      <c r="G96" s="249">
        <f t="shared" si="17"/>
        <v>0</v>
      </c>
      <c r="H96" s="249">
        <f t="shared" si="17"/>
        <v>456000</v>
      </c>
      <c r="I96" s="249">
        <f t="shared" si="17"/>
        <v>3081024</v>
      </c>
      <c r="J96" s="249">
        <f t="shared" si="17"/>
        <v>1197000</v>
      </c>
      <c r="K96" s="249">
        <f t="shared" si="17"/>
        <v>981000</v>
      </c>
      <c r="L96" s="249">
        <f t="shared" si="17"/>
        <v>5964866</v>
      </c>
      <c r="M96" s="249">
        <f t="shared" si="17"/>
        <v>530068</v>
      </c>
      <c r="N96" s="249">
        <f t="shared" si="17"/>
        <v>186600</v>
      </c>
      <c r="O96" s="249">
        <f t="shared" si="17"/>
        <v>254950</v>
      </c>
      <c r="P96" s="249">
        <f t="shared" si="17"/>
        <v>2943662</v>
      </c>
      <c r="Q96" s="249">
        <f t="shared" si="17"/>
        <v>473858</v>
      </c>
      <c r="R96" s="249">
        <f t="shared" si="17"/>
        <v>50000</v>
      </c>
      <c r="S96" s="249">
        <f t="shared" si="17"/>
        <v>0</v>
      </c>
      <c r="T96" s="249">
        <f t="shared" si="17"/>
        <v>2149650</v>
      </c>
      <c r="U96" s="249">
        <f t="shared" si="17"/>
        <v>26752</v>
      </c>
      <c r="V96" s="250">
        <f t="shared" si="17"/>
        <v>0</v>
      </c>
      <c r="W96" s="197"/>
      <c r="X96" s="197"/>
      <c r="Y96" s="197"/>
      <c r="Z96" s="197"/>
    </row>
    <row r="97" spans="1:26" x14ac:dyDescent="0.3">
      <c r="A97" s="199" t="s">
        <v>495</v>
      </c>
      <c r="B97" s="200" t="s">
        <v>496</v>
      </c>
      <c r="C97" s="251">
        <f t="shared" si="12"/>
        <v>0</v>
      </c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3"/>
      <c r="W97" s="159"/>
      <c r="X97" s="159"/>
      <c r="Y97" s="159"/>
      <c r="Z97" s="159"/>
    </row>
    <row r="98" spans="1:26" x14ac:dyDescent="0.3">
      <c r="A98" s="186" t="s">
        <v>497</v>
      </c>
      <c r="B98" s="177" t="s">
        <v>498</v>
      </c>
      <c r="C98" s="235">
        <f t="shared" si="12"/>
        <v>0</v>
      </c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7"/>
      <c r="W98" s="159"/>
      <c r="X98" s="159"/>
      <c r="Y98" s="159"/>
      <c r="Z98" s="159"/>
    </row>
    <row r="99" spans="1:26" x14ac:dyDescent="0.3">
      <c r="A99" s="186" t="s">
        <v>499</v>
      </c>
      <c r="B99" s="177" t="s">
        <v>500</v>
      </c>
      <c r="C99" s="235">
        <f t="shared" ref="C99:C119" si="18">SUM(D99:V99)</f>
        <v>0</v>
      </c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7"/>
      <c r="W99" s="159"/>
      <c r="X99" s="159"/>
      <c r="Y99" s="159"/>
      <c r="Z99" s="159"/>
    </row>
    <row r="100" spans="1:26" s="154" customFormat="1" x14ac:dyDescent="0.3">
      <c r="A100" s="201" t="s">
        <v>501</v>
      </c>
      <c r="B100" s="180" t="s">
        <v>502</v>
      </c>
      <c r="C100" s="235">
        <f t="shared" si="18"/>
        <v>0</v>
      </c>
      <c r="D100" s="238"/>
      <c r="E100" s="238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54"/>
      <c r="W100" s="169"/>
      <c r="X100" s="169"/>
      <c r="Y100" s="169"/>
      <c r="Z100" s="169"/>
    </row>
    <row r="101" spans="1:26" x14ac:dyDescent="0.3">
      <c r="A101" s="186" t="s">
        <v>503</v>
      </c>
      <c r="B101" s="177" t="s">
        <v>504</v>
      </c>
      <c r="C101" s="235">
        <f t="shared" si="18"/>
        <v>0</v>
      </c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7"/>
      <c r="W101" s="159"/>
      <c r="X101" s="159"/>
      <c r="Y101" s="159"/>
      <c r="Z101" s="159"/>
    </row>
    <row r="102" spans="1:26" x14ac:dyDescent="0.3">
      <c r="A102" s="186" t="s">
        <v>505</v>
      </c>
      <c r="B102" s="177" t="s">
        <v>506</v>
      </c>
      <c r="C102" s="235">
        <f t="shared" si="18"/>
        <v>0</v>
      </c>
      <c r="D102" s="236"/>
      <c r="E102" s="236"/>
      <c r="F102" s="236"/>
      <c r="G102" s="236"/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7"/>
      <c r="W102" s="159"/>
      <c r="X102" s="159"/>
      <c r="Y102" s="159"/>
      <c r="Z102" s="159"/>
    </row>
    <row r="103" spans="1:26" x14ac:dyDescent="0.3">
      <c r="A103" s="186" t="s">
        <v>507</v>
      </c>
      <c r="B103" s="177" t="s">
        <v>508</v>
      </c>
      <c r="C103" s="235">
        <f t="shared" si="18"/>
        <v>0</v>
      </c>
      <c r="D103" s="236"/>
      <c r="E103" s="236"/>
      <c r="F103" s="236"/>
      <c r="G103" s="236"/>
      <c r="H103" s="236"/>
      <c r="I103" s="236"/>
      <c r="J103" s="236"/>
      <c r="K103" s="236"/>
      <c r="L103" s="236"/>
      <c r="M103" s="236"/>
      <c r="N103" s="236"/>
      <c r="O103" s="236"/>
      <c r="P103" s="236"/>
      <c r="Q103" s="236"/>
      <c r="R103" s="236"/>
      <c r="S103" s="236"/>
      <c r="T103" s="236"/>
      <c r="U103" s="236"/>
      <c r="V103" s="237"/>
      <c r="W103" s="159"/>
      <c r="X103" s="159"/>
      <c r="Y103" s="159"/>
      <c r="Z103" s="159"/>
    </row>
    <row r="104" spans="1:26" x14ac:dyDescent="0.3">
      <c r="A104" s="186" t="s">
        <v>509</v>
      </c>
      <c r="B104" s="177" t="s">
        <v>510</v>
      </c>
      <c r="C104" s="235">
        <f t="shared" si="18"/>
        <v>0</v>
      </c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7"/>
      <c r="W104" s="159"/>
      <c r="X104" s="159"/>
      <c r="Y104" s="159"/>
      <c r="Z104" s="159"/>
    </row>
    <row r="105" spans="1:26" s="154" customFormat="1" x14ac:dyDescent="0.3">
      <c r="A105" s="201" t="s">
        <v>511</v>
      </c>
      <c r="B105" s="180" t="s">
        <v>512</v>
      </c>
      <c r="C105" s="235">
        <f t="shared" si="18"/>
        <v>0</v>
      </c>
      <c r="D105" s="238"/>
      <c r="E105" s="238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54"/>
      <c r="W105" s="169"/>
      <c r="X105" s="169"/>
      <c r="Y105" s="169"/>
      <c r="Z105" s="169"/>
    </row>
    <row r="106" spans="1:26" x14ac:dyDescent="0.3">
      <c r="A106" s="186" t="s">
        <v>513</v>
      </c>
      <c r="B106" s="177" t="s">
        <v>514</v>
      </c>
      <c r="C106" s="235">
        <f t="shared" si="18"/>
        <v>0</v>
      </c>
      <c r="D106" s="236"/>
      <c r="E106" s="236"/>
      <c r="F106" s="236"/>
      <c r="G106" s="236"/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7"/>
      <c r="W106" s="159"/>
      <c r="X106" s="159"/>
      <c r="Y106" s="159"/>
      <c r="Z106" s="159"/>
    </row>
    <row r="107" spans="1:26" x14ac:dyDescent="0.3">
      <c r="A107" s="186" t="s">
        <v>515</v>
      </c>
      <c r="B107" s="177" t="s">
        <v>516</v>
      </c>
      <c r="C107" s="235">
        <f t="shared" si="18"/>
        <v>660640</v>
      </c>
      <c r="D107" s="236"/>
      <c r="E107" s="236"/>
      <c r="F107" s="236"/>
      <c r="G107" s="236">
        <v>660640</v>
      </c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7"/>
      <c r="W107" s="159"/>
      <c r="X107" s="159"/>
      <c r="Y107" s="159"/>
      <c r="Z107" s="159"/>
    </row>
    <row r="108" spans="1:26" s="154" customFormat="1" x14ac:dyDescent="0.3">
      <c r="A108" s="201" t="s">
        <v>517</v>
      </c>
      <c r="B108" s="180" t="s">
        <v>518</v>
      </c>
      <c r="C108" s="235">
        <f t="shared" si="18"/>
        <v>0</v>
      </c>
      <c r="D108" s="238"/>
      <c r="E108" s="238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54"/>
      <c r="W108" s="169"/>
      <c r="X108" s="169"/>
      <c r="Y108" s="169"/>
      <c r="Z108" s="169"/>
    </row>
    <row r="109" spans="1:26" x14ac:dyDescent="0.3">
      <c r="A109" s="186" t="s">
        <v>519</v>
      </c>
      <c r="B109" s="177" t="s">
        <v>520</v>
      </c>
      <c r="C109" s="235">
        <f t="shared" si="18"/>
        <v>0</v>
      </c>
      <c r="D109" s="236"/>
      <c r="E109" s="236"/>
      <c r="F109" s="236"/>
      <c r="G109" s="236"/>
      <c r="H109" s="236"/>
      <c r="I109" s="236"/>
      <c r="J109" s="236"/>
      <c r="K109" s="236"/>
      <c r="L109" s="236"/>
      <c r="M109" s="236"/>
      <c r="N109" s="236"/>
      <c r="O109" s="236"/>
      <c r="P109" s="236"/>
      <c r="Q109" s="236"/>
      <c r="R109" s="236"/>
      <c r="S109" s="236"/>
      <c r="T109" s="236"/>
      <c r="U109" s="236"/>
      <c r="V109" s="237"/>
      <c r="W109" s="159"/>
      <c r="X109" s="159"/>
      <c r="Y109" s="159"/>
      <c r="Z109" s="159"/>
    </row>
    <row r="110" spans="1:26" x14ac:dyDescent="0.3">
      <c r="A110" s="186" t="s">
        <v>521</v>
      </c>
      <c r="B110" s="177" t="s">
        <v>522</v>
      </c>
      <c r="C110" s="235">
        <f t="shared" si="18"/>
        <v>0</v>
      </c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7"/>
      <c r="W110" s="159"/>
      <c r="X110" s="159"/>
      <c r="Y110" s="159"/>
      <c r="Z110" s="159"/>
    </row>
    <row r="111" spans="1:26" x14ac:dyDescent="0.3">
      <c r="A111" s="186" t="s">
        <v>523</v>
      </c>
      <c r="B111" s="177" t="s">
        <v>524</v>
      </c>
      <c r="C111" s="235">
        <f t="shared" si="18"/>
        <v>0</v>
      </c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7"/>
      <c r="W111" s="159"/>
      <c r="X111" s="159"/>
      <c r="Y111" s="159"/>
      <c r="Z111" s="159"/>
    </row>
    <row r="112" spans="1:26" s="154" customFormat="1" x14ac:dyDescent="0.3">
      <c r="A112" s="201" t="s">
        <v>525</v>
      </c>
      <c r="B112" s="180" t="s">
        <v>526</v>
      </c>
      <c r="C112" s="235">
        <f t="shared" si="18"/>
        <v>0</v>
      </c>
      <c r="D112" s="238"/>
      <c r="E112" s="238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  <c r="U112" s="238"/>
      <c r="V112" s="254"/>
      <c r="W112" s="169"/>
      <c r="X112" s="169"/>
      <c r="Y112" s="169"/>
      <c r="Z112" s="169"/>
    </row>
    <row r="113" spans="1:26" x14ac:dyDescent="0.3">
      <c r="A113" s="186" t="s">
        <v>527</v>
      </c>
      <c r="B113" s="177" t="s">
        <v>528</v>
      </c>
      <c r="C113" s="235">
        <f t="shared" si="18"/>
        <v>0</v>
      </c>
      <c r="D113" s="236"/>
      <c r="E113" s="236"/>
      <c r="F113" s="236"/>
      <c r="G113" s="236"/>
      <c r="H113" s="236"/>
      <c r="I113" s="236"/>
      <c r="J113" s="236"/>
      <c r="K113" s="236"/>
      <c r="L113" s="236"/>
      <c r="M113" s="236"/>
      <c r="N113" s="236"/>
      <c r="O113" s="236"/>
      <c r="P113" s="236"/>
      <c r="Q113" s="236"/>
      <c r="R113" s="236"/>
      <c r="S113" s="236"/>
      <c r="T113" s="236"/>
      <c r="U113" s="236"/>
      <c r="V113" s="237"/>
      <c r="W113" s="159"/>
      <c r="X113" s="159"/>
      <c r="Y113" s="159"/>
      <c r="Z113" s="159"/>
    </row>
    <row r="114" spans="1:26" x14ac:dyDescent="0.3">
      <c r="A114" s="186" t="s">
        <v>529</v>
      </c>
      <c r="B114" s="177" t="s">
        <v>530</v>
      </c>
      <c r="C114" s="235">
        <f t="shared" si="18"/>
        <v>0</v>
      </c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7"/>
      <c r="W114" s="159"/>
      <c r="X114" s="159"/>
      <c r="Y114" s="159"/>
      <c r="Z114" s="159"/>
    </row>
    <row r="115" spans="1:26" x14ac:dyDescent="0.3">
      <c r="A115" s="186" t="s">
        <v>531</v>
      </c>
      <c r="B115" s="177" t="s">
        <v>532</v>
      </c>
      <c r="C115" s="235">
        <f t="shared" si="18"/>
        <v>0</v>
      </c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36"/>
      <c r="P115" s="236"/>
      <c r="Q115" s="236"/>
      <c r="R115" s="236"/>
      <c r="S115" s="236"/>
      <c r="T115" s="236"/>
      <c r="U115" s="236"/>
      <c r="V115" s="237"/>
      <c r="W115" s="159"/>
      <c r="X115" s="159"/>
      <c r="Y115" s="159"/>
      <c r="Z115" s="159"/>
    </row>
    <row r="116" spans="1:26" x14ac:dyDescent="0.3">
      <c r="A116" s="186" t="s">
        <v>533</v>
      </c>
      <c r="B116" s="177" t="s">
        <v>534</v>
      </c>
      <c r="C116" s="235">
        <f t="shared" si="18"/>
        <v>0</v>
      </c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7"/>
      <c r="W116" s="159"/>
      <c r="X116" s="159"/>
      <c r="Y116" s="159"/>
      <c r="Z116" s="159"/>
    </row>
    <row r="117" spans="1:26" s="154" customFormat="1" x14ac:dyDescent="0.3">
      <c r="A117" s="201" t="s">
        <v>535</v>
      </c>
      <c r="B117" s="180" t="s">
        <v>536</v>
      </c>
      <c r="C117" s="235">
        <f t="shared" si="18"/>
        <v>0</v>
      </c>
      <c r="D117" s="238"/>
      <c r="E117" s="238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  <c r="U117" s="238"/>
      <c r="V117" s="254"/>
      <c r="W117" s="169"/>
      <c r="X117" s="169"/>
      <c r="Y117" s="169"/>
      <c r="Z117" s="169"/>
    </row>
    <row r="118" spans="1:26" ht="15" thickBot="1" x14ac:dyDescent="0.35">
      <c r="A118" s="202" t="s">
        <v>537</v>
      </c>
      <c r="B118" s="203" t="s">
        <v>538</v>
      </c>
      <c r="C118" s="245">
        <f t="shared" si="18"/>
        <v>0</v>
      </c>
      <c r="D118" s="246"/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7"/>
      <c r="W118" s="159"/>
      <c r="X118" s="159"/>
      <c r="Y118" s="159"/>
      <c r="Z118" s="159"/>
    </row>
    <row r="119" spans="1:26" s="198" customFormat="1" ht="18.600000000000001" thickBot="1" x14ac:dyDescent="0.35">
      <c r="A119" s="204" t="s">
        <v>539</v>
      </c>
      <c r="B119" s="205" t="s">
        <v>540</v>
      </c>
      <c r="C119" s="255">
        <f t="shared" si="18"/>
        <v>660640</v>
      </c>
      <c r="D119" s="249">
        <f>SUM(D97:D118)</f>
        <v>0</v>
      </c>
      <c r="E119" s="249">
        <f t="shared" ref="E119:V119" si="19">SUM(E97:E118)</f>
        <v>0</v>
      </c>
      <c r="F119" s="249">
        <f t="shared" si="19"/>
        <v>0</v>
      </c>
      <c r="G119" s="249">
        <f t="shared" si="19"/>
        <v>660640</v>
      </c>
      <c r="H119" s="249">
        <f t="shared" si="19"/>
        <v>0</v>
      </c>
      <c r="I119" s="249">
        <f t="shared" si="19"/>
        <v>0</v>
      </c>
      <c r="J119" s="249">
        <f t="shared" si="19"/>
        <v>0</v>
      </c>
      <c r="K119" s="249">
        <f t="shared" si="19"/>
        <v>0</v>
      </c>
      <c r="L119" s="249">
        <f t="shared" si="19"/>
        <v>0</v>
      </c>
      <c r="M119" s="249">
        <f t="shared" si="19"/>
        <v>0</v>
      </c>
      <c r="N119" s="249">
        <f t="shared" si="19"/>
        <v>0</v>
      </c>
      <c r="O119" s="249">
        <f t="shared" si="19"/>
        <v>0</v>
      </c>
      <c r="P119" s="249">
        <f t="shared" si="19"/>
        <v>0</v>
      </c>
      <c r="Q119" s="249">
        <f t="shared" si="19"/>
        <v>0</v>
      </c>
      <c r="R119" s="249">
        <f t="shared" si="19"/>
        <v>0</v>
      </c>
      <c r="S119" s="249">
        <f t="shared" si="19"/>
        <v>0</v>
      </c>
      <c r="T119" s="249">
        <f t="shared" si="19"/>
        <v>0</v>
      </c>
      <c r="U119" s="249">
        <f t="shared" si="19"/>
        <v>0</v>
      </c>
      <c r="V119" s="250">
        <f t="shared" si="19"/>
        <v>0</v>
      </c>
      <c r="W119" s="197"/>
      <c r="X119" s="197"/>
      <c r="Y119" s="197"/>
      <c r="Z119" s="197"/>
    </row>
    <row r="120" spans="1:26" s="209" customFormat="1" ht="22.2" thickTop="1" thickBot="1" x14ac:dyDescent="0.35">
      <c r="A120" s="206" t="s">
        <v>221</v>
      </c>
      <c r="B120" s="207" t="s">
        <v>580</v>
      </c>
      <c r="C120" s="256">
        <f>+C119+C96</f>
        <v>84234350</v>
      </c>
      <c r="D120" s="231">
        <f>+D119+D96</f>
        <v>8761148</v>
      </c>
      <c r="E120" s="230">
        <f t="shared" ref="E120:V120" si="20">+E119+E96</f>
        <v>1013875</v>
      </c>
      <c r="F120" s="230">
        <f t="shared" si="20"/>
        <v>55503257</v>
      </c>
      <c r="G120" s="230">
        <f t="shared" si="20"/>
        <v>660640</v>
      </c>
      <c r="H120" s="230">
        <f t="shared" si="20"/>
        <v>456000</v>
      </c>
      <c r="I120" s="230">
        <f t="shared" si="20"/>
        <v>3081024</v>
      </c>
      <c r="J120" s="230">
        <f t="shared" si="20"/>
        <v>1197000</v>
      </c>
      <c r="K120" s="230">
        <f t="shared" si="20"/>
        <v>981000</v>
      </c>
      <c r="L120" s="230">
        <f t="shared" si="20"/>
        <v>5964866</v>
      </c>
      <c r="M120" s="230">
        <f t="shared" si="20"/>
        <v>530068</v>
      </c>
      <c r="N120" s="230">
        <f t="shared" si="20"/>
        <v>186600</v>
      </c>
      <c r="O120" s="230">
        <f t="shared" si="20"/>
        <v>254950</v>
      </c>
      <c r="P120" s="230">
        <f t="shared" si="20"/>
        <v>2943662</v>
      </c>
      <c r="Q120" s="230">
        <f t="shared" si="20"/>
        <v>473858</v>
      </c>
      <c r="R120" s="230">
        <f t="shared" si="20"/>
        <v>50000</v>
      </c>
      <c r="S120" s="230">
        <f t="shared" si="20"/>
        <v>0</v>
      </c>
      <c r="T120" s="230">
        <f t="shared" si="20"/>
        <v>2149650</v>
      </c>
      <c r="U120" s="230">
        <f t="shared" si="20"/>
        <v>26752</v>
      </c>
      <c r="V120" s="257">
        <f t="shared" si="20"/>
        <v>0</v>
      </c>
      <c r="W120" s="208"/>
      <c r="X120" s="208"/>
      <c r="Y120" s="208"/>
      <c r="Z120" s="208"/>
    </row>
    <row r="121" spans="1:26" x14ac:dyDescent="0.3">
      <c r="C121" s="210"/>
      <c r="D121" s="211"/>
      <c r="E121" s="211"/>
      <c r="F121" s="211"/>
      <c r="G121" s="211"/>
      <c r="H121" s="211"/>
      <c r="I121" s="211"/>
      <c r="J121" s="211"/>
      <c r="K121" s="211"/>
      <c r="L121" s="211"/>
      <c r="M121" s="211"/>
      <c r="N121" s="211"/>
      <c r="O121" s="211"/>
      <c r="P121" s="211"/>
      <c r="Q121" s="211"/>
      <c r="R121" s="211"/>
      <c r="S121" s="211"/>
      <c r="T121" s="211"/>
      <c r="U121" s="211"/>
      <c r="V121" s="159"/>
      <c r="W121" s="159"/>
      <c r="X121" s="159"/>
      <c r="Y121" s="159"/>
      <c r="Z121" s="159"/>
    </row>
    <row r="122" spans="1:26" x14ac:dyDescent="0.3">
      <c r="C122" s="210"/>
      <c r="D122" s="211"/>
      <c r="E122" s="211"/>
      <c r="F122" s="211"/>
      <c r="G122" s="211"/>
      <c r="H122" s="211"/>
      <c r="I122" s="211"/>
      <c r="J122" s="211"/>
      <c r="K122" s="211"/>
      <c r="L122" s="211"/>
      <c r="M122" s="211"/>
      <c r="N122" s="211"/>
      <c r="O122" s="211"/>
      <c r="P122" s="211"/>
      <c r="Q122" s="211"/>
      <c r="R122" s="211"/>
      <c r="S122" s="211"/>
      <c r="T122" s="211"/>
      <c r="U122" s="211"/>
      <c r="V122" s="159"/>
      <c r="W122" s="159"/>
      <c r="X122" s="159"/>
      <c r="Y122" s="159"/>
      <c r="Z122" s="159"/>
    </row>
    <row r="123" spans="1:26" x14ac:dyDescent="0.3">
      <c r="C123" s="210"/>
      <c r="D123" s="211"/>
      <c r="E123" s="211"/>
      <c r="F123" s="211"/>
      <c r="G123" s="211"/>
      <c r="H123" s="211"/>
      <c r="I123" s="211"/>
      <c r="J123" s="211"/>
      <c r="K123" s="211"/>
      <c r="L123" s="211"/>
      <c r="M123" s="211"/>
      <c r="N123" s="211"/>
      <c r="O123" s="211"/>
      <c r="P123" s="211"/>
      <c r="Q123" s="211"/>
      <c r="R123" s="211"/>
      <c r="S123" s="211"/>
      <c r="T123" s="211"/>
      <c r="U123" s="211"/>
      <c r="V123" s="159"/>
      <c r="W123" s="159"/>
      <c r="X123" s="159"/>
      <c r="Y123" s="159"/>
      <c r="Z123" s="159"/>
    </row>
    <row r="124" spans="1:26" x14ac:dyDescent="0.3">
      <c r="C124" s="210"/>
      <c r="D124" s="211"/>
      <c r="E124" s="211"/>
      <c r="F124" s="211"/>
      <c r="G124" s="211"/>
      <c r="H124" s="211"/>
      <c r="I124" s="211"/>
      <c r="J124" s="211"/>
      <c r="K124" s="211"/>
      <c r="L124" s="211"/>
      <c r="M124" s="211"/>
      <c r="N124" s="211"/>
      <c r="O124" s="211"/>
      <c r="P124" s="211"/>
      <c r="Q124" s="211"/>
      <c r="R124" s="211"/>
      <c r="S124" s="211"/>
      <c r="T124" s="211"/>
      <c r="U124" s="211"/>
      <c r="V124" s="159"/>
      <c r="W124" s="159"/>
      <c r="X124" s="159"/>
      <c r="Y124" s="159"/>
      <c r="Z124" s="159"/>
    </row>
    <row r="125" spans="1:26" x14ac:dyDescent="0.3">
      <c r="C125" s="210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159"/>
      <c r="W125" s="159"/>
      <c r="X125" s="159"/>
      <c r="Y125" s="159"/>
      <c r="Z125" s="159"/>
    </row>
    <row r="126" spans="1:26" x14ac:dyDescent="0.3">
      <c r="C126" s="210"/>
      <c r="D126" s="211"/>
      <c r="E126" s="211"/>
      <c r="F126" s="211"/>
      <c r="G126" s="211"/>
      <c r="H126" s="211"/>
      <c r="I126" s="211"/>
      <c r="J126" s="211"/>
      <c r="K126" s="211"/>
      <c r="L126" s="211"/>
      <c r="M126" s="211"/>
      <c r="N126" s="211"/>
      <c r="O126" s="211"/>
      <c r="P126" s="211"/>
      <c r="Q126" s="211"/>
      <c r="R126" s="211"/>
      <c r="S126" s="211"/>
      <c r="T126" s="211"/>
      <c r="U126" s="211"/>
      <c r="V126" s="159"/>
      <c r="W126" s="159"/>
      <c r="X126" s="159"/>
      <c r="Y126" s="159"/>
      <c r="Z126" s="159"/>
    </row>
    <row r="127" spans="1:26" x14ac:dyDescent="0.3">
      <c r="C127" s="210"/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159"/>
      <c r="W127" s="159"/>
      <c r="X127" s="159"/>
      <c r="Y127" s="159"/>
      <c r="Z127" s="159"/>
    </row>
    <row r="128" spans="1:26" x14ac:dyDescent="0.3">
      <c r="C128" s="210"/>
      <c r="D128" s="211"/>
      <c r="E128" s="211"/>
      <c r="F128" s="211"/>
      <c r="G128" s="211"/>
      <c r="H128" s="211"/>
      <c r="I128" s="211"/>
      <c r="J128" s="211"/>
      <c r="K128" s="211"/>
      <c r="L128" s="211"/>
      <c r="M128" s="211"/>
      <c r="N128" s="211"/>
      <c r="O128" s="211"/>
      <c r="P128" s="211"/>
      <c r="Q128" s="211"/>
      <c r="R128" s="211"/>
      <c r="S128" s="211"/>
      <c r="T128" s="211"/>
      <c r="U128" s="211"/>
      <c r="V128" s="159"/>
      <c r="W128" s="159"/>
      <c r="X128" s="159"/>
      <c r="Y128" s="159"/>
      <c r="Z128" s="159"/>
    </row>
    <row r="129" spans="3:26" x14ac:dyDescent="0.3">
      <c r="C129" s="210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159"/>
      <c r="W129" s="159"/>
      <c r="X129" s="159"/>
      <c r="Y129" s="159"/>
      <c r="Z129" s="159"/>
    </row>
    <row r="130" spans="3:26" x14ac:dyDescent="0.3">
      <c r="C130" s="210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1"/>
      <c r="U130" s="211"/>
      <c r="V130" s="159"/>
      <c r="W130" s="159"/>
      <c r="X130" s="159"/>
      <c r="Y130" s="159"/>
      <c r="Z130" s="159"/>
    </row>
    <row r="131" spans="3:26" x14ac:dyDescent="0.3">
      <c r="C131" s="210"/>
      <c r="D131" s="211"/>
      <c r="E131" s="211"/>
      <c r="F131" s="211"/>
      <c r="G131" s="211"/>
      <c r="H131" s="211"/>
      <c r="I131" s="211"/>
      <c r="J131" s="211"/>
      <c r="K131" s="211"/>
      <c r="L131" s="211"/>
      <c r="M131" s="211"/>
      <c r="N131" s="211"/>
      <c r="O131" s="211"/>
      <c r="P131" s="211"/>
      <c r="Q131" s="211"/>
      <c r="R131" s="211"/>
      <c r="S131" s="211"/>
      <c r="T131" s="211"/>
      <c r="U131" s="211"/>
      <c r="V131" s="159"/>
      <c r="W131" s="159"/>
      <c r="X131" s="159"/>
      <c r="Y131" s="159"/>
      <c r="Z131" s="159"/>
    </row>
    <row r="132" spans="3:26" x14ac:dyDescent="0.3">
      <c r="C132" s="210"/>
      <c r="D132" s="211"/>
      <c r="E132" s="211"/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159"/>
      <c r="W132" s="159"/>
      <c r="X132" s="159"/>
      <c r="Y132" s="159"/>
      <c r="Z132" s="159"/>
    </row>
    <row r="133" spans="3:26" x14ac:dyDescent="0.3">
      <c r="C133" s="210"/>
      <c r="D133" s="211"/>
      <c r="E133" s="211"/>
      <c r="F133" s="211"/>
      <c r="G133" s="211"/>
      <c r="H133" s="211"/>
      <c r="I133" s="211"/>
      <c r="J133" s="211"/>
      <c r="K133" s="211"/>
      <c r="L133" s="211"/>
      <c r="M133" s="211"/>
      <c r="N133" s="211"/>
      <c r="O133" s="211"/>
      <c r="P133" s="211"/>
      <c r="Q133" s="211"/>
      <c r="R133" s="211"/>
      <c r="S133" s="211"/>
      <c r="T133" s="211"/>
      <c r="U133" s="211"/>
      <c r="V133" s="159"/>
      <c r="W133" s="159"/>
      <c r="X133" s="159"/>
      <c r="Y133" s="159"/>
      <c r="Z133" s="159"/>
    </row>
    <row r="134" spans="3:26" x14ac:dyDescent="0.3">
      <c r="C134" s="210"/>
      <c r="D134" s="211"/>
      <c r="E134" s="211"/>
      <c r="F134" s="211"/>
      <c r="G134" s="211"/>
      <c r="H134" s="211"/>
      <c r="I134" s="211"/>
      <c r="J134" s="211"/>
      <c r="K134" s="211"/>
      <c r="L134" s="211"/>
      <c r="M134" s="211"/>
      <c r="N134" s="211"/>
      <c r="O134" s="211"/>
      <c r="P134" s="211"/>
      <c r="Q134" s="211"/>
      <c r="R134" s="211"/>
      <c r="S134" s="211"/>
      <c r="T134" s="211"/>
      <c r="U134" s="211"/>
      <c r="V134" s="159"/>
      <c r="W134" s="159"/>
      <c r="X134" s="159"/>
      <c r="Y134" s="159"/>
      <c r="Z134" s="159"/>
    </row>
    <row r="135" spans="3:26" x14ac:dyDescent="0.3">
      <c r="C135" s="210"/>
      <c r="D135" s="211"/>
      <c r="E135" s="211"/>
      <c r="F135" s="211"/>
      <c r="G135" s="211"/>
      <c r="H135" s="211"/>
      <c r="I135" s="211"/>
      <c r="J135" s="211"/>
      <c r="K135" s="211"/>
      <c r="L135" s="211"/>
      <c r="M135" s="211"/>
      <c r="N135" s="211"/>
      <c r="O135" s="211"/>
      <c r="P135" s="211"/>
      <c r="Q135" s="211"/>
      <c r="R135" s="211"/>
      <c r="S135" s="211"/>
      <c r="T135" s="211"/>
      <c r="U135" s="211"/>
      <c r="V135" s="159"/>
      <c r="W135" s="159"/>
      <c r="X135" s="159"/>
      <c r="Y135" s="159"/>
      <c r="Z135" s="159"/>
    </row>
    <row r="136" spans="3:26" x14ac:dyDescent="0.3">
      <c r="C136" s="210"/>
      <c r="D136" s="211"/>
      <c r="E136" s="211"/>
      <c r="F136" s="211"/>
      <c r="G136" s="211"/>
      <c r="H136" s="211"/>
      <c r="I136" s="211"/>
      <c r="J136" s="211"/>
      <c r="K136" s="211"/>
      <c r="L136" s="211"/>
      <c r="M136" s="211"/>
      <c r="N136" s="211"/>
      <c r="O136" s="211"/>
      <c r="P136" s="211"/>
      <c r="Q136" s="211"/>
      <c r="R136" s="211"/>
      <c r="S136" s="211"/>
      <c r="T136" s="211"/>
      <c r="U136" s="211"/>
      <c r="V136" s="159"/>
      <c r="W136" s="159"/>
      <c r="X136" s="159"/>
      <c r="Y136" s="159"/>
      <c r="Z136" s="159"/>
    </row>
    <row r="137" spans="3:26" x14ac:dyDescent="0.3">
      <c r="C137" s="210"/>
      <c r="D137" s="211"/>
      <c r="E137" s="211"/>
      <c r="F137" s="211"/>
      <c r="G137" s="211"/>
      <c r="H137" s="211"/>
      <c r="I137" s="211"/>
      <c r="J137" s="211"/>
      <c r="K137" s="211"/>
      <c r="L137" s="211"/>
      <c r="M137" s="211"/>
      <c r="N137" s="211"/>
      <c r="O137" s="211"/>
      <c r="P137" s="211"/>
      <c r="Q137" s="211"/>
      <c r="R137" s="211"/>
      <c r="S137" s="211"/>
      <c r="T137" s="211"/>
      <c r="U137" s="211"/>
      <c r="V137" s="159"/>
      <c r="W137" s="159"/>
      <c r="X137" s="159"/>
      <c r="Y137" s="159"/>
      <c r="Z137" s="159"/>
    </row>
    <row r="138" spans="3:26" x14ac:dyDescent="0.3">
      <c r="C138" s="210"/>
      <c r="D138" s="211"/>
      <c r="E138" s="211"/>
      <c r="F138" s="211"/>
      <c r="G138" s="211"/>
      <c r="H138" s="211"/>
      <c r="I138" s="211"/>
      <c r="J138" s="211"/>
      <c r="K138" s="211"/>
      <c r="L138" s="211"/>
      <c r="M138" s="211"/>
      <c r="N138" s="211"/>
      <c r="O138" s="211"/>
      <c r="P138" s="211"/>
      <c r="Q138" s="211"/>
      <c r="R138" s="211"/>
      <c r="S138" s="211"/>
      <c r="T138" s="211"/>
      <c r="U138" s="211"/>
      <c r="V138" s="159"/>
      <c r="W138" s="159"/>
      <c r="X138" s="159"/>
      <c r="Y138" s="159"/>
      <c r="Z138" s="159"/>
    </row>
    <row r="139" spans="3:26" x14ac:dyDescent="0.3">
      <c r="C139" s="210"/>
      <c r="D139" s="211"/>
      <c r="E139" s="211"/>
      <c r="F139" s="211"/>
      <c r="G139" s="211"/>
      <c r="H139" s="211"/>
      <c r="I139" s="211"/>
      <c r="J139" s="211"/>
      <c r="K139" s="211"/>
      <c r="L139" s="211"/>
      <c r="M139" s="211"/>
      <c r="N139" s="211"/>
      <c r="O139" s="211"/>
      <c r="P139" s="211"/>
      <c r="Q139" s="211"/>
      <c r="R139" s="211"/>
      <c r="S139" s="211"/>
      <c r="T139" s="211"/>
      <c r="U139" s="211"/>
      <c r="V139" s="159"/>
      <c r="W139" s="159"/>
      <c r="X139" s="159"/>
      <c r="Y139" s="159"/>
      <c r="Z139" s="159"/>
    </row>
    <row r="140" spans="3:26" x14ac:dyDescent="0.3">
      <c r="C140" s="210"/>
      <c r="D140" s="211"/>
      <c r="E140" s="211"/>
      <c r="F140" s="211"/>
      <c r="G140" s="211"/>
      <c r="H140" s="211"/>
      <c r="I140" s="211"/>
      <c r="J140" s="211"/>
      <c r="K140" s="211"/>
      <c r="L140" s="211"/>
      <c r="M140" s="211"/>
      <c r="N140" s="211"/>
      <c r="O140" s="211"/>
      <c r="P140" s="211"/>
      <c r="Q140" s="211"/>
      <c r="R140" s="211"/>
      <c r="S140" s="211"/>
      <c r="T140" s="211"/>
      <c r="U140" s="211"/>
      <c r="V140" s="159"/>
      <c r="W140" s="159"/>
      <c r="X140" s="159"/>
      <c r="Y140" s="159"/>
      <c r="Z140" s="159"/>
    </row>
    <row r="141" spans="3:26" x14ac:dyDescent="0.3">
      <c r="C141" s="210"/>
      <c r="D141" s="211"/>
      <c r="E141" s="211"/>
      <c r="F141" s="211"/>
      <c r="G141" s="211"/>
      <c r="H141" s="211"/>
      <c r="I141" s="211"/>
      <c r="J141" s="211"/>
      <c r="K141" s="211"/>
      <c r="L141" s="211"/>
      <c r="M141" s="211"/>
      <c r="N141" s="211"/>
      <c r="O141" s="211"/>
      <c r="P141" s="211"/>
      <c r="Q141" s="211"/>
      <c r="R141" s="211"/>
      <c r="S141" s="211"/>
      <c r="T141" s="211"/>
      <c r="U141" s="211"/>
      <c r="V141" s="159"/>
      <c r="W141" s="159"/>
      <c r="X141" s="159"/>
      <c r="Y141" s="159"/>
      <c r="Z141" s="159"/>
    </row>
    <row r="142" spans="3:26" x14ac:dyDescent="0.3">
      <c r="C142" s="210"/>
      <c r="D142" s="211"/>
      <c r="E142" s="211"/>
      <c r="F142" s="211"/>
      <c r="G142" s="211"/>
      <c r="H142" s="211"/>
      <c r="I142" s="211"/>
      <c r="J142" s="211"/>
      <c r="K142" s="211"/>
      <c r="L142" s="211"/>
      <c r="M142" s="211"/>
      <c r="N142" s="211"/>
      <c r="O142" s="211"/>
      <c r="P142" s="211"/>
      <c r="Q142" s="211"/>
      <c r="R142" s="211"/>
      <c r="S142" s="211"/>
      <c r="T142" s="211"/>
      <c r="U142" s="211"/>
      <c r="V142" s="159"/>
      <c r="W142" s="159"/>
      <c r="X142" s="159"/>
      <c r="Y142" s="159"/>
      <c r="Z142" s="159"/>
    </row>
    <row r="143" spans="3:26" x14ac:dyDescent="0.3">
      <c r="C143" s="210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159"/>
      <c r="W143" s="159"/>
      <c r="X143" s="159"/>
      <c r="Y143" s="159"/>
      <c r="Z143" s="159"/>
    </row>
    <row r="144" spans="3:26" x14ac:dyDescent="0.3">
      <c r="C144" s="210"/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  <c r="U144" s="211"/>
      <c r="V144" s="159"/>
      <c r="W144" s="159"/>
      <c r="X144" s="159"/>
      <c r="Y144" s="159"/>
      <c r="Z144" s="159"/>
    </row>
    <row r="145" spans="3:26" x14ac:dyDescent="0.3">
      <c r="C145" s="210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159"/>
      <c r="W145" s="159"/>
      <c r="X145" s="159"/>
      <c r="Y145" s="159"/>
      <c r="Z145" s="159"/>
    </row>
    <row r="146" spans="3:26" x14ac:dyDescent="0.3">
      <c r="C146" s="210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159"/>
      <c r="W146" s="159"/>
      <c r="X146" s="159"/>
      <c r="Y146" s="159"/>
      <c r="Z146" s="159"/>
    </row>
    <row r="147" spans="3:26" x14ac:dyDescent="0.3">
      <c r="C147" s="210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159"/>
      <c r="W147" s="159"/>
      <c r="X147" s="159"/>
      <c r="Y147" s="159"/>
      <c r="Z147" s="159"/>
    </row>
    <row r="148" spans="3:26" x14ac:dyDescent="0.3">
      <c r="C148" s="210"/>
      <c r="D148" s="211"/>
      <c r="E148" s="211"/>
      <c r="F148" s="211"/>
      <c r="G148" s="211"/>
      <c r="H148" s="211"/>
      <c r="I148" s="211"/>
      <c r="J148" s="211"/>
      <c r="K148" s="211"/>
      <c r="L148" s="211"/>
      <c r="M148" s="211"/>
      <c r="N148" s="211"/>
      <c r="O148" s="211"/>
      <c r="P148" s="211"/>
      <c r="Q148" s="211"/>
      <c r="R148" s="211"/>
      <c r="S148" s="211"/>
      <c r="T148" s="211"/>
      <c r="U148" s="211"/>
      <c r="V148" s="159"/>
      <c r="W148" s="159"/>
      <c r="X148" s="159"/>
      <c r="Y148" s="159"/>
      <c r="Z148" s="159"/>
    </row>
    <row r="149" spans="3:26" x14ac:dyDescent="0.3">
      <c r="C149" s="210"/>
      <c r="D149" s="211"/>
      <c r="E149" s="211"/>
      <c r="F149" s="211"/>
      <c r="G149" s="211"/>
      <c r="H149" s="211"/>
      <c r="I149" s="211"/>
      <c r="J149" s="211"/>
      <c r="K149" s="211"/>
      <c r="L149" s="211"/>
      <c r="M149" s="211"/>
      <c r="N149" s="211"/>
      <c r="O149" s="211"/>
      <c r="P149" s="211"/>
      <c r="Q149" s="211"/>
      <c r="R149" s="211"/>
      <c r="S149" s="211"/>
      <c r="T149" s="211"/>
      <c r="U149" s="211"/>
      <c r="V149" s="159"/>
      <c r="W149" s="159"/>
      <c r="X149" s="159"/>
      <c r="Y149" s="159"/>
      <c r="Z149" s="159"/>
    </row>
    <row r="150" spans="3:26" x14ac:dyDescent="0.3">
      <c r="C150" s="210"/>
      <c r="D150" s="211"/>
      <c r="E150" s="211"/>
      <c r="F150" s="211"/>
      <c r="G150" s="211"/>
      <c r="H150" s="211"/>
      <c r="I150" s="211"/>
      <c r="J150" s="211"/>
      <c r="K150" s="211"/>
      <c r="L150" s="211"/>
      <c r="M150" s="211"/>
      <c r="N150" s="211"/>
      <c r="O150" s="211"/>
      <c r="P150" s="211"/>
      <c r="Q150" s="211"/>
      <c r="R150" s="211"/>
      <c r="S150" s="211"/>
      <c r="T150" s="211"/>
      <c r="U150" s="211"/>
      <c r="V150" s="159"/>
      <c r="W150" s="159"/>
      <c r="X150" s="159"/>
      <c r="Y150" s="159"/>
      <c r="Z150" s="159"/>
    </row>
    <row r="151" spans="3:26" x14ac:dyDescent="0.3">
      <c r="C151" s="210"/>
      <c r="D151" s="211"/>
      <c r="E151" s="211"/>
      <c r="F151" s="211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1"/>
      <c r="U151" s="211"/>
      <c r="V151" s="159"/>
      <c r="W151" s="159"/>
      <c r="X151" s="159"/>
      <c r="Y151" s="159"/>
      <c r="Z151" s="159"/>
    </row>
    <row r="152" spans="3:26" x14ac:dyDescent="0.3">
      <c r="C152" s="210"/>
      <c r="D152" s="211"/>
      <c r="E152" s="211"/>
      <c r="F152" s="211"/>
      <c r="G152" s="211"/>
      <c r="H152" s="211"/>
      <c r="I152" s="211"/>
      <c r="J152" s="211"/>
      <c r="K152" s="211"/>
      <c r="L152" s="211"/>
      <c r="M152" s="211"/>
      <c r="N152" s="211"/>
      <c r="O152" s="211"/>
      <c r="P152" s="211"/>
      <c r="Q152" s="211"/>
      <c r="R152" s="211"/>
      <c r="S152" s="211"/>
      <c r="T152" s="211"/>
      <c r="U152" s="211"/>
      <c r="V152" s="159"/>
      <c r="W152" s="159"/>
      <c r="X152" s="159"/>
      <c r="Y152" s="159"/>
      <c r="Z152" s="159"/>
    </row>
    <row r="153" spans="3:26" x14ac:dyDescent="0.3">
      <c r="C153" s="210"/>
      <c r="D153" s="211"/>
      <c r="E153" s="211"/>
      <c r="F153" s="211"/>
      <c r="G153" s="211"/>
      <c r="H153" s="211"/>
      <c r="I153" s="211"/>
      <c r="J153" s="211"/>
      <c r="K153" s="211"/>
      <c r="L153" s="211"/>
      <c r="M153" s="211"/>
      <c r="N153" s="211"/>
      <c r="O153" s="211"/>
      <c r="P153" s="211"/>
      <c r="Q153" s="211"/>
      <c r="R153" s="211"/>
      <c r="S153" s="211"/>
      <c r="T153" s="211"/>
      <c r="U153" s="211"/>
      <c r="V153" s="159"/>
      <c r="W153" s="159"/>
      <c r="X153" s="159"/>
      <c r="Y153" s="159"/>
      <c r="Z153" s="159"/>
    </row>
    <row r="154" spans="3:26" x14ac:dyDescent="0.3">
      <c r="C154" s="210"/>
      <c r="D154" s="211"/>
      <c r="E154" s="211"/>
      <c r="F154" s="211"/>
      <c r="G154" s="211"/>
      <c r="H154" s="211"/>
      <c r="I154" s="211"/>
      <c r="J154" s="211"/>
      <c r="K154" s="211"/>
      <c r="L154" s="211"/>
      <c r="M154" s="211"/>
      <c r="N154" s="211"/>
      <c r="O154" s="211"/>
      <c r="P154" s="211"/>
      <c r="Q154" s="211"/>
      <c r="R154" s="211"/>
      <c r="S154" s="211"/>
      <c r="T154" s="211"/>
      <c r="U154" s="211"/>
      <c r="V154" s="159"/>
      <c r="W154" s="159"/>
      <c r="X154" s="159"/>
      <c r="Y154" s="159"/>
      <c r="Z154" s="159"/>
    </row>
    <row r="155" spans="3:26" x14ac:dyDescent="0.3">
      <c r="C155" s="210"/>
      <c r="D155" s="211"/>
      <c r="E155" s="211"/>
      <c r="F155" s="211"/>
      <c r="G155" s="211"/>
      <c r="H155" s="211"/>
      <c r="I155" s="211"/>
      <c r="J155" s="211"/>
      <c r="K155" s="211"/>
      <c r="L155" s="211"/>
      <c r="M155" s="211"/>
      <c r="N155" s="211"/>
      <c r="O155" s="211"/>
      <c r="P155" s="211"/>
      <c r="Q155" s="211"/>
      <c r="R155" s="211"/>
      <c r="S155" s="211"/>
      <c r="T155" s="211"/>
      <c r="U155" s="211"/>
      <c r="V155" s="159"/>
      <c r="W155" s="159"/>
      <c r="X155" s="159"/>
      <c r="Y155" s="159"/>
      <c r="Z155" s="159"/>
    </row>
    <row r="156" spans="3:26" x14ac:dyDescent="0.3">
      <c r="C156" s="210"/>
      <c r="D156" s="211"/>
      <c r="E156" s="211"/>
      <c r="F156" s="211"/>
      <c r="G156" s="211"/>
      <c r="H156" s="211"/>
      <c r="I156" s="211"/>
      <c r="J156" s="211"/>
      <c r="K156" s="211"/>
      <c r="L156" s="211"/>
      <c r="M156" s="211"/>
      <c r="N156" s="211"/>
      <c r="O156" s="211"/>
      <c r="P156" s="211"/>
      <c r="Q156" s="211"/>
      <c r="R156" s="211"/>
      <c r="S156" s="211"/>
      <c r="T156" s="211"/>
      <c r="U156" s="211"/>
      <c r="V156" s="159"/>
      <c r="W156" s="159"/>
      <c r="X156" s="159"/>
      <c r="Y156" s="159"/>
      <c r="Z156" s="159"/>
    </row>
    <row r="157" spans="3:26" x14ac:dyDescent="0.3">
      <c r="C157" s="210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  <c r="V157" s="159"/>
      <c r="W157" s="159"/>
      <c r="X157" s="159"/>
      <c r="Y157" s="159"/>
      <c r="Z157" s="159"/>
    </row>
    <row r="158" spans="3:26" x14ac:dyDescent="0.3">
      <c r="C158" s="210"/>
      <c r="D158" s="211"/>
      <c r="E158" s="211"/>
      <c r="F158" s="211"/>
      <c r="G158" s="211"/>
      <c r="H158" s="211"/>
      <c r="I158" s="211"/>
      <c r="J158" s="211"/>
      <c r="K158" s="211"/>
      <c r="L158" s="211"/>
      <c r="M158" s="211"/>
      <c r="N158" s="211"/>
      <c r="O158" s="211"/>
      <c r="P158" s="211"/>
      <c r="Q158" s="211"/>
      <c r="R158" s="211"/>
      <c r="S158" s="211"/>
      <c r="T158" s="211"/>
      <c r="U158" s="211"/>
      <c r="V158" s="159"/>
      <c r="W158" s="159"/>
      <c r="X158" s="159"/>
      <c r="Y158" s="159"/>
      <c r="Z158" s="159"/>
    </row>
    <row r="159" spans="3:26" x14ac:dyDescent="0.3">
      <c r="C159" s="210"/>
      <c r="D159" s="211"/>
      <c r="E159" s="211"/>
      <c r="F159" s="211"/>
      <c r="G159" s="211"/>
      <c r="H159" s="211"/>
      <c r="I159" s="211"/>
      <c r="J159" s="211"/>
      <c r="K159" s="211"/>
      <c r="L159" s="211"/>
      <c r="M159" s="211"/>
      <c r="N159" s="211"/>
      <c r="O159" s="211"/>
      <c r="P159" s="211"/>
      <c r="Q159" s="211"/>
      <c r="R159" s="211"/>
      <c r="S159" s="211"/>
      <c r="T159" s="211"/>
      <c r="U159" s="211"/>
      <c r="V159" s="159"/>
      <c r="W159" s="159"/>
      <c r="X159" s="159"/>
      <c r="Y159" s="159"/>
      <c r="Z159" s="159"/>
    </row>
    <row r="160" spans="3:26" x14ac:dyDescent="0.3">
      <c r="C160" s="210"/>
      <c r="D160" s="211"/>
      <c r="E160" s="211"/>
      <c r="F160" s="211"/>
      <c r="G160" s="211"/>
      <c r="H160" s="211"/>
      <c r="I160" s="211"/>
      <c r="J160" s="211"/>
      <c r="K160" s="211"/>
      <c r="L160" s="211"/>
      <c r="M160" s="211"/>
      <c r="N160" s="211"/>
      <c r="O160" s="211"/>
      <c r="P160" s="211"/>
      <c r="Q160" s="211"/>
      <c r="R160" s="211"/>
      <c r="S160" s="211"/>
      <c r="T160" s="211"/>
      <c r="U160" s="211"/>
      <c r="V160" s="159"/>
      <c r="W160" s="159"/>
      <c r="X160" s="159"/>
      <c r="Y160" s="159"/>
      <c r="Z160" s="159"/>
    </row>
    <row r="161" spans="3:26" x14ac:dyDescent="0.3">
      <c r="C161" s="210"/>
      <c r="D161" s="211"/>
      <c r="E161" s="211"/>
      <c r="F161" s="211"/>
      <c r="G161" s="211"/>
      <c r="H161" s="211"/>
      <c r="I161" s="211"/>
      <c r="J161" s="211"/>
      <c r="K161" s="211"/>
      <c r="L161" s="211"/>
      <c r="M161" s="211"/>
      <c r="N161" s="211"/>
      <c r="O161" s="211"/>
      <c r="P161" s="211"/>
      <c r="Q161" s="211"/>
      <c r="R161" s="211"/>
      <c r="S161" s="211"/>
      <c r="T161" s="211"/>
      <c r="U161" s="211"/>
      <c r="V161" s="159"/>
      <c r="W161" s="159"/>
      <c r="X161" s="159"/>
      <c r="Y161" s="159"/>
      <c r="Z161" s="159"/>
    </row>
    <row r="162" spans="3:26" x14ac:dyDescent="0.3">
      <c r="C162" s="210"/>
      <c r="D162" s="211"/>
      <c r="E162" s="211"/>
      <c r="F162" s="211"/>
      <c r="G162" s="211"/>
      <c r="H162" s="211"/>
      <c r="I162" s="211"/>
      <c r="J162" s="211"/>
      <c r="K162" s="211"/>
      <c r="L162" s="211"/>
      <c r="M162" s="211"/>
      <c r="N162" s="211"/>
      <c r="O162" s="211"/>
      <c r="P162" s="211"/>
      <c r="Q162" s="211"/>
      <c r="R162" s="211"/>
      <c r="S162" s="211"/>
      <c r="T162" s="211"/>
      <c r="U162" s="211"/>
      <c r="V162" s="159"/>
      <c r="W162" s="159"/>
      <c r="X162" s="159"/>
      <c r="Y162" s="159"/>
      <c r="Z162" s="159"/>
    </row>
    <row r="163" spans="3:26" x14ac:dyDescent="0.3">
      <c r="C163" s="210"/>
      <c r="D163" s="211"/>
      <c r="E163" s="211"/>
      <c r="F163" s="211"/>
      <c r="G163" s="211"/>
      <c r="H163" s="211"/>
      <c r="I163" s="211"/>
      <c r="J163" s="211"/>
      <c r="K163" s="211"/>
      <c r="L163" s="211"/>
      <c r="M163" s="211"/>
      <c r="N163" s="211"/>
      <c r="O163" s="211"/>
      <c r="P163" s="211"/>
      <c r="Q163" s="211"/>
      <c r="R163" s="211"/>
      <c r="S163" s="211"/>
      <c r="T163" s="211"/>
      <c r="U163" s="211"/>
      <c r="V163" s="159"/>
      <c r="W163" s="159"/>
      <c r="X163" s="159"/>
      <c r="Y163" s="159"/>
      <c r="Z163" s="159"/>
    </row>
    <row r="164" spans="3:26" x14ac:dyDescent="0.3">
      <c r="C164" s="210"/>
      <c r="D164" s="211"/>
      <c r="E164" s="211"/>
      <c r="F164" s="211"/>
      <c r="G164" s="211"/>
      <c r="H164" s="211"/>
      <c r="I164" s="211"/>
      <c r="J164" s="211"/>
      <c r="K164" s="211"/>
      <c r="L164" s="211"/>
      <c r="M164" s="211"/>
      <c r="N164" s="211"/>
      <c r="O164" s="211"/>
      <c r="P164" s="211"/>
      <c r="Q164" s="211"/>
      <c r="R164" s="211"/>
      <c r="S164" s="211"/>
      <c r="T164" s="211"/>
      <c r="U164" s="211"/>
      <c r="V164" s="159"/>
      <c r="W164" s="159"/>
      <c r="X164" s="159"/>
      <c r="Y164" s="159"/>
      <c r="Z164" s="159"/>
    </row>
    <row r="165" spans="3:26" x14ac:dyDescent="0.3">
      <c r="C165" s="210"/>
      <c r="D165" s="211"/>
      <c r="E165" s="211"/>
      <c r="F165" s="211"/>
      <c r="G165" s="211"/>
      <c r="H165" s="211"/>
      <c r="I165" s="211"/>
      <c r="J165" s="211"/>
      <c r="K165" s="211"/>
      <c r="L165" s="211"/>
      <c r="M165" s="211"/>
      <c r="N165" s="211"/>
      <c r="O165" s="211"/>
      <c r="P165" s="211"/>
      <c r="Q165" s="211"/>
      <c r="R165" s="211"/>
      <c r="S165" s="211"/>
      <c r="T165" s="211"/>
      <c r="U165" s="211"/>
      <c r="V165" s="159"/>
      <c r="W165" s="159"/>
      <c r="X165" s="159"/>
      <c r="Y165" s="159"/>
      <c r="Z165" s="159"/>
    </row>
    <row r="166" spans="3:26" x14ac:dyDescent="0.3">
      <c r="C166" s="210"/>
      <c r="D166" s="211"/>
      <c r="E166" s="211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159"/>
      <c r="W166" s="159"/>
      <c r="X166" s="159"/>
      <c r="Y166" s="159"/>
      <c r="Z166" s="159"/>
    </row>
    <row r="167" spans="3:26" x14ac:dyDescent="0.3">
      <c r="C167" s="210"/>
      <c r="D167" s="211"/>
      <c r="E167" s="211"/>
      <c r="F167" s="211"/>
      <c r="G167" s="211"/>
      <c r="H167" s="211"/>
      <c r="I167" s="211"/>
      <c r="J167" s="211"/>
      <c r="K167" s="211"/>
      <c r="L167" s="211"/>
      <c r="M167" s="211"/>
      <c r="N167" s="211"/>
      <c r="O167" s="211"/>
      <c r="P167" s="211"/>
      <c r="Q167" s="211"/>
      <c r="R167" s="211"/>
      <c r="S167" s="211"/>
      <c r="T167" s="211"/>
      <c r="U167" s="211"/>
      <c r="V167" s="159"/>
      <c r="W167" s="159"/>
      <c r="X167" s="159"/>
      <c r="Y167" s="159"/>
      <c r="Z167" s="159"/>
    </row>
    <row r="168" spans="3:26" x14ac:dyDescent="0.3">
      <c r="C168" s="210"/>
      <c r="D168" s="211"/>
      <c r="E168" s="211"/>
      <c r="F168" s="211"/>
      <c r="G168" s="211"/>
      <c r="H168" s="211"/>
      <c r="I168" s="211"/>
      <c r="J168" s="211"/>
      <c r="K168" s="211"/>
      <c r="L168" s="211"/>
      <c r="M168" s="211"/>
      <c r="N168" s="211"/>
      <c r="O168" s="211"/>
      <c r="P168" s="211"/>
      <c r="Q168" s="211"/>
      <c r="R168" s="211"/>
      <c r="S168" s="211"/>
      <c r="T168" s="211"/>
      <c r="U168" s="211"/>
      <c r="V168" s="159"/>
      <c r="W168" s="159"/>
      <c r="X168" s="159"/>
      <c r="Y168" s="159"/>
      <c r="Z168" s="159"/>
    </row>
    <row r="169" spans="3:26" x14ac:dyDescent="0.3">
      <c r="C169" s="210"/>
      <c r="D169" s="211"/>
      <c r="E169" s="211"/>
      <c r="F169" s="211"/>
      <c r="G169" s="211"/>
      <c r="H169" s="211"/>
      <c r="I169" s="211"/>
      <c r="J169" s="211"/>
      <c r="K169" s="211"/>
      <c r="L169" s="211"/>
      <c r="M169" s="211"/>
      <c r="N169" s="211"/>
      <c r="O169" s="211"/>
      <c r="P169" s="211"/>
      <c r="Q169" s="211"/>
      <c r="R169" s="211"/>
      <c r="S169" s="211"/>
      <c r="T169" s="211"/>
      <c r="U169" s="211"/>
      <c r="V169" s="159"/>
      <c r="W169" s="159"/>
      <c r="X169" s="159"/>
      <c r="Y169" s="159"/>
      <c r="Z169" s="159"/>
    </row>
    <row r="170" spans="3:26" x14ac:dyDescent="0.3">
      <c r="C170" s="210"/>
      <c r="D170" s="211"/>
      <c r="E170" s="211"/>
      <c r="F170" s="211"/>
      <c r="G170" s="211"/>
      <c r="H170" s="211"/>
      <c r="I170" s="211"/>
      <c r="J170" s="211"/>
      <c r="K170" s="211"/>
      <c r="L170" s="211"/>
      <c r="M170" s="211"/>
      <c r="N170" s="211"/>
      <c r="O170" s="211"/>
      <c r="P170" s="211"/>
      <c r="Q170" s="211"/>
      <c r="R170" s="211"/>
      <c r="S170" s="211"/>
      <c r="T170" s="211"/>
      <c r="U170" s="211"/>
      <c r="V170" s="159"/>
      <c r="W170" s="159"/>
      <c r="X170" s="159"/>
      <c r="Y170" s="159"/>
      <c r="Z170" s="159"/>
    </row>
    <row r="171" spans="3:26" x14ac:dyDescent="0.3">
      <c r="C171" s="210"/>
      <c r="D171" s="211"/>
      <c r="E171" s="211"/>
      <c r="F171" s="211"/>
      <c r="G171" s="211"/>
      <c r="H171" s="211"/>
      <c r="I171" s="211"/>
      <c r="J171" s="211"/>
      <c r="K171" s="211"/>
      <c r="L171" s="211"/>
      <c r="M171" s="211"/>
      <c r="N171" s="211"/>
      <c r="O171" s="211"/>
      <c r="P171" s="211"/>
      <c r="Q171" s="211"/>
      <c r="R171" s="211"/>
      <c r="S171" s="211"/>
      <c r="T171" s="211"/>
      <c r="U171" s="211"/>
      <c r="V171" s="159"/>
      <c r="W171" s="159"/>
      <c r="X171" s="159"/>
      <c r="Y171" s="159"/>
      <c r="Z171" s="159"/>
    </row>
    <row r="172" spans="3:26" x14ac:dyDescent="0.3">
      <c r="C172" s="210"/>
      <c r="D172" s="211"/>
      <c r="E172" s="211"/>
      <c r="F172" s="211"/>
      <c r="G172" s="211"/>
      <c r="H172" s="211"/>
      <c r="I172" s="211"/>
      <c r="J172" s="211"/>
      <c r="K172" s="211"/>
      <c r="L172" s="211"/>
      <c r="M172" s="211"/>
      <c r="N172" s="211"/>
      <c r="O172" s="211"/>
      <c r="P172" s="211"/>
      <c r="Q172" s="211"/>
      <c r="R172" s="211"/>
      <c r="S172" s="211"/>
      <c r="T172" s="211"/>
      <c r="U172" s="211"/>
      <c r="V172" s="159"/>
      <c r="W172" s="159"/>
      <c r="X172" s="159"/>
      <c r="Y172" s="159"/>
      <c r="Z172" s="159"/>
    </row>
    <row r="173" spans="3:26" x14ac:dyDescent="0.3">
      <c r="C173" s="210"/>
      <c r="D173" s="211"/>
      <c r="E173" s="211"/>
      <c r="F173" s="211"/>
      <c r="G173" s="211"/>
      <c r="H173" s="211"/>
      <c r="I173" s="211"/>
      <c r="J173" s="211"/>
      <c r="K173" s="211"/>
      <c r="L173" s="211"/>
      <c r="M173" s="211"/>
      <c r="N173" s="211"/>
      <c r="O173" s="211"/>
      <c r="P173" s="211"/>
      <c r="Q173" s="211"/>
      <c r="R173" s="211"/>
      <c r="S173" s="211"/>
      <c r="T173" s="211"/>
      <c r="U173" s="211"/>
      <c r="V173" s="159"/>
      <c r="W173" s="159"/>
      <c r="X173" s="159"/>
      <c r="Y173" s="159"/>
      <c r="Z173" s="159"/>
    </row>
    <row r="174" spans="3:26" x14ac:dyDescent="0.3">
      <c r="C174" s="210"/>
      <c r="D174" s="211"/>
      <c r="E174" s="211"/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159"/>
      <c r="W174" s="159"/>
      <c r="X174" s="159"/>
      <c r="Y174" s="159"/>
      <c r="Z174" s="159"/>
    </row>
    <row r="175" spans="3:26" x14ac:dyDescent="0.3">
      <c r="C175" s="210"/>
      <c r="D175" s="211"/>
      <c r="E175" s="211"/>
      <c r="F175" s="211"/>
      <c r="G175" s="211"/>
      <c r="H175" s="211"/>
      <c r="I175" s="211"/>
      <c r="J175" s="211"/>
      <c r="K175" s="211"/>
      <c r="L175" s="211"/>
      <c r="M175" s="211"/>
      <c r="N175" s="211"/>
      <c r="O175" s="211"/>
      <c r="P175" s="211"/>
      <c r="Q175" s="211"/>
      <c r="R175" s="211"/>
      <c r="S175" s="211"/>
      <c r="T175" s="211"/>
      <c r="U175" s="211"/>
      <c r="V175" s="159"/>
      <c r="W175" s="159"/>
      <c r="X175" s="159"/>
      <c r="Y175" s="159"/>
      <c r="Z175" s="159"/>
    </row>
    <row r="176" spans="3:26" x14ac:dyDescent="0.3">
      <c r="C176" s="210"/>
      <c r="D176" s="211"/>
      <c r="E176" s="211"/>
      <c r="F176" s="211"/>
      <c r="G176" s="211"/>
      <c r="H176" s="211"/>
      <c r="I176" s="211"/>
      <c r="J176" s="211"/>
      <c r="K176" s="211"/>
      <c r="L176" s="211"/>
      <c r="M176" s="211"/>
      <c r="N176" s="211"/>
      <c r="O176" s="211"/>
      <c r="P176" s="211"/>
      <c r="Q176" s="211"/>
      <c r="R176" s="211"/>
      <c r="S176" s="211"/>
      <c r="T176" s="211"/>
      <c r="U176" s="211"/>
      <c r="V176" s="159"/>
      <c r="W176" s="159"/>
      <c r="X176" s="159"/>
      <c r="Y176" s="159"/>
      <c r="Z176" s="159"/>
    </row>
    <row r="177" spans="3:26" x14ac:dyDescent="0.3">
      <c r="C177" s="210"/>
      <c r="D177" s="211"/>
      <c r="E177" s="211"/>
      <c r="F177" s="211"/>
      <c r="G177" s="211"/>
      <c r="H177" s="211"/>
      <c r="I177" s="211"/>
      <c r="J177" s="211"/>
      <c r="K177" s="211"/>
      <c r="L177" s="211"/>
      <c r="M177" s="211"/>
      <c r="N177" s="211"/>
      <c r="O177" s="211"/>
      <c r="P177" s="211"/>
      <c r="Q177" s="211"/>
      <c r="R177" s="211"/>
      <c r="S177" s="211"/>
      <c r="T177" s="211"/>
      <c r="U177" s="211"/>
      <c r="V177" s="159"/>
      <c r="W177" s="159"/>
      <c r="X177" s="159"/>
      <c r="Y177" s="159"/>
      <c r="Z177" s="159"/>
    </row>
    <row r="178" spans="3:26" x14ac:dyDescent="0.3">
      <c r="C178" s="210"/>
      <c r="D178" s="211"/>
      <c r="E178" s="211"/>
      <c r="F178" s="211"/>
      <c r="G178" s="211"/>
      <c r="H178" s="211"/>
      <c r="I178" s="211"/>
      <c r="J178" s="211"/>
      <c r="K178" s="211"/>
      <c r="L178" s="211"/>
      <c r="M178" s="211"/>
      <c r="N178" s="211"/>
      <c r="O178" s="211"/>
      <c r="P178" s="211"/>
      <c r="Q178" s="211"/>
      <c r="R178" s="211"/>
      <c r="S178" s="211"/>
      <c r="T178" s="211"/>
      <c r="U178" s="211"/>
      <c r="V178" s="159"/>
      <c r="W178" s="159"/>
      <c r="X178" s="159"/>
      <c r="Y178" s="159"/>
      <c r="Z178" s="159"/>
    </row>
    <row r="179" spans="3:26" x14ac:dyDescent="0.3">
      <c r="C179" s="210"/>
      <c r="D179" s="211"/>
      <c r="E179" s="211"/>
      <c r="F179" s="211"/>
      <c r="G179" s="211"/>
      <c r="H179" s="211"/>
      <c r="I179" s="211"/>
      <c r="J179" s="211"/>
      <c r="K179" s="211"/>
      <c r="L179" s="211"/>
      <c r="M179" s="211"/>
      <c r="N179" s="211"/>
      <c r="O179" s="211"/>
      <c r="P179" s="211"/>
      <c r="Q179" s="211"/>
      <c r="R179" s="211"/>
      <c r="S179" s="211"/>
      <c r="T179" s="211"/>
      <c r="U179" s="211"/>
      <c r="V179" s="159"/>
      <c r="W179" s="159"/>
      <c r="X179" s="159"/>
      <c r="Y179" s="159"/>
      <c r="Z179" s="159"/>
    </row>
    <row r="180" spans="3:26" x14ac:dyDescent="0.3">
      <c r="C180" s="210"/>
      <c r="D180" s="211"/>
      <c r="E180" s="211"/>
      <c r="F180" s="211"/>
      <c r="G180" s="211"/>
      <c r="H180" s="211"/>
      <c r="I180" s="211"/>
      <c r="J180" s="211"/>
      <c r="K180" s="211"/>
      <c r="L180" s="211"/>
      <c r="M180" s="211"/>
      <c r="N180" s="211"/>
      <c r="O180" s="211"/>
      <c r="P180" s="211"/>
      <c r="Q180" s="211"/>
      <c r="R180" s="211"/>
      <c r="S180" s="211"/>
      <c r="T180" s="211"/>
      <c r="U180" s="211"/>
      <c r="V180" s="159"/>
      <c r="W180" s="159"/>
      <c r="X180" s="159"/>
      <c r="Y180" s="159"/>
      <c r="Z180" s="159"/>
    </row>
    <row r="181" spans="3:26" x14ac:dyDescent="0.3">
      <c r="C181" s="210"/>
      <c r="D181" s="211"/>
      <c r="E181" s="211"/>
      <c r="F181" s="211"/>
      <c r="G181" s="211"/>
      <c r="H181" s="211"/>
      <c r="I181" s="211"/>
      <c r="J181" s="211"/>
      <c r="K181" s="211"/>
      <c r="L181" s="211"/>
      <c r="M181" s="211"/>
      <c r="N181" s="211"/>
      <c r="O181" s="211"/>
      <c r="P181" s="211"/>
      <c r="Q181" s="211"/>
      <c r="R181" s="211"/>
      <c r="S181" s="211"/>
      <c r="T181" s="211"/>
      <c r="U181" s="211"/>
      <c r="V181" s="159"/>
      <c r="W181" s="159"/>
      <c r="X181" s="159"/>
      <c r="Y181" s="159"/>
      <c r="Z181" s="159"/>
    </row>
    <row r="182" spans="3:26" x14ac:dyDescent="0.3">
      <c r="C182" s="210"/>
      <c r="D182" s="211"/>
      <c r="E182" s="211"/>
      <c r="F182" s="211"/>
      <c r="G182" s="211"/>
      <c r="H182" s="211"/>
      <c r="I182" s="211"/>
      <c r="J182" s="211"/>
      <c r="K182" s="211"/>
      <c r="L182" s="211"/>
      <c r="M182" s="211"/>
      <c r="N182" s="211"/>
      <c r="O182" s="211"/>
      <c r="P182" s="211"/>
      <c r="Q182" s="211"/>
      <c r="R182" s="211"/>
      <c r="S182" s="211"/>
      <c r="T182" s="211"/>
      <c r="U182" s="211"/>
      <c r="V182" s="159"/>
      <c r="W182" s="159"/>
      <c r="X182" s="159"/>
      <c r="Y182" s="159"/>
      <c r="Z182" s="159"/>
    </row>
    <row r="183" spans="3:26" x14ac:dyDescent="0.3">
      <c r="C183" s="210"/>
      <c r="D183" s="211"/>
      <c r="E183" s="211"/>
      <c r="F183" s="211"/>
      <c r="G183" s="211"/>
      <c r="H183" s="211"/>
      <c r="I183" s="211"/>
      <c r="J183" s="211"/>
      <c r="K183" s="211"/>
      <c r="L183" s="211"/>
      <c r="M183" s="211"/>
      <c r="N183" s="211"/>
      <c r="O183" s="211"/>
      <c r="P183" s="211"/>
      <c r="Q183" s="211"/>
      <c r="R183" s="211"/>
      <c r="S183" s="211"/>
      <c r="T183" s="211"/>
      <c r="U183" s="211"/>
      <c r="V183" s="159"/>
      <c r="W183" s="159"/>
      <c r="X183" s="159"/>
      <c r="Y183" s="159"/>
      <c r="Z183" s="159"/>
    </row>
    <row r="184" spans="3:26" x14ac:dyDescent="0.3">
      <c r="C184" s="210"/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211"/>
      <c r="U184" s="211"/>
      <c r="V184" s="159"/>
      <c r="W184" s="159"/>
      <c r="X184" s="159"/>
      <c r="Y184" s="159"/>
      <c r="Z184" s="159"/>
    </row>
    <row r="185" spans="3:26" x14ac:dyDescent="0.3">
      <c r="C185" s="210"/>
      <c r="D185" s="211"/>
      <c r="E185" s="211"/>
      <c r="F185" s="211"/>
      <c r="G185" s="211"/>
      <c r="H185" s="211"/>
      <c r="I185" s="211"/>
      <c r="J185" s="211"/>
      <c r="K185" s="211"/>
      <c r="L185" s="211"/>
      <c r="M185" s="211"/>
      <c r="N185" s="211"/>
      <c r="O185" s="211"/>
      <c r="P185" s="211"/>
      <c r="Q185" s="211"/>
      <c r="R185" s="211"/>
      <c r="S185" s="211"/>
      <c r="T185" s="211"/>
      <c r="U185" s="211"/>
      <c r="V185" s="159"/>
      <c r="W185" s="159"/>
      <c r="X185" s="159"/>
      <c r="Y185" s="159"/>
      <c r="Z185" s="159"/>
    </row>
    <row r="186" spans="3:26" x14ac:dyDescent="0.3">
      <c r="C186" s="210"/>
      <c r="D186" s="211"/>
      <c r="E186" s="211"/>
      <c r="F186" s="211"/>
      <c r="G186" s="211"/>
      <c r="H186" s="211"/>
      <c r="I186" s="211"/>
      <c r="J186" s="211"/>
      <c r="K186" s="211"/>
      <c r="L186" s="211"/>
      <c r="M186" s="211"/>
      <c r="N186" s="211"/>
      <c r="O186" s="211"/>
      <c r="P186" s="211"/>
      <c r="Q186" s="211"/>
      <c r="R186" s="211"/>
      <c r="S186" s="211"/>
      <c r="T186" s="211"/>
      <c r="U186" s="211"/>
      <c r="V186" s="159"/>
      <c r="W186" s="159"/>
      <c r="X186" s="159"/>
      <c r="Y186" s="159"/>
      <c r="Z186" s="159"/>
    </row>
    <row r="187" spans="3:26" x14ac:dyDescent="0.3">
      <c r="C187" s="210"/>
      <c r="D187" s="211"/>
      <c r="E187" s="211"/>
      <c r="F187" s="211"/>
      <c r="G187" s="211"/>
      <c r="H187" s="211"/>
      <c r="I187" s="211"/>
      <c r="J187" s="211"/>
      <c r="K187" s="211"/>
      <c r="L187" s="211"/>
      <c r="M187" s="211"/>
      <c r="N187" s="211"/>
      <c r="O187" s="211"/>
      <c r="P187" s="211"/>
      <c r="Q187" s="211"/>
      <c r="R187" s="211"/>
      <c r="S187" s="211"/>
      <c r="T187" s="211"/>
      <c r="U187" s="211"/>
      <c r="V187" s="159"/>
      <c r="W187" s="159"/>
      <c r="X187" s="159"/>
      <c r="Y187" s="159"/>
      <c r="Z187" s="159"/>
    </row>
    <row r="188" spans="3:26" x14ac:dyDescent="0.3">
      <c r="C188" s="210"/>
      <c r="D188" s="211"/>
      <c r="E188" s="211"/>
      <c r="F188" s="211"/>
      <c r="G188" s="211"/>
      <c r="H188" s="211"/>
      <c r="I188" s="211"/>
      <c r="J188" s="211"/>
      <c r="K188" s="211"/>
      <c r="L188" s="211"/>
      <c r="M188" s="211"/>
      <c r="N188" s="211"/>
      <c r="O188" s="211"/>
      <c r="P188" s="211"/>
      <c r="Q188" s="211"/>
      <c r="R188" s="211"/>
      <c r="S188" s="211"/>
      <c r="T188" s="211"/>
      <c r="U188" s="211"/>
      <c r="V188" s="159"/>
      <c r="W188" s="159"/>
      <c r="X188" s="159"/>
      <c r="Y188" s="159"/>
      <c r="Z188" s="159"/>
    </row>
    <row r="189" spans="3:26" x14ac:dyDescent="0.3">
      <c r="C189" s="210"/>
      <c r="D189" s="211"/>
      <c r="E189" s="211"/>
      <c r="F189" s="211"/>
      <c r="G189" s="211"/>
      <c r="H189" s="211"/>
      <c r="I189" s="211"/>
      <c r="J189" s="211"/>
      <c r="K189" s="211"/>
      <c r="L189" s="211"/>
      <c r="M189" s="211"/>
      <c r="N189" s="211"/>
      <c r="O189" s="211"/>
      <c r="P189" s="211"/>
      <c r="Q189" s="211"/>
      <c r="R189" s="211"/>
      <c r="S189" s="211"/>
      <c r="T189" s="211"/>
      <c r="U189" s="211"/>
      <c r="V189" s="159"/>
      <c r="W189" s="159"/>
      <c r="X189" s="159"/>
      <c r="Y189" s="159"/>
      <c r="Z189" s="159"/>
    </row>
    <row r="190" spans="3:26" x14ac:dyDescent="0.3">
      <c r="C190" s="210"/>
      <c r="D190" s="211"/>
      <c r="E190" s="211"/>
      <c r="F190" s="211"/>
      <c r="G190" s="211"/>
      <c r="H190" s="211"/>
      <c r="I190" s="211"/>
      <c r="J190" s="211"/>
      <c r="K190" s="211"/>
      <c r="L190" s="211"/>
      <c r="M190" s="211"/>
      <c r="N190" s="211"/>
      <c r="O190" s="211"/>
      <c r="P190" s="211"/>
      <c r="Q190" s="211"/>
      <c r="R190" s="211"/>
      <c r="S190" s="211"/>
      <c r="T190" s="211"/>
      <c r="U190" s="211"/>
      <c r="V190" s="159"/>
      <c r="W190" s="159"/>
      <c r="X190" s="159"/>
      <c r="Y190" s="159"/>
      <c r="Z190" s="159"/>
    </row>
    <row r="191" spans="3:26" x14ac:dyDescent="0.3">
      <c r="C191" s="210"/>
      <c r="D191" s="211"/>
      <c r="E191" s="211"/>
      <c r="F191" s="211"/>
      <c r="G191" s="211"/>
      <c r="H191" s="211"/>
      <c r="I191" s="211"/>
      <c r="J191" s="211"/>
      <c r="K191" s="211"/>
      <c r="L191" s="211"/>
      <c r="M191" s="211"/>
      <c r="N191" s="211"/>
      <c r="O191" s="211"/>
      <c r="P191" s="211"/>
      <c r="Q191" s="211"/>
      <c r="R191" s="211"/>
      <c r="S191" s="211"/>
      <c r="T191" s="211"/>
      <c r="U191" s="211"/>
      <c r="V191" s="159"/>
      <c r="W191" s="159"/>
      <c r="X191" s="159"/>
      <c r="Y191" s="159"/>
      <c r="Z191" s="159"/>
    </row>
    <row r="192" spans="3:26" x14ac:dyDescent="0.3">
      <c r="C192" s="210"/>
      <c r="D192" s="211"/>
      <c r="E192" s="211"/>
      <c r="F192" s="211"/>
      <c r="G192" s="211"/>
      <c r="H192" s="211"/>
      <c r="I192" s="211"/>
      <c r="J192" s="211"/>
      <c r="K192" s="211"/>
      <c r="L192" s="211"/>
      <c r="M192" s="211"/>
      <c r="N192" s="211"/>
      <c r="O192" s="211"/>
      <c r="P192" s="211"/>
      <c r="Q192" s="211"/>
      <c r="R192" s="211"/>
      <c r="S192" s="211"/>
      <c r="T192" s="211"/>
      <c r="U192" s="211"/>
      <c r="V192" s="159"/>
      <c r="W192" s="159"/>
      <c r="X192" s="159"/>
      <c r="Y192" s="159"/>
      <c r="Z192" s="159"/>
    </row>
    <row r="193" spans="3:26" x14ac:dyDescent="0.3">
      <c r="C193" s="210"/>
      <c r="D193" s="211"/>
      <c r="E193" s="211"/>
      <c r="F193" s="211"/>
      <c r="G193" s="211"/>
      <c r="H193" s="211"/>
      <c r="I193" s="211"/>
      <c r="J193" s="211"/>
      <c r="K193" s="211"/>
      <c r="L193" s="211"/>
      <c r="M193" s="211"/>
      <c r="N193" s="211"/>
      <c r="O193" s="211"/>
      <c r="P193" s="211"/>
      <c r="Q193" s="211"/>
      <c r="R193" s="211"/>
      <c r="S193" s="211"/>
      <c r="T193" s="211"/>
      <c r="U193" s="211"/>
      <c r="V193" s="159"/>
      <c r="W193" s="159"/>
      <c r="X193" s="159"/>
      <c r="Y193" s="159"/>
      <c r="Z193" s="159"/>
    </row>
    <row r="194" spans="3:26" x14ac:dyDescent="0.3">
      <c r="C194" s="210"/>
      <c r="D194" s="211"/>
      <c r="E194" s="211"/>
      <c r="F194" s="211"/>
      <c r="G194" s="211"/>
      <c r="H194" s="211"/>
      <c r="I194" s="211"/>
      <c r="J194" s="211"/>
      <c r="K194" s="211"/>
      <c r="L194" s="211"/>
      <c r="M194" s="211"/>
      <c r="N194" s="211"/>
      <c r="O194" s="211"/>
      <c r="P194" s="211"/>
      <c r="Q194" s="211"/>
      <c r="R194" s="211"/>
      <c r="S194" s="211"/>
      <c r="T194" s="211"/>
      <c r="U194" s="211"/>
      <c r="V194" s="159"/>
      <c r="W194" s="159"/>
      <c r="X194" s="159"/>
      <c r="Y194" s="159"/>
      <c r="Z194" s="159"/>
    </row>
    <row r="195" spans="3:26" x14ac:dyDescent="0.3">
      <c r="C195" s="210"/>
      <c r="D195" s="211"/>
      <c r="E195" s="211"/>
      <c r="F195" s="211"/>
      <c r="G195" s="211"/>
      <c r="H195" s="211"/>
      <c r="I195" s="211"/>
      <c r="J195" s="211"/>
      <c r="K195" s="211"/>
      <c r="L195" s="211"/>
      <c r="M195" s="211"/>
      <c r="N195" s="211"/>
      <c r="O195" s="211"/>
      <c r="P195" s="211"/>
      <c r="Q195" s="211"/>
      <c r="R195" s="211"/>
      <c r="S195" s="211"/>
      <c r="T195" s="211"/>
      <c r="U195" s="211"/>
      <c r="V195" s="159"/>
      <c r="W195" s="159"/>
      <c r="X195" s="159"/>
      <c r="Y195" s="159"/>
      <c r="Z195" s="159"/>
    </row>
    <row r="196" spans="3:26" x14ac:dyDescent="0.3">
      <c r="C196" s="210"/>
      <c r="D196" s="211"/>
      <c r="E196" s="211"/>
      <c r="F196" s="211"/>
      <c r="G196" s="211"/>
      <c r="H196" s="211"/>
      <c r="I196" s="211"/>
      <c r="J196" s="211"/>
      <c r="K196" s="211"/>
      <c r="L196" s="211"/>
      <c r="M196" s="211"/>
      <c r="N196" s="211"/>
      <c r="O196" s="211"/>
      <c r="P196" s="211"/>
      <c r="Q196" s="211"/>
      <c r="R196" s="211"/>
      <c r="S196" s="211"/>
      <c r="T196" s="211"/>
      <c r="U196" s="211"/>
      <c r="V196" s="159"/>
      <c r="W196" s="159"/>
      <c r="X196" s="159"/>
      <c r="Y196" s="159"/>
      <c r="Z196" s="159"/>
    </row>
    <row r="197" spans="3:26" x14ac:dyDescent="0.3">
      <c r="C197" s="210"/>
      <c r="D197" s="211"/>
      <c r="E197" s="211"/>
      <c r="F197" s="211"/>
      <c r="G197" s="211"/>
      <c r="H197" s="211"/>
      <c r="I197" s="211"/>
      <c r="J197" s="211"/>
      <c r="K197" s="211"/>
      <c r="L197" s="211"/>
      <c r="M197" s="211"/>
      <c r="N197" s="211"/>
      <c r="O197" s="211"/>
      <c r="P197" s="211"/>
      <c r="Q197" s="211"/>
      <c r="R197" s="211"/>
      <c r="S197" s="211"/>
      <c r="T197" s="211"/>
      <c r="U197" s="211"/>
      <c r="V197" s="159"/>
      <c r="W197" s="159"/>
      <c r="X197" s="159"/>
      <c r="Y197" s="159"/>
      <c r="Z197" s="159"/>
    </row>
    <row r="198" spans="3:26" x14ac:dyDescent="0.3">
      <c r="C198" s="210"/>
      <c r="D198" s="211"/>
      <c r="E198" s="211"/>
      <c r="F198" s="211"/>
      <c r="G198" s="211"/>
      <c r="H198" s="211"/>
      <c r="I198" s="211"/>
      <c r="J198" s="211"/>
      <c r="K198" s="211"/>
      <c r="L198" s="211"/>
      <c r="M198" s="211"/>
      <c r="N198" s="211"/>
      <c r="O198" s="211"/>
      <c r="P198" s="211"/>
      <c r="Q198" s="211"/>
      <c r="R198" s="211"/>
      <c r="S198" s="211"/>
      <c r="T198" s="211"/>
      <c r="U198" s="211"/>
      <c r="V198" s="159"/>
      <c r="W198" s="159"/>
      <c r="X198" s="159"/>
      <c r="Y198" s="159"/>
      <c r="Z198" s="159"/>
    </row>
    <row r="199" spans="3:26" x14ac:dyDescent="0.3">
      <c r="C199" s="210"/>
      <c r="D199" s="211"/>
      <c r="E199" s="211"/>
      <c r="F199" s="211"/>
      <c r="G199" s="211"/>
      <c r="H199" s="211"/>
      <c r="I199" s="211"/>
      <c r="J199" s="211"/>
      <c r="K199" s="211"/>
      <c r="L199" s="211"/>
      <c r="M199" s="211"/>
      <c r="N199" s="211"/>
      <c r="O199" s="211"/>
      <c r="P199" s="211"/>
      <c r="Q199" s="211"/>
      <c r="R199" s="211"/>
      <c r="S199" s="211"/>
      <c r="T199" s="211"/>
      <c r="U199" s="211"/>
      <c r="V199" s="159"/>
      <c r="W199" s="159"/>
      <c r="X199" s="159"/>
      <c r="Y199" s="159"/>
      <c r="Z199" s="159"/>
    </row>
    <row r="200" spans="3:26" x14ac:dyDescent="0.3">
      <c r="C200" s="210"/>
      <c r="D200" s="211"/>
      <c r="E200" s="211"/>
      <c r="F200" s="211"/>
      <c r="G200" s="211"/>
      <c r="H200" s="211"/>
      <c r="I200" s="211"/>
      <c r="J200" s="211"/>
      <c r="K200" s="211"/>
      <c r="L200" s="211"/>
      <c r="M200" s="211"/>
      <c r="N200" s="211"/>
      <c r="O200" s="211"/>
      <c r="P200" s="211"/>
      <c r="Q200" s="211"/>
      <c r="R200" s="211"/>
      <c r="S200" s="211"/>
      <c r="T200" s="211"/>
      <c r="U200" s="211"/>
      <c r="V200" s="159"/>
      <c r="W200" s="159"/>
      <c r="X200" s="159"/>
      <c r="Y200" s="159"/>
      <c r="Z200" s="159"/>
    </row>
    <row r="201" spans="3:26" x14ac:dyDescent="0.3">
      <c r="C201" s="210"/>
      <c r="D201" s="211"/>
      <c r="E201" s="211"/>
      <c r="F201" s="211"/>
      <c r="G201" s="211"/>
      <c r="H201" s="211"/>
      <c r="I201" s="211"/>
      <c r="J201" s="211"/>
      <c r="K201" s="211"/>
      <c r="L201" s="211"/>
      <c r="M201" s="211"/>
      <c r="N201" s="211"/>
      <c r="O201" s="211"/>
      <c r="P201" s="211"/>
      <c r="Q201" s="211"/>
      <c r="R201" s="211"/>
      <c r="S201" s="211"/>
      <c r="T201" s="211"/>
      <c r="U201" s="211"/>
      <c r="V201" s="159"/>
      <c r="W201" s="159"/>
      <c r="X201" s="159"/>
      <c r="Y201" s="159"/>
      <c r="Z201" s="159"/>
    </row>
    <row r="202" spans="3:26" x14ac:dyDescent="0.3">
      <c r="C202" s="210"/>
      <c r="D202" s="211"/>
      <c r="E202" s="211"/>
      <c r="F202" s="211"/>
      <c r="G202" s="211"/>
      <c r="H202" s="211"/>
      <c r="I202" s="211"/>
      <c r="J202" s="211"/>
      <c r="K202" s="211"/>
      <c r="L202" s="211"/>
      <c r="M202" s="211"/>
      <c r="N202" s="211"/>
      <c r="O202" s="211"/>
      <c r="P202" s="211"/>
      <c r="Q202" s="211"/>
      <c r="R202" s="211"/>
      <c r="S202" s="211"/>
      <c r="T202" s="211"/>
      <c r="U202" s="211"/>
      <c r="V202" s="159"/>
      <c r="W202" s="159"/>
      <c r="X202" s="159"/>
      <c r="Y202" s="159"/>
      <c r="Z202" s="159"/>
    </row>
    <row r="203" spans="3:26" x14ac:dyDescent="0.3">
      <c r="C203" s="210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159"/>
      <c r="W203" s="159"/>
      <c r="X203" s="159"/>
      <c r="Y203" s="159"/>
      <c r="Z203" s="159"/>
    </row>
    <row r="204" spans="3:26" x14ac:dyDescent="0.3">
      <c r="C204" s="210"/>
      <c r="D204" s="211"/>
      <c r="E204" s="211"/>
      <c r="F204" s="211"/>
      <c r="G204" s="211"/>
      <c r="H204" s="211"/>
      <c r="I204" s="211"/>
      <c r="J204" s="211"/>
      <c r="K204" s="211"/>
      <c r="L204" s="211"/>
      <c r="M204" s="211"/>
      <c r="N204" s="211"/>
      <c r="O204" s="211"/>
      <c r="P204" s="211"/>
      <c r="Q204" s="211"/>
      <c r="R204" s="211"/>
      <c r="S204" s="211"/>
      <c r="T204" s="211"/>
      <c r="U204" s="211"/>
      <c r="V204" s="159"/>
      <c r="W204" s="159"/>
      <c r="X204" s="159"/>
      <c r="Y204" s="159"/>
      <c r="Z204" s="159"/>
    </row>
    <row r="205" spans="3:26" x14ac:dyDescent="0.3">
      <c r="C205" s="210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P205" s="211"/>
      <c r="Q205" s="211"/>
      <c r="R205" s="211"/>
      <c r="S205" s="211"/>
      <c r="T205" s="211"/>
      <c r="U205" s="211"/>
      <c r="V205" s="159"/>
      <c r="W205" s="159"/>
      <c r="X205" s="159"/>
      <c r="Y205" s="159"/>
      <c r="Z205" s="159"/>
    </row>
    <row r="206" spans="3:26" x14ac:dyDescent="0.3">
      <c r="C206" s="210"/>
      <c r="D206" s="211"/>
      <c r="E206" s="211"/>
      <c r="F206" s="211"/>
      <c r="G206" s="211"/>
      <c r="H206" s="211"/>
      <c r="I206" s="211"/>
      <c r="J206" s="211"/>
      <c r="K206" s="211"/>
      <c r="L206" s="211"/>
      <c r="M206" s="211"/>
      <c r="N206" s="211"/>
      <c r="O206" s="211"/>
      <c r="P206" s="211"/>
      <c r="Q206" s="211"/>
      <c r="R206" s="211"/>
      <c r="S206" s="211"/>
      <c r="T206" s="211"/>
      <c r="U206" s="211"/>
      <c r="V206" s="159"/>
      <c r="W206" s="159"/>
      <c r="X206" s="159"/>
      <c r="Y206" s="159"/>
      <c r="Z206" s="159"/>
    </row>
    <row r="207" spans="3:26" x14ac:dyDescent="0.3">
      <c r="C207" s="210"/>
      <c r="D207" s="211"/>
      <c r="E207" s="211"/>
      <c r="F207" s="211"/>
      <c r="G207" s="211"/>
      <c r="H207" s="211"/>
      <c r="I207" s="211"/>
      <c r="J207" s="211"/>
      <c r="K207" s="211"/>
      <c r="L207" s="211"/>
      <c r="M207" s="211"/>
      <c r="N207" s="211"/>
      <c r="O207" s="211"/>
      <c r="P207" s="211"/>
      <c r="Q207" s="211"/>
      <c r="R207" s="211"/>
      <c r="S207" s="211"/>
      <c r="T207" s="211"/>
      <c r="U207" s="211"/>
      <c r="V207" s="159"/>
      <c r="W207" s="159"/>
      <c r="X207" s="159"/>
      <c r="Y207" s="159"/>
      <c r="Z207" s="159"/>
    </row>
    <row r="208" spans="3:26" x14ac:dyDescent="0.3">
      <c r="C208" s="210"/>
      <c r="D208" s="211"/>
      <c r="E208" s="211"/>
      <c r="F208" s="211"/>
      <c r="G208" s="211"/>
      <c r="H208" s="211"/>
      <c r="I208" s="211"/>
      <c r="J208" s="211"/>
      <c r="K208" s="211"/>
      <c r="L208" s="211"/>
      <c r="M208" s="211"/>
      <c r="N208" s="211"/>
      <c r="O208" s="211"/>
      <c r="P208" s="211"/>
      <c r="Q208" s="211"/>
      <c r="R208" s="211"/>
      <c r="S208" s="211"/>
      <c r="T208" s="211"/>
      <c r="U208" s="211"/>
      <c r="V208" s="159"/>
      <c r="W208" s="159"/>
      <c r="X208" s="159"/>
      <c r="Y208" s="159"/>
      <c r="Z208" s="159"/>
    </row>
    <row r="209" spans="3:26" x14ac:dyDescent="0.3">
      <c r="C209" s="210"/>
      <c r="D209" s="211"/>
      <c r="E209" s="211"/>
      <c r="F209" s="211"/>
      <c r="G209" s="211"/>
      <c r="H209" s="211"/>
      <c r="I209" s="211"/>
      <c r="J209" s="211"/>
      <c r="K209" s="211"/>
      <c r="L209" s="211"/>
      <c r="M209" s="211"/>
      <c r="N209" s="211"/>
      <c r="O209" s="211"/>
      <c r="P209" s="211"/>
      <c r="Q209" s="211"/>
      <c r="R209" s="211"/>
      <c r="S209" s="211"/>
      <c r="T209" s="211"/>
      <c r="U209" s="211"/>
      <c r="V209" s="159"/>
      <c r="W209" s="159"/>
      <c r="X209" s="159"/>
      <c r="Y209" s="159"/>
      <c r="Z209" s="159"/>
    </row>
    <row r="210" spans="3:26" x14ac:dyDescent="0.3">
      <c r="C210" s="210"/>
      <c r="D210" s="211"/>
      <c r="E210" s="211"/>
      <c r="F210" s="211"/>
      <c r="G210" s="211"/>
      <c r="H210" s="211"/>
      <c r="I210" s="211"/>
      <c r="J210" s="211"/>
      <c r="K210" s="211"/>
      <c r="L210" s="211"/>
      <c r="M210" s="211"/>
      <c r="N210" s="211"/>
      <c r="O210" s="211"/>
      <c r="P210" s="211"/>
      <c r="Q210" s="211"/>
      <c r="R210" s="211"/>
      <c r="S210" s="211"/>
      <c r="T210" s="211"/>
      <c r="U210" s="211"/>
      <c r="V210" s="159"/>
      <c r="W210" s="159"/>
      <c r="X210" s="159"/>
      <c r="Y210" s="159"/>
      <c r="Z210" s="159"/>
    </row>
    <row r="211" spans="3:26" x14ac:dyDescent="0.3">
      <c r="C211" s="210"/>
      <c r="D211" s="211"/>
      <c r="E211" s="211"/>
      <c r="F211" s="211"/>
      <c r="G211" s="211"/>
      <c r="H211" s="211"/>
      <c r="I211" s="211"/>
      <c r="J211" s="211"/>
      <c r="K211" s="211"/>
      <c r="L211" s="211"/>
      <c r="M211" s="211"/>
      <c r="N211" s="211"/>
      <c r="O211" s="211"/>
      <c r="P211" s="211"/>
      <c r="Q211" s="211"/>
      <c r="R211" s="211"/>
      <c r="S211" s="211"/>
      <c r="T211" s="211"/>
      <c r="U211" s="211"/>
      <c r="V211" s="159"/>
      <c r="W211" s="159"/>
      <c r="X211" s="159"/>
      <c r="Y211" s="159"/>
      <c r="Z211" s="159"/>
    </row>
    <row r="212" spans="3:26" x14ac:dyDescent="0.3">
      <c r="C212" s="210"/>
      <c r="D212" s="211"/>
      <c r="E212" s="211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211"/>
      <c r="R212" s="211"/>
      <c r="S212" s="211"/>
      <c r="T212" s="211"/>
      <c r="U212" s="211"/>
      <c r="V212" s="159"/>
      <c r="W212" s="159"/>
      <c r="X212" s="159"/>
      <c r="Y212" s="159"/>
      <c r="Z212" s="159"/>
    </row>
    <row r="213" spans="3:26" x14ac:dyDescent="0.3">
      <c r="C213" s="210"/>
      <c r="D213" s="211"/>
      <c r="E213" s="211"/>
      <c r="F213" s="211"/>
      <c r="G213" s="211"/>
      <c r="H213" s="211"/>
      <c r="I213" s="211"/>
      <c r="J213" s="211"/>
      <c r="K213" s="211"/>
      <c r="L213" s="211"/>
      <c r="M213" s="211"/>
      <c r="N213" s="211"/>
      <c r="O213" s="211"/>
      <c r="P213" s="211"/>
      <c r="Q213" s="211"/>
      <c r="R213" s="211"/>
      <c r="S213" s="211"/>
      <c r="T213" s="211"/>
      <c r="U213" s="211"/>
      <c r="V213" s="159"/>
      <c r="W213" s="159"/>
      <c r="X213" s="159"/>
      <c r="Y213" s="159"/>
      <c r="Z213" s="159"/>
    </row>
    <row r="214" spans="3:26" x14ac:dyDescent="0.3">
      <c r="C214" s="210"/>
      <c r="D214" s="211"/>
      <c r="E214" s="211"/>
      <c r="F214" s="211"/>
      <c r="G214" s="211"/>
      <c r="H214" s="211"/>
      <c r="I214" s="211"/>
      <c r="J214" s="211"/>
      <c r="K214" s="211"/>
      <c r="L214" s="211"/>
      <c r="M214" s="211"/>
      <c r="N214" s="211"/>
      <c r="O214" s="211"/>
      <c r="P214" s="211"/>
      <c r="Q214" s="211"/>
      <c r="R214" s="211"/>
      <c r="S214" s="211"/>
      <c r="T214" s="211"/>
      <c r="U214" s="211"/>
      <c r="V214" s="159"/>
      <c r="W214" s="159"/>
      <c r="X214" s="159"/>
      <c r="Y214" s="159"/>
      <c r="Z214" s="159"/>
    </row>
    <row r="215" spans="3:26" x14ac:dyDescent="0.3">
      <c r="C215" s="210"/>
      <c r="D215" s="211"/>
      <c r="E215" s="211"/>
      <c r="F215" s="211"/>
      <c r="G215" s="211"/>
      <c r="H215" s="211"/>
      <c r="I215" s="211"/>
      <c r="J215" s="211"/>
      <c r="K215" s="211"/>
      <c r="L215" s="211"/>
      <c r="M215" s="211"/>
      <c r="N215" s="211"/>
      <c r="O215" s="211"/>
      <c r="P215" s="211"/>
      <c r="Q215" s="211"/>
      <c r="R215" s="211"/>
      <c r="S215" s="211"/>
      <c r="T215" s="211"/>
      <c r="U215" s="211"/>
      <c r="V215" s="159"/>
      <c r="W215" s="159"/>
      <c r="X215" s="159"/>
      <c r="Y215" s="159"/>
      <c r="Z215" s="159"/>
    </row>
    <row r="216" spans="3:26" x14ac:dyDescent="0.3">
      <c r="C216" s="210"/>
      <c r="D216" s="211"/>
      <c r="E216" s="211"/>
      <c r="F216" s="211"/>
      <c r="G216" s="211"/>
      <c r="H216" s="211"/>
      <c r="I216" s="211"/>
      <c r="J216" s="211"/>
      <c r="K216" s="211"/>
      <c r="L216" s="211"/>
      <c r="M216" s="211"/>
      <c r="N216" s="211"/>
      <c r="O216" s="211"/>
      <c r="P216" s="211"/>
      <c r="Q216" s="211"/>
      <c r="R216" s="211"/>
      <c r="S216" s="211"/>
      <c r="T216" s="211"/>
      <c r="U216" s="211"/>
      <c r="V216" s="159"/>
      <c r="W216" s="159"/>
      <c r="X216" s="159"/>
      <c r="Y216" s="159"/>
      <c r="Z216" s="159"/>
    </row>
    <row r="217" spans="3:26" x14ac:dyDescent="0.3">
      <c r="C217" s="210"/>
      <c r="D217" s="211"/>
      <c r="E217" s="211"/>
      <c r="F217" s="211"/>
      <c r="G217" s="211"/>
      <c r="H217" s="211"/>
      <c r="I217" s="211"/>
      <c r="J217" s="211"/>
      <c r="K217" s="211"/>
      <c r="L217" s="211"/>
      <c r="M217" s="211"/>
      <c r="N217" s="211"/>
      <c r="O217" s="211"/>
      <c r="P217" s="211"/>
      <c r="Q217" s="211"/>
      <c r="R217" s="211"/>
      <c r="S217" s="211"/>
      <c r="T217" s="211"/>
      <c r="U217" s="211"/>
      <c r="V217" s="159"/>
      <c r="W217" s="159"/>
      <c r="X217" s="159"/>
      <c r="Y217" s="159"/>
      <c r="Z217" s="159"/>
    </row>
    <row r="218" spans="3:26" x14ac:dyDescent="0.3">
      <c r="C218" s="210"/>
      <c r="D218" s="211"/>
      <c r="E218" s="211"/>
      <c r="F218" s="211"/>
      <c r="G218" s="211"/>
      <c r="H218" s="211"/>
      <c r="I218" s="211"/>
      <c r="J218" s="211"/>
      <c r="K218" s="211"/>
      <c r="L218" s="211"/>
      <c r="M218" s="211"/>
      <c r="N218" s="211"/>
      <c r="O218" s="211"/>
      <c r="P218" s="211"/>
      <c r="Q218" s="211"/>
      <c r="R218" s="211"/>
      <c r="S218" s="211"/>
      <c r="T218" s="211"/>
      <c r="U218" s="211"/>
      <c r="V218" s="159"/>
      <c r="W218" s="159"/>
      <c r="X218" s="159"/>
      <c r="Y218" s="159"/>
      <c r="Z218" s="159"/>
    </row>
    <row r="219" spans="3:26" x14ac:dyDescent="0.3">
      <c r="C219" s="210"/>
      <c r="D219" s="211"/>
      <c r="E219" s="211"/>
      <c r="F219" s="211"/>
      <c r="G219" s="211"/>
      <c r="H219" s="211"/>
      <c r="I219" s="211"/>
      <c r="J219" s="211"/>
      <c r="K219" s="211"/>
      <c r="L219" s="211"/>
      <c r="M219" s="211"/>
      <c r="N219" s="211"/>
      <c r="O219" s="211"/>
      <c r="P219" s="211"/>
      <c r="Q219" s="211"/>
      <c r="R219" s="211"/>
      <c r="S219" s="211"/>
      <c r="T219" s="211"/>
      <c r="U219" s="211"/>
      <c r="V219" s="159"/>
      <c r="W219" s="159"/>
      <c r="X219" s="159"/>
      <c r="Y219" s="159"/>
      <c r="Z219" s="159"/>
    </row>
    <row r="220" spans="3:26" x14ac:dyDescent="0.3">
      <c r="C220" s="210"/>
      <c r="D220" s="211"/>
      <c r="E220" s="211"/>
      <c r="F220" s="211"/>
      <c r="G220" s="211"/>
      <c r="H220" s="211"/>
      <c r="I220" s="211"/>
      <c r="J220" s="211"/>
      <c r="K220" s="211"/>
      <c r="L220" s="211"/>
      <c r="M220" s="211"/>
      <c r="N220" s="211"/>
      <c r="O220" s="211"/>
      <c r="P220" s="211"/>
      <c r="Q220" s="211"/>
      <c r="R220" s="211"/>
      <c r="S220" s="211"/>
      <c r="T220" s="211"/>
      <c r="U220" s="211"/>
      <c r="V220" s="159"/>
      <c r="W220" s="159"/>
      <c r="X220" s="159"/>
      <c r="Y220" s="159"/>
      <c r="Z220" s="159"/>
    </row>
    <row r="221" spans="3:26" x14ac:dyDescent="0.3">
      <c r="C221" s="210"/>
      <c r="D221" s="211"/>
      <c r="E221" s="211"/>
      <c r="F221" s="211"/>
      <c r="G221" s="211"/>
      <c r="H221" s="211"/>
      <c r="I221" s="211"/>
      <c r="J221" s="211"/>
      <c r="K221" s="211"/>
      <c r="L221" s="211"/>
      <c r="M221" s="211"/>
      <c r="N221" s="211"/>
      <c r="O221" s="211"/>
      <c r="P221" s="211"/>
      <c r="Q221" s="211"/>
      <c r="R221" s="211"/>
      <c r="S221" s="211"/>
      <c r="T221" s="211"/>
      <c r="U221" s="211"/>
      <c r="V221" s="159"/>
      <c r="W221" s="159"/>
      <c r="X221" s="159"/>
      <c r="Y221" s="159"/>
      <c r="Z221" s="159"/>
    </row>
    <row r="222" spans="3:26" x14ac:dyDescent="0.3">
      <c r="C222" s="210"/>
      <c r="D222" s="211"/>
      <c r="E222" s="211"/>
      <c r="F222" s="211"/>
      <c r="G222" s="211"/>
      <c r="H222" s="211"/>
      <c r="I222" s="211"/>
      <c r="J222" s="211"/>
      <c r="K222" s="211"/>
      <c r="L222" s="211"/>
      <c r="M222" s="211"/>
      <c r="N222" s="211"/>
      <c r="O222" s="211"/>
      <c r="P222" s="211"/>
      <c r="Q222" s="211"/>
      <c r="R222" s="211"/>
      <c r="S222" s="211"/>
      <c r="T222" s="211"/>
      <c r="U222" s="211"/>
      <c r="V222" s="159"/>
      <c r="W222" s="159"/>
      <c r="X222" s="159"/>
      <c r="Y222" s="159"/>
      <c r="Z222" s="159"/>
    </row>
    <row r="223" spans="3:26" x14ac:dyDescent="0.3">
      <c r="C223" s="210"/>
      <c r="D223" s="211"/>
      <c r="E223" s="211"/>
      <c r="F223" s="211"/>
      <c r="G223" s="211"/>
      <c r="H223" s="211"/>
      <c r="I223" s="211"/>
      <c r="J223" s="211"/>
      <c r="K223" s="211"/>
      <c r="L223" s="211"/>
      <c r="M223" s="211"/>
      <c r="N223" s="211"/>
      <c r="O223" s="211"/>
      <c r="P223" s="211"/>
      <c r="Q223" s="211"/>
      <c r="R223" s="211"/>
      <c r="S223" s="211"/>
      <c r="T223" s="211"/>
      <c r="U223" s="211"/>
      <c r="V223" s="159"/>
      <c r="W223" s="159"/>
      <c r="X223" s="159"/>
      <c r="Y223" s="159"/>
      <c r="Z223" s="159"/>
    </row>
    <row r="224" spans="3:26" x14ac:dyDescent="0.3">
      <c r="C224" s="210"/>
      <c r="D224" s="211"/>
      <c r="E224" s="211"/>
      <c r="F224" s="211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V224" s="159"/>
      <c r="W224" s="159"/>
      <c r="X224" s="159"/>
      <c r="Y224" s="159"/>
      <c r="Z224" s="159"/>
    </row>
    <row r="225" spans="3:26" x14ac:dyDescent="0.3">
      <c r="C225" s="210"/>
      <c r="D225" s="211"/>
      <c r="E225" s="211"/>
      <c r="F225" s="211"/>
      <c r="G225" s="211"/>
      <c r="H225" s="211"/>
      <c r="I225" s="211"/>
      <c r="J225" s="211"/>
      <c r="K225" s="211"/>
      <c r="L225" s="211"/>
      <c r="M225" s="211"/>
      <c r="N225" s="211"/>
      <c r="O225" s="211"/>
      <c r="P225" s="211"/>
      <c r="Q225" s="211"/>
      <c r="R225" s="211"/>
      <c r="S225" s="211"/>
      <c r="T225" s="211"/>
      <c r="U225" s="211"/>
      <c r="V225" s="159"/>
      <c r="W225" s="159"/>
      <c r="X225" s="159"/>
      <c r="Y225" s="159"/>
      <c r="Z225" s="159"/>
    </row>
    <row r="226" spans="3:26" x14ac:dyDescent="0.3">
      <c r="C226" s="210"/>
      <c r="D226" s="211"/>
      <c r="E226" s="211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211"/>
      <c r="R226" s="211"/>
      <c r="S226" s="211"/>
      <c r="T226" s="211"/>
      <c r="U226" s="211"/>
      <c r="V226" s="159"/>
      <c r="W226" s="159"/>
      <c r="X226" s="159"/>
      <c r="Y226" s="159"/>
      <c r="Z226" s="159"/>
    </row>
    <row r="227" spans="3:26" x14ac:dyDescent="0.3">
      <c r="C227" s="210"/>
      <c r="D227" s="211"/>
      <c r="E227" s="211"/>
      <c r="F227" s="211"/>
      <c r="G227" s="211"/>
      <c r="H227" s="211"/>
      <c r="I227" s="211"/>
      <c r="J227" s="211"/>
      <c r="K227" s="211"/>
      <c r="L227" s="211"/>
      <c r="M227" s="211"/>
      <c r="N227" s="211"/>
      <c r="O227" s="211"/>
      <c r="P227" s="211"/>
      <c r="Q227" s="211"/>
      <c r="R227" s="211"/>
      <c r="S227" s="211"/>
      <c r="T227" s="211"/>
      <c r="U227" s="211"/>
      <c r="V227" s="159"/>
      <c r="W227" s="159"/>
      <c r="X227" s="159"/>
      <c r="Y227" s="159"/>
      <c r="Z227" s="159"/>
    </row>
    <row r="228" spans="3:26" x14ac:dyDescent="0.3">
      <c r="C228" s="210"/>
      <c r="D228" s="211"/>
      <c r="E228" s="211"/>
      <c r="F228" s="211"/>
      <c r="G228" s="211"/>
      <c r="H228" s="211"/>
      <c r="I228" s="211"/>
      <c r="J228" s="211"/>
      <c r="K228" s="211"/>
      <c r="L228" s="211"/>
      <c r="M228" s="211"/>
      <c r="N228" s="211"/>
      <c r="O228" s="211"/>
      <c r="P228" s="211"/>
      <c r="Q228" s="211"/>
      <c r="R228" s="211"/>
      <c r="S228" s="211"/>
      <c r="T228" s="211"/>
      <c r="U228" s="211"/>
      <c r="V228" s="159"/>
      <c r="W228" s="159"/>
      <c r="X228" s="159"/>
      <c r="Y228" s="159"/>
      <c r="Z228" s="159"/>
    </row>
    <row r="229" spans="3:26" x14ac:dyDescent="0.3">
      <c r="C229" s="210"/>
      <c r="D229" s="211"/>
      <c r="E229" s="211"/>
      <c r="F229" s="211"/>
      <c r="G229" s="211"/>
      <c r="H229" s="211"/>
      <c r="I229" s="211"/>
      <c r="J229" s="211"/>
      <c r="K229" s="211"/>
      <c r="L229" s="211"/>
      <c r="M229" s="211"/>
      <c r="N229" s="211"/>
      <c r="O229" s="211"/>
      <c r="P229" s="211"/>
      <c r="Q229" s="211"/>
      <c r="R229" s="211"/>
      <c r="S229" s="211"/>
      <c r="T229" s="211"/>
      <c r="U229" s="211"/>
      <c r="V229" s="159"/>
      <c r="W229" s="159"/>
      <c r="X229" s="159"/>
      <c r="Y229" s="159"/>
      <c r="Z229" s="159"/>
    </row>
    <row r="230" spans="3:26" x14ac:dyDescent="0.3">
      <c r="C230" s="210"/>
      <c r="D230" s="211"/>
      <c r="E230" s="211"/>
      <c r="F230" s="211"/>
      <c r="G230" s="211"/>
      <c r="H230" s="211"/>
      <c r="I230" s="211"/>
      <c r="J230" s="211"/>
      <c r="K230" s="211"/>
      <c r="L230" s="211"/>
      <c r="M230" s="211"/>
      <c r="N230" s="211"/>
      <c r="O230" s="211"/>
      <c r="P230" s="211"/>
      <c r="Q230" s="211"/>
      <c r="R230" s="211"/>
      <c r="S230" s="211"/>
      <c r="T230" s="211"/>
      <c r="U230" s="211"/>
      <c r="V230" s="159"/>
      <c r="W230" s="159"/>
      <c r="X230" s="159"/>
      <c r="Y230" s="159"/>
      <c r="Z230" s="159"/>
    </row>
    <row r="231" spans="3:26" x14ac:dyDescent="0.3">
      <c r="C231" s="210"/>
      <c r="D231" s="211"/>
      <c r="E231" s="211"/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159"/>
      <c r="W231" s="159"/>
      <c r="X231" s="159"/>
      <c r="Y231" s="159"/>
      <c r="Z231" s="159"/>
    </row>
    <row r="232" spans="3:26" x14ac:dyDescent="0.3">
      <c r="C232" s="210"/>
      <c r="D232" s="211"/>
      <c r="E232" s="211"/>
      <c r="F232" s="211"/>
      <c r="G232" s="211"/>
      <c r="H232" s="211"/>
      <c r="I232" s="211"/>
      <c r="J232" s="211"/>
      <c r="K232" s="211"/>
      <c r="L232" s="211"/>
      <c r="M232" s="211"/>
      <c r="N232" s="211"/>
      <c r="O232" s="211"/>
      <c r="P232" s="211"/>
      <c r="Q232" s="211"/>
      <c r="R232" s="211"/>
      <c r="S232" s="211"/>
      <c r="T232" s="211"/>
      <c r="U232" s="211"/>
      <c r="V232" s="159"/>
      <c r="W232" s="159"/>
      <c r="X232" s="159"/>
      <c r="Y232" s="159"/>
      <c r="Z232" s="159"/>
    </row>
    <row r="233" spans="3:26" x14ac:dyDescent="0.3">
      <c r="C233" s="210"/>
      <c r="D233" s="211"/>
      <c r="E233" s="211"/>
      <c r="F233" s="211"/>
      <c r="G233" s="211"/>
      <c r="H233" s="211"/>
      <c r="I233" s="211"/>
      <c r="J233" s="211"/>
      <c r="K233" s="211"/>
      <c r="L233" s="211"/>
      <c r="M233" s="211"/>
      <c r="N233" s="211"/>
      <c r="O233" s="211"/>
      <c r="P233" s="211"/>
      <c r="Q233" s="211"/>
      <c r="R233" s="211"/>
      <c r="S233" s="211"/>
      <c r="T233" s="211"/>
      <c r="U233" s="211"/>
      <c r="V233" s="159"/>
      <c r="W233" s="159"/>
      <c r="X233" s="159"/>
      <c r="Y233" s="159"/>
      <c r="Z233" s="159"/>
    </row>
    <row r="234" spans="3:26" x14ac:dyDescent="0.3">
      <c r="C234" s="210"/>
      <c r="D234" s="211"/>
      <c r="E234" s="211"/>
      <c r="F234" s="211"/>
      <c r="G234" s="211"/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1"/>
      <c r="U234" s="211"/>
      <c r="V234" s="159"/>
      <c r="W234" s="159"/>
      <c r="X234" s="159"/>
      <c r="Y234" s="159"/>
      <c r="Z234" s="159"/>
    </row>
    <row r="235" spans="3:26" x14ac:dyDescent="0.3">
      <c r="C235" s="210"/>
      <c r="D235" s="211"/>
      <c r="E235" s="211"/>
      <c r="F235" s="211"/>
      <c r="G235" s="211"/>
      <c r="H235" s="211"/>
      <c r="I235" s="211"/>
      <c r="J235" s="211"/>
      <c r="K235" s="211"/>
      <c r="L235" s="211"/>
      <c r="M235" s="211"/>
      <c r="N235" s="211"/>
      <c r="O235" s="211"/>
      <c r="P235" s="211"/>
      <c r="Q235" s="211"/>
      <c r="R235" s="211"/>
      <c r="S235" s="211"/>
      <c r="T235" s="211"/>
      <c r="U235" s="211"/>
      <c r="V235" s="159"/>
      <c r="W235" s="159"/>
      <c r="X235" s="159"/>
      <c r="Y235" s="159"/>
      <c r="Z235" s="159"/>
    </row>
    <row r="236" spans="3:26" x14ac:dyDescent="0.3">
      <c r="C236" s="210"/>
      <c r="D236" s="211"/>
      <c r="E236" s="211"/>
      <c r="F236" s="211"/>
      <c r="G236" s="211"/>
      <c r="H236" s="211"/>
      <c r="I236" s="211"/>
      <c r="J236" s="211"/>
      <c r="K236" s="211"/>
      <c r="L236" s="211"/>
      <c r="M236" s="211"/>
      <c r="N236" s="211"/>
      <c r="O236" s="211"/>
      <c r="P236" s="211"/>
      <c r="Q236" s="211"/>
      <c r="R236" s="211"/>
      <c r="S236" s="211"/>
      <c r="T236" s="211"/>
      <c r="U236" s="211"/>
      <c r="V236" s="159"/>
      <c r="W236" s="159"/>
      <c r="X236" s="159"/>
      <c r="Y236" s="159"/>
      <c r="Z236" s="159"/>
    </row>
    <row r="237" spans="3:26" x14ac:dyDescent="0.3">
      <c r="C237" s="210"/>
      <c r="D237" s="211"/>
      <c r="E237" s="211"/>
      <c r="F237" s="211"/>
      <c r="G237" s="211"/>
      <c r="H237" s="211"/>
      <c r="I237" s="211"/>
      <c r="J237" s="211"/>
      <c r="K237" s="211"/>
      <c r="L237" s="211"/>
      <c r="M237" s="211"/>
      <c r="N237" s="211"/>
      <c r="O237" s="211"/>
      <c r="P237" s="211"/>
      <c r="Q237" s="211"/>
      <c r="R237" s="211"/>
      <c r="S237" s="211"/>
      <c r="T237" s="211"/>
      <c r="U237" s="211"/>
      <c r="V237" s="159"/>
      <c r="W237" s="159"/>
      <c r="X237" s="159"/>
      <c r="Y237" s="159"/>
      <c r="Z237" s="159"/>
    </row>
    <row r="238" spans="3:26" x14ac:dyDescent="0.3">
      <c r="C238" s="210"/>
      <c r="D238" s="211"/>
      <c r="E238" s="211"/>
      <c r="F238" s="211"/>
      <c r="G238" s="211"/>
      <c r="H238" s="211"/>
      <c r="I238" s="211"/>
      <c r="J238" s="211"/>
      <c r="K238" s="211"/>
      <c r="L238" s="211"/>
      <c r="M238" s="211"/>
      <c r="N238" s="211"/>
      <c r="O238" s="211"/>
      <c r="P238" s="211"/>
      <c r="Q238" s="211"/>
      <c r="R238" s="211"/>
      <c r="S238" s="211"/>
      <c r="T238" s="211"/>
      <c r="U238" s="211"/>
      <c r="V238" s="159"/>
      <c r="W238" s="159"/>
      <c r="X238" s="159"/>
      <c r="Y238" s="159"/>
      <c r="Z238" s="159"/>
    </row>
    <row r="239" spans="3:26" x14ac:dyDescent="0.3">
      <c r="C239" s="210"/>
      <c r="D239" s="211"/>
      <c r="E239" s="211"/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159"/>
      <c r="W239" s="159"/>
      <c r="X239" s="159"/>
      <c r="Y239" s="159"/>
      <c r="Z239" s="159"/>
    </row>
    <row r="240" spans="3:26" x14ac:dyDescent="0.3">
      <c r="C240" s="210"/>
      <c r="D240" s="211"/>
      <c r="E240" s="211"/>
      <c r="F240" s="211"/>
      <c r="G240" s="211"/>
      <c r="H240" s="211"/>
      <c r="I240" s="211"/>
      <c r="J240" s="211"/>
      <c r="K240" s="211"/>
      <c r="L240" s="211"/>
      <c r="M240" s="211"/>
      <c r="N240" s="211"/>
      <c r="O240" s="211"/>
      <c r="P240" s="211"/>
      <c r="Q240" s="211"/>
      <c r="R240" s="211"/>
      <c r="S240" s="211"/>
      <c r="T240" s="211"/>
      <c r="U240" s="211"/>
      <c r="V240" s="159"/>
      <c r="W240" s="159"/>
      <c r="X240" s="159"/>
      <c r="Y240" s="159"/>
      <c r="Z240" s="159"/>
    </row>
    <row r="241" spans="3:26" x14ac:dyDescent="0.3">
      <c r="C241" s="210"/>
      <c r="D241" s="211"/>
      <c r="E241" s="211"/>
      <c r="F241" s="211"/>
      <c r="G241" s="211"/>
      <c r="H241" s="211"/>
      <c r="I241" s="211"/>
      <c r="J241" s="211"/>
      <c r="K241" s="211"/>
      <c r="L241" s="211"/>
      <c r="M241" s="211"/>
      <c r="N241" s="211"/>
      <c r="O241" s="211"/>
      <c r="P241" s="211"/>
      <c r="Q241" s="211"/>
      <c r="R241" s="211"/>
      <c r="S241" s="211"/>
      <c r="T241" s="211"/>
      <c r="U241" s="211"/>
      <c r="V241" s="159"/>
      <c r="W241" s="159"/>
      <c r="X241" s="159"/>
      <c r="Y241" s="159"/>
      <c r="Z241" s="159"/>
    </row>
    <row r="242" spans="3:26" x14ac:dyDescent="0.3">
      <c r="C242" s="210"/>
      <c r="D242" s="211"/>
      <c r="E242" s="211"/>
      <c r="F242" s="211"/>
      <c r="G242" s="211"/>
      <c r="H242" s="211"/>
      <c r="I242" s="211"/>
      <c r="J242" s="211"/>
      <c r="K242" s="211"/>
      <c r="L242" s="211"/>
      <c r="M242" s="211"/>
      <c r="N242" s="211"/>
      <c r="O242" s="211"/>
      <c r="P242" s="211"/>
      <c r="Q242" s="211"/>
      <c r="R242" s="211"/>
      <c r="S242" s="211"/>
      <c r="T242" s="211"/>
      <c r="U242" s="211"/>
      <c r="V242" s="159"/>
      <c r="W242" s="159"/>
      <c r="X242" s="159"/>
      <c r="Y242" s="159"/>
      <c r="Z242" s="159"/>
    </row>
    <row r="243" spans="3:26" x14ac:dyDescent="0.3">
      <c r="C243" s="210"/>
      <c r="D243" s="211"/>
      <c r="E243" s="211"/>
      <c r="F243" s="211"/>
      <c r="G243" s="211"/>
      <c r="H243" s="211"/>
      <c r="I243" s="211"/>
      <c r="J243" s="211"/>
      <c r="K243" s="211"/>
      <c r="L243" s="211"/>
      <c r="M243" s="211"/>
      <c r="N243" s="211"/>
      <c r="O243" s="211"/>
      <c r="P243" s="211"/>
      <c r="Q243" s="211"/>
      <c r="R243" s="211"/>
      <c r="S243" s="211"/>
      <c r="T243" s="211"/>
      <c r="U243" s="211"/>
      <c r="V243" s="159"/>
      <c r="W243" s="159"/>
      <c r="X243" s="159"/>
      <c r="Y243" s="159"/>
      <c r="Z243" s="159"/>
    </row>
    <row r="244" spans="3:26" x14ac:dyDescent="0.3">
      <c r="C244" s="210"/>
      <c r="D244" s="211"/>
      <c r="E244" s="211"/>
      <c r="F244" s="211"/>
      <c r="G244" s="211"/>
      <c r="H244" s="211"/>
      <c r="I244" s="211"/>
      <c r="J244" s="211"/>
      <c r="K244" s="211"/>
      <c r="L244" s="211"/>
      <c r="M244" s="211"/>
      <c r="N244" s="211"/>
      <c r="O244" s="211"/>
      <c r="P244" s="211"/>
      <c r="Q244" s="211"/>
      <c r="R244" s="211"/>
      <c r="S244" s="211"/>
      <c r="T244" s="211"/>
      <c r="U244" s="211"/>
      <c r="V244" s="159"/>
      <c r="W244" s="159"/>
      <c r="X244" s="159"/>
      <c r="Y244" s="159"/>
      <c r="Z244" s="159"/>
    </row>
    <row r="245" spans="3:26" x14ac:dyDescent="0.3">
      <c r="C245" s="210"/>
      <c r="D245" s="211"/>
      <c r="E245" s="211"/>
      <c r="F245" s="211"/>
      <c r="G245" s="211"/>
      <c r="H245" s="211"/>
      <c r="I245" s="211"/>
      <c r="J245" s="211"/>
      <c r="K245" s="211"/>
      <c r="L245" s="211"/>
      <c r="M245" s="211"/>
      <c r="N245" s="211"/>
      <c r="O245" s="211"/>
      <c r="P245" s="211"/>
      <c r="Q245" s="211"/>
      <c r="R245" s="211"/>
      <c r="S245" s="211"/>
      <c r="T245" s="211"/>
      <c r="U245" s="211"/>
      <c r="V245" s="159"/>
      <c r="W245" s="159"/>
      <c r="X245" s="159"/>
      <c r="Y245" s="159"/>
      <c r="Z245" s="159"/>
    </row>
    <row r="246" spans="3:26" x14ac:dyDescent="0.3">
      <c r="C246" s="210"/>
      <c r="D246" s="211"/>
      <c r="E246" s="211"/>
      <c r="F246" s="211"/>
      <c r="G246" s="211"/>
      <c r="H246" s="211"/>
      <c r="I246" s="211"/>
      <c r="J246" s="211"/>
      <c r="K246" s="211"/>
      <c r="L246" s="211"/>
      <c r="M246" s="211"/>
      <c r="N246" s="211"/>
      <c r="O246" s="211"/>
      <c r="P246" s="211"/>
      <c r="Q246" s="211"/>
      <c r="R246" s="211"/>
      <c r="S246" s="211"/>
      <c r="T246" s="211"/>
      <c r="U246" s="211"/>
      <c r="V246" s="159"/>
      <c r="W246" s="159"/>
      <c r="X246" s="159"/>
      <c r="Y246" s="159"/>
      <c r="Z246" s="159"/>
    </row>
    <row r="247" spans="3:26" x14ac:dyDescent="0.3">
      <c r="C247" s="210"/>
      <c r="D247" s="211"/>
      <c r="E247" s="211"/>
      <c r="F247" s="211"/>
      <c r="G247" s="211"/>
      <c r="H247" s="211"/>
      <c r="I247" s="211"/>
      <c r="J247" s="211"/>
      <c r="K247" s="211"/>
      <c r="L247" s="211"/>
      <c r="M247" s="211"/>
      <c r="N247" s="211"/>
      <c r="O247" s="211"/>
      <c r="P247" s="211"/>
      <c r="Q247" s="211"/>
      <c r="R247" s="211"/>
      <c r="S247" s="211"/>
      <c r="T247" s="211"/>
      <c r="U247" s="211"/>
      <c r="V247" s="159"/>
      <c r="W247" s="159"/>
      <c r="X247" s="159"/>
      <c r="Y247" s="159"/>
      <c r="Z247" s="159"/>
    </row>
    <row r="248" spans="3:26" x14ac:dyDescent="0.3">
      <c r="C248" s="210"/>
      <c r="D248" s="211"/>
      <c r="E248" s="211"/>
      <c r="F248" s="211"/>
      <c r="G248" s="211"/>
      <c r="H248" s="211"/>
      <c r="I248" s="211"/>
      <c r="J248" s="211"/>
      <c r="K248" s="211"/>
      <c r="L248" s="211"/>
      <c r="M248" s="211"/>
      <c r="N248" s="211"/>
      <c r="O248" s="211"/>
      <c r="P248" s="211"/>
      <c r="Q248" s="211"/>
      <c r="R248" s="211"/>
      <c r="S248" s="211"/>
      <c r="T248" s="211"/>
      <c r="U248" s="211"/>
      <c r="V248" s="159"/>
      <c r="W248" s="159"/>
      <c r="X248" s="159"/>
      <c r="Y248" s="159"/>
      <c r="Z248" s="159"/>
    </row>
    <row r="249" spans="3:26" x14ac:dyDescent="0.3">
      <c r="C249" s="210"/>
      <c r="D249" s="211"/>
      <c r="E249" s="211"/>
      <c r="F249" s="211"/>
      <c r="G249" s="211"/>
      <c r="H249" s="211"/>
      <c r="I249" s="211"/>
      <c r="J249" s="211"/>
      <c r="K249" s="211"/>
      <c r="L249" s="211"/>
      <c r="M249" s="211"/>
      <c r="N249" s="211"/>
      <c r="O249" s="211"/>
      <c r="P249" s="211"/>
      <c r="Q249" s="211"/>
      <c r="R249" s="211"/>
      <c r="S249" s="211"/>
      <c r="T249" s="211"/>
      <c r="U249" s="211"/>
      <c r="V249" s="159"/>
      <c r="W249" s="159"/>
      <c r="X249" s="159"/>
      <c r="Y249" s="159"/>
      <c r="Z249" s="159"/>
    </row>
    <row r="250" spans="3:26" x14ac:dyDescent="0.3">
      <c r="C250" s="210"/>
      <c r="D250" s="211"/>
      <c r="E250" s="211"/>
      <c r="F250" s="211"/>
      <c r="G250" s="211"/>
      <c r="H250" s="211"/>
      <c r="I250" s="211"/>
      <c r="J250" s="211"/>
      <c r="K250" s="211"/>
      <c r="L250" s="211"/>
      <c r="M250" s="211"/>
      <c r="N250" s="211"/>
      <c r="O250" s="211"/>
      <c r="P250" s="211"/>
      <c r="Q250" s="211"/>
      <c r="R250" s="211"/>
      <c r="S250" s="211"/>
      <c r="T250" s="211"/>
      <c r="U250" s="211"/>
      <c r="V250" s="159"/>
      <c r="W250" s="159"/>
      <c r="X250" s="159"/>
      <c r="Y250" s="159"/>
      <c r="Z250" s="159"/>
    </row>
    <row r="251" spans="3:26" x14ac:dyDescent="0.3">
      <c r="C251" s="210"/>
      <c r="D251" s="211"/>
      <c r="E251" s="211"/>
      <c r="F251" s="211"/>
      <c r="G251" s="211"/>
      <c r="H251" s="211"/>
      <c r="I251" s="211"/>
      <c r="J251" s="211"/>
      <c r="K251" s="211"/>
      <c r="L251" s="211"/>
      <c r="M251" s="211"/>
      <c r="N251" s="211"/>
      <c r="O251" s="211"/>
      <c r="P251" s="211"/>
      <c r="Q251" s="211"/>
      <c r="R251" s="211"/>
      <c r="S251" s="211"/>
      <c r="T251" s="211"/>
      <c r="U251" s="211"/>
      <c r="V251" s="159"/>
      <c r="W251" s="159"/>
      <c r="X251" s="159"/>
      <c r="Y251" s="159"/>
      <c r="Z251" s="159"/>
    </row>
    <row r="252" spans="3:26" x14ac:dyDescent="0.3">
      <c r="C252" s="210"/>
      <c r="D252" s="211"/>
      <c r="E252" s="211"/>
      <c r="F252" s="211"/>
      <c r="G252" s="211"/>
      <c r="H252" s="211"/>
      <c r="I252" s="211"/>
      <c r="J252" s="211"/>
      <c r="K252" s="211"/>
      <c r="L252" s="211"/>
      <c r="M252" s="211"/>
      <c r="N252" s="211"/>
      <c r="O252" s="211"/>
      <c r="P252" s="211"/>
      <c r="Q252" s="211"/>
      <c r="R252" s="211"/>
      <c r="S252" s="211"/>
      <c r="T252" s="211"/>
      <c r="U252" s="211"/>
      <c r="V252" s="159"/>
      <c r="W252" s="159"/>
      <c r="X252" s="159"/>
      <c r="Y252" s="159"/>
      <c r="Z252" s="159"/>
    </row>
    <row r="253" spans="3:26" x14ac:dyDescent="0.3">
      <c r="C253" s="210"/>
      <c r="D253" s="211"/>
      <c r="E253" s="211"/>
      <c r="F253" s="211"/>
      <c r="G253" s="211"/>
      <c r="H253" s="211"/>
      <c r="I253" s="211"/>
      <c r="J253" s="211"/>
      <c r="K253" s="211"/>
      <c r="L253" s="211"/>
      <c r="M253" s="211"/>
      <c r="N253" s="211"/>
      <c r="O253" s="211"/>
      <c r="P253" s="211"/>
      <c r="Q253" s="211"/>
      <c r="R253" s="211"/>
      <c r="S253" s="211"/>
      <c r="T253" s="211"/>
      <c r="U253" s="211"/>
      <c r="V253" s="159"/>
      <c r="W253" s="159"/>
      <c r="X253" s="159"/>
      <c r="Y253" s="159"/>
      <c r="Z253" s="159"/>
    </row>
    <row r="254" spans="3:26" x14ac:dyDescent="0.3">
      <c r="C254" s="210"/>
      <c r="D254" s="211"/>
      <c r="E254" s="211"/>
      <c r="F254" s="211"/>
      <c r="G254" s="211"/>
      <c r="H254" s="211"/>
      <c r="I254" s="211"/>
      <c r="J254" s="211"/>
      <c r="K254" s="211"/>
      <c r="L254" s="211"/>
      <c r="M254" s="211"/>
      <c r="N254" s="211"/>
      <c r="O254" s="211"/>
      <c r="P254" s="211"/>
      <c r="Q254" s="211"/>
      <c r="R254" s="211"/>
      <c r="S254" s="211"/>
      <c r="T254" s="211"/>
      <c r="U254" s="211"/>
      <c r="V254" s="159"/>
      <c r="W254" s="159"/>
      <c r="X254" s="159"/>
      <c r="Y254" s="159"/>
      <c r="Z254" s="159"/>
    </row>
    <row r="255" spans="3:26" x14ac:dyDescent="0.3">
      <c r="C255" s="210"/>
      <c r="D255" s="211"/>
      <c r="E255" s="211"/>
      <c r="F255" s="211"/>
      <c r="G255" s="211"/>
      <c r="H255" s="211"/>
      <c r="I255" s="211"/>
      <c r="J255" s="211"/>
      <c r="K255" s="211"/>
      <c r="L255" s="211"/>
      <c r="M255" s="211"/>
      <c r="N255" s="211"/>
      <c r="O255" s="211"/>
      <c r="P255" s="211"/>
      <c r="Q255" s="211"/>
      <c r="R255" s="211"/>
      <c r="S255" s="211"/>
      <c r="T255" s="211"/>
      <c r="U255" s="211"/>
      <c r="V255" s="159"/>
      <c r="W255" s="159"/>
      <c r="X255" s="159"/>
      <c r="Y255" s="159"/>
      <c r="Z255" s="159"/>
    </row>
    <row r="256" spans="3:26" x14ac:dyDescent="0.3">
      <c r="C256" s="210"/>
      <c r="D256" s="211"/>
      <c r="E256" s="211"/>
      <c r="F256" s="211"/>
      <c r="G256" s="211"/>
      <c r="H256" s="211"/>
      <c r="I256" s="211"/>
      <c r="J256" s="211"/>
      <c r="K256" s="211"/>
      <c r="L256" s="211"/>
      <c r="M256" s="211"/>
      <c r="N256" s="211"/>
      <c r="O256" s="211"/>
      <c r="P256" s="211"/>
      <c r="Q256" s="211"/>
      <c r="R256" s="211"/>
      <c r="S256" s="211"/>
      <c r="T256" s="211"/>
      <c r="U256" s="211"/>
      <c r="V256" s="159"/>
      <c r="W256" s="159"/>
      <c r="X256" s="159"/>
      <c r="Y256" s="159"/>
      <c r="Z256" s="159"/>
    </row>
    <row r="257" spans="3:26" x14ac:dyDescent="0.3">
      <c r="C257" s="210"/>
      <c r="D257" s="211"/>
      <c r="E257" s="211"/>
      <c r="F257" s="211"/>
      <c r="G257" s="211"/>
      <c r="H257" s="211"/>
      <c r="I257" s="211"/>
      <c r="J257" s="211"/>
      <c r="K257" s="211"/>
      <c r="L257" s="211"/>
      <c r="M257" s="211"/>
      <c r="N257" s="211"/>
      <c r="O257" s="211"/>
      <c r="P257" s="211"/>
      <c r="Q257" s="211"/>
      <c r="R257" s="211"/>
      <c r="S257" s="211"/>
      <c r="T257" s="211"/>
      <c r="U257" s="211"/>
      <c r="V257" s="159"/>
      <c r="W257" s="159"/>
      <c r="X257" s="159"/>
      <c r="Y257" s="159"/>
      <c r="Z257" s="159"/>
    </row>
    <row r="258" spans="3:26" x14ac:dyDescent="0.3">
      <c r="C258" s="210"/>
      <c r="D258" s="211"/>
      <c r="E258" s="211"/>
      <c r="F258" s="211"/>
      <c r="G258" s="211"/>
      <c r="H258" s="211"/>
      <c r="I258" s="211"/>
      <c r="J258" s="211"/>
      <c r="K258" s="211"/>
      <c r="L258" s="211"/>
      <c r="M258" s="211"/>
      <c r="N258" s="211"/>
      <c r="O258" s="211"/>
      <c r="P258" s="211"/>
      <c r="Q258" s="211"/>
      <c r="R258" s="211"/>
      <c r="S258" s="211"/>
      <c r="T258" s="211"/>
      <c r="U258" s="211"/>
      <c r="V258" s="159"/>
      <c r="W258" s="159"/>
      <c r="X258" s="159"/>
      <c r="Y258" s="159"/>
      <c r="Z258" s="159"/>
    </row>
    <row r="259" spans="3:26" x14ac:dyDescent="0.3">
      <c r="C259" s="210"/>
      <c r="D259" s="211"/>
      <c r="E259" s="211"/>
      <c r="F259" s="211"/>
      <c r="G259" s="211"/>
      <c r="H259" s="211"/>
      <c r="I259" s="211"/>
      <c r="J259" s="211"/>
      <c r="K259" s="211"/>
      <c r="L259" s="211"/>
      <c r="M259" s="211"/>
      <c r="N259" s="211"/>
      <c r="O259" s="211"/>
      <c r="P259" s="211"/>
      <c r="Q259" s="211"/>
      <c r="R259" s="211"/>
      <c r="S259" s="211"/>
      <c r="T259" s="211"/>
      <c r="U259" s="211"/>
      <c r="V259" s="159"/>
      <c r="W259" s="159"/>
      <c r="X259" s="159"/>
      <c r="Y259" s="159"/>
      <c r="Z259" s="159"/>
    </row>
    <row r="260" spans="3:26" x14ac:dyDescent="0.3">
      <c r="C260" s="210"/>
      <c r="D260" s="211"/>
      <c r="E260" s="211"/>
      <c r="F260" s="211"/>
      <c r="G260" s="211"/>
      <c r="H260" s="211"/>
      <c r="I260" s="211"/>
      <c r="J260" s="211"/>
      <c r="K260" s="211"/>
      <c r="L260" s="211"/>
      <c r="M260" s="211"/>
      <c r="N260" s="211"/>
      <c r="O260" s="211"/>
      <c r="P260" s="211"/>
      <c r="Q260" s="211"/>
      <c r="R260" s="211"/>
      <c r="S260" s="211"/>
      <c r="T260" s="211"/>
      <c r="U260" s="211"/>
      <c r="V260" s="159"/>
      <c r="W260" s="159"/>
      <c r="X260" s="159"/>
      <c r="Y260" s="159"/>
      <c r="Z260" s="159"/>
    </row>
    <row r="261" spans="3:26" x14ac:dyDescent="0.3">
      <c r="C261" s="210"/>
      <c r="D261" s="211"/>
      <c r="E261" s="211"/>
      <c r="F261" s="211"/>
      <c r="G261" s="211"/>
      <c r="H261" s="211"/>
      <c r="I261" s="211"/>
      <c r="J261" s="211"/>
      <c r="K261" s="211"/>
      <c r="L261" s="211"/>
      <c r="M261" s="211"/>
      <c r="N261" s="211"/>
      <c r="O261" s="211"/>
      <c r="P261" s="211"/>
      <c r="Q261" s="211"/>
      <c r="R261" s="211"/>
      <c r="S261" s="211"/>
      <c r="T261" s="211"/>
      <c r="U261" s="211"/>
      <c r="V261" s="159"/>
      <c r="W261" s="159"/>
      <c r="X261" s="159"/>
      <c r="Y261" s="159"/>
      <c r="Z261" s="159"/>
    </row>
    <row r="262" spans="3:26" x14ac:dyDescent="0.3">
      <c r="C262" s="210"/>
      <c r="D262" s="211"/>
      <c r="E262" s="211"/>
      <c r="F262" s="211"/>
      <c r="G262" s="211"/>
      <c r="H262" s="211"/>
      <c r="I262" s="211"/>
      <c r="J262" s="211"/>
      <c r="K262" s="211"/>
      <c r="L262" s="211"/>
      <c r="M262" s="211"/>
      <c r="N262" s="211"/>
      <c r="O262" s="211"/>
      <c r="P262" s="211"/>
      <c r="Q262" s="211"/>
      <c r="R262" s="211"/>
      <c r="S262" s="211"/>
      <c r="T262" s="211"/>
      <c r="U262" s="211"/>
      <c r="V262" s="159"/>
      <c r="W262" s="159"/>
      <c r="X262" s="159"/>
      <c r="Y262" s="159"/>
      <c r="Z262" s="159"/>
    </row>
    <row r="263" spans="3:26" x14ac:dyDescent="0.3">
      <c r="C263" s="210"/>
      <c r="D263" s="211"/>
      <c r="E263" s="211"/>
      <c r="F263" s="211"/>
      <c r="G263" s="211"/>
      <c r="H263" s="211"/>
      <c r="I263" s="211"/>
      <c r="J263" s="211"/>
      <c r="K263" s="211"/>
      <c r="L263" s="211"/>
      <c r="M263" s="211"/>
      <c r="N263" s="211"/>
      <c r="O263" s="211"/>
      <c r="P263" s="211"/>
      <c r="Q263" s="211"/>
      <c r="R263" s="211"/>
      <c r="S263" s="211"/>
      <c r="T263" s="211"/>
      <c r="U263" s="211"/>
      <c r="V263" s="159"/>
      <c r="W263" s="159"/>
      <c r="X263" s="159"/>
      <c r="Y263" s="159"/>
      <c r="Z263" s="159"/>
    </row>
    <row r="264" spans="3:26" x14ac:dyDescent="0.3">
      <c r="C264" s="210"/>
      <c r="D264" s="211"/>
      <c r="E264" s="211"/>
      <c r="F264" s="211"/>
      <c r="G264" s="211"/>
      <c r="H264" s="211"/>
      <c r="I264" s="211"/>
      <c r="J264" s="211"/>
      <c r="K264" s="211"/>
      <c r="L264" s="211"/>
      <c r="M264" s="211"/>
      <c r="N264" s="211"/>
      <c r="O264" s="211"/>
      <c r="P264" s="211"/>
      <c r="Q264" s="211"/>
      <c r="R264" s="211"/>
      <c r="S264" s="211"/>
      <c r="T264" s="211"/>
      <c r="U264" s="211"/>
      <c r="V264" s="159"/>
      <c r="W264" s="159"/>
      <c r="X264" s="159"/>
      <c r="Y264" s="159"/>
      <c r="Z264" s="159"/>
    </row>
    <row r="265" spans="3:26" x14ac:dyDescent="0.3">
      <c r="C265" s="169"/>
      <c r="D265" s="159"/>
      <c r="E265" s="159"/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  <c r="Z265" s="159"/>
    </row>
    <row r="266" spans="3:26" x14ac:dyDescent="0.3">
      <c r="C266" s="169"/>
      <c r="D266" s="159"/>
      <c r="E266" s="159"/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  <c r="Z266" s="159"/>
    </row>
    <row r="267" spans="3:26" x14ac:dyDescent="0.3">
      <c r="C267" s="169"/>
      <c r="D267" s="159"/>
      <c r="E267" s="159"/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  <c r="Z267" s="159"/>
    </row>
    <row r="268" spans="3:26" x14ac:dyDescent="0.3">
      <c r="C268" s="169"/>
      <c r="D268" s="159"/>
      <c r="E268" s="159"/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  <c r="Z268" s="159"/>
    </row>
    <row r="269" spans="3:26" x14ac:dyDescent="0.3">
      <c r="C269" s="169"/>
      <c r="D269" s="159"/>
      <c r="E269" s="159"/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  <c r="Z269" s="159"/>
    </row>
    <row r="270" spans="3:26" x14ac:dyDescent="0.3">
      <c r="C270" s="169"/>
      <c r="D270" s="159"/>
      <c r="E270" s="159"/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  <c r="Z270" s="159"/>
    </row>
    <row r="271" spans="3:26" x14ac:dyDescent="0.3">
      <c r="C271" s="169"/>
      <c r="D271" s="159"/>
      <c r="E271" s="159"/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  <c r="Z271" s="159"/>
    </row>
    <row r="272" spans="3:26" x14ac:dyDescent="0.3">
      <c r="C272" s="169"/>
      <c r="D272" s="159"/>
      <c r="E272" s="159"/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  <c r="Z272" s="159"/>
    </row>
    <row r="273" spans="3:26" x14ac:dyDescent="0.3">
      <c r="C273" s="169"/>
      <c r="D273" s="159"/>
      <c r="E273" s="159"/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  <c r="Z273" s="159"/>
    </row>
    <row r="274" spans="3:26" x14ac:dyDescent="0.3">
      <c r="C274" s="169"/>
      <c r="D274" s="159"/>
      <c r="E274" s="159"/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  <c r="Z274" s="159"/>
    </row>
    <row r="275" spans="3:26" x14ac:dyDescent="0.3">
      <c r="C275" s="169"/>
      <c r="D275" s="159"/>
      <c r="E275" s="159"/>
      <c r="F275" s="159"/>
      <c r="G275" s="159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  <c r="Z275" s="159"/>
    </row>
    <row r="276" spans="3:26" x14ac:dyDescent="0.3">
      <c r="C276" s="169"/>
      <c r="D276" s="159"/>
      <c r="E276" s="159"/>
      <c r="F276" s="159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  <c r="Z276" s="159"/>
    </row>
    <row r="277" spans="3:26" x14ac:dyDescent="0.3">
      <c r="C277" s="169"/>
      <c r="D277" s="159"/>
      <c r="E277" s="159"/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  <c r="Z277" s="159"/>
    </row>
    <row r="278" spans="3:26" x14ac:dyDescent="0.3">
      <c r="C278" s="169"/>
      <c r="D278" s="159"/>
      <c r="E278" s="159"/>
      <c r="F278" s="159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  <c r="Z278" s="159"/>
    </row>
    <row r="279" spans="3:26" x14ac:dyDescent="0.3">
      <c r="C279" s="169"/>
      <c r="D279" s="159"/>
      <c r="E279" s="159"/>
      <c r="F279" s="159"/>
      <c r="G279" s="159"/>
      <c r="H279" s="159"/>
      <c r="I279" s="159"/>
      <c r="J279" s="159"/>
      <c r="K279" s="159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  <c r="Z279" s="159"/>
    </row>
    <row r="280" spans="3:26" x14ac:dyDescent="0.3">
      <c r="C280" s="169"/>
      <c r="D280" s="159"/>
      <c r="E280" s="159"/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  <c r="Z280" s="159"/>
    </row>
    <row r="281" spans="3:26" x14ac:dyDescent="0.3">
      <c r="C281" s="169"/>
      <c r="D281" s="159"/>
      <c r="E281" s="159"/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  <c r="Z281" s="159"/>
    </row>
    <row r="282" spans="3:26" x14ac:dyDescent="0.3">
      <c r="C282" s="169"/>
      <c r="D282" s="159"/>
      <c r="E282" s="159"/>
      <c r="F282" s="159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  <c r="Z282" s="159"/>
    </row>
    <row r="283" spans="3:26" x14ac:dyDescent="0.3">
      <c r="C283" s="169"/>
      <c r="D283" s="159"/>
      <c r="E283" s="159"/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  <c r="Z283" s="159"/>
    </row>
    <row r="284" spans="3:26" x14ac:dyDescent="0.3">
      <c r="C284" s="169"/>
      <c r="D284" s="159"/>
      <c r="E284" s="159"/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  <c r="Z284" s="159"/>
    </row>
    <row r="285" spans="3:26" x14ac:dyDescent="0.3">
      <c r="C285" s="169"/>
      <c r="D285" s="159"/>
      <c r="E285" s="159"/>
      <c r="F285" s="159"/>
      <c r="G285" s="159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  <c r="Z285" s="159"/>
    </row>
    <row r="286" spans="3:26" x14ac:dyDescent="0.3">
      <c r="C286" s="169"/>
      <c r="D286" s="159"/>
      <c r="E286" s="159"/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  <c r="Z286" s="159"/>
    </row>
    <row r="287" spans="3:26" x14ac:dyDescent="0.3">
      <c r="C287" s="169"/>
      <c r="D287" s="159"/>
      <c r="E287" s="159"/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  <c r="Z287" s="159"/>
    </row>
    <row r="288" spans="3:26" x14ac:dyDescent="0.3">
      <c r="C288" s="169"/>
      <c r="D288" s="159"/>
      <c r="E288" s="159"/>
      <c r="F288" s="159"/>
      <c r="G288" s="159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  <c r="Z288" s="159"/>
    </row>
    <row r="289" spans="3:26" x14ac:dyDescent="0.3">
      <c r="C289" s="169"/>
      <c r="D289" s="159"/>
      <c r="E289" s="159"/>
      <c r="F289" s="159"/>
      <c r="G289" s="159"/>
      <c r="H289" s="159"/>
      <c r="I289" s="159"/>
      <c r="J289" s="159"/>
      <c r="K289" s="159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  <c r="Z289" s="159"/>
    </row>
    <row r="290" spans="3:26" x14ac:dyDescent="0.3">
      <c r="C290" s="169"/>
      <c r="D290" s="159"/>
      <c r="E290" s="159"/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  <c r="Z290" s="159"/>
    </row>
    <row r="291" spans="3:26" x14ac:dyDescent="0.3">
      <c r="C291" s="169"/>
      <c r="D291" s="159"/>
      <c r="E291" s="159"/>
      <c r="F291" s="159"/>
      <c r="G291" s="159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  <c r="Z291" s="159"/>
    </row>
    <row r="292" spans="3:26" x14ac:dyDescent="0.3">
      <c r="C292" s="169"/>
      <c r="D292" s="159"/>
      <c r="E292" s="159"/>
      <c r="F292" s="159"/>
      <c r="G292" s="159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  <c r="Z292" s="159"/>
    </row>
    <row r="293" spans="3:26" x14ac:dyDescent="0.3">
      <c r="C293" s="169"/>
      <c r="D293" s="159"/>
      <c r="E293" s="159"/>
      <c r="F293" s="159"/>
      <c r="G293" s="159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  <c r="Z293" s="159"/>
    </row>
    <row r="294" spans="3:26" x14ac:dyDescent="0.3">
      <c r="C294" s="169"/>
      <c r="D294" s="159"/>
      <c r="E294" s="159"/>
      <c r="F294" s="159"/>
      <c r="G294" s="159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  <c r="Z294" s="159"/>
    </row>
    <row r="295" spans="3:26" x14ac:dyDescent="0.3">
      <c r="C295" s="169"/>
      <c r="D295" s="159"/>
      <c r="E295" s="159"/>
      <c r="F295" s="159"/>
      <c r="G295" s="159"/>
      <c r="H295" s="159"/>
      <c r="I295" s="159"/>
      <c r="J295" s="159"/>
      <c r="K295" s="159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  <c r="Z295" s="159"/>
    </row>
    <row r="296" spans="3:26" x14ac:dyDescent="0.3">
      <c r="C296" s="169"/>
      <c r="D296" s="159"/>
      <c r="E296" s="159"/>
      <c r="F296" s="159"/>
      <c r="G296" s="159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  <c r="Z296" s="159"/>
    </row>
    <row r="297" spans="3:26" x14ac:dyDescent="0.3">
      <c r="C297" s="169"/>
      <c r="D297" s="159"/>
      <c r="E297" s="159"/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  <c r="Z297" s="159"/>
    </row>
    <row r="298" spans="3:26" x14ac:dyDescent="0.3">
      <c r="C298" s="169"/>
      <c r="D298" s="159"/>
      <c r="E298" s="159"/>
      <c r="F298" s="159"/>
      <c r="G298" s="159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  <c r="Z298" s="159"/>
    </row>
    <row r="299" spans="3:26" x14ac:dyDescent="0.3">
      <c r="C299" s="169"/>
      <c r="D299" s="159"/>
      <c r="E299" s="159"/>
      <c r="F299" s="159"/>
      <c r="G299" s="159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  <c r="Z299" s="159"/>
    </row>
    <row r="300" spans="3:26" x14ac:dyDescent="0.3">
      <c r="C300" s="169"/>
      <c r="D300" s="159"/>
      <c r="E300" s="159"/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  <c r="Z300" s="159"/>
    </row>
    <row r="301" spans="3:26" x14ac:dyDescent="0.3">
      <c r="C301" s="169"/>
      <c r="D301" s="159"/>
      <c r="E301" s="159"/>
      <c r="F301" s="159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  <c r="Z301" s="159"/>
    </row>
    <row r="302" spans="3:26" x14ac:dyDescent="0.3">
      <c r="C302" s="169"/>
      <c r="D302" s="159"/>
      <c r="E302" s="159"/>
      <c r="F302" s="159"/>
      <c r="G302" s="159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  <c r="Z302" s="159"/>
    </row>
    <row r="303" spans="3:26" x14ac:dyDescent="0.3">
      <c r="C303" s="169"/>
      <c r="D303" s="159"/>
      <c r="E303" s="159"/>
      <c r="F303" s="159"/>
      <c r="G303" s="159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  <c r="Z303" s="159"/>
    </row>
    <row r="304" spans="3:26" x14ac:dyDescent="0.3">
      <c r="C304" s="169"/>
      <c r="D304" s="159"/>
      <c r="E304" s="159"/>
      <c r="F304" s="159"/>
      <c r="G304" s="159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  <c r="Z304" s="159"/>
    </row>
    <row r="305" spans="3:26" x14ac:dyDescent="0.3">
      <c r="C305" s="169"/>
      <c r="D305" s="159"/>
      <c r="E305" s="159"/>
      <c r="F305" s="159"/>
      <c r="G305" s="159"/>
      <c r="H305" s="159"/>
      <c r="I305" s="159"/>
      <c r="J305" s="159"/>
      <c r="K305" s="159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  <c r="Z305" s="159"/>
    </row>
    <row r="306" spans="3:26" x14ac:dyDescent="0.3">
      <c r="C306" s="169"/>
      <c r="D306" s="159"/>
      <c r="E306" s="159"/>
      <c r="F306" s="159"/>
      <c r="G306" s="159"/>
      <c r="H306" s="159"/>
      <c r="I306" s="159"/>
      <c r="J306" s="159"/>
      <c r="K306" s="159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  <c r="Z306" s="159"/>
    </row>
    <row r="307" spans="3:26" x14ac:dyDescent="0.3">
      <c r="C307" s="169"/>
      <c r="D307" s="159"/>
      <c r="E307" s="159"/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  <c r="Z307" s="159"/>
    </row>
    <row r="308" spans="3:26" x14ac:dyDescent="0.3">
      <c r="C308" s="169"/>
      <c r="D308" s="159"/>
      <c r="E308" s="159"/>
      <c r="F308" s="159"/>
      <c r="G308" s="159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  <c r="Z308" s="159"/>
    </row>
    <row r="309" spans="3:26" x14ac:dyDescent="0.3">
      <c r="C309" s="169"/>
      <c r="D309" s="159"/>
      <c r="E309" s="159"/>
      <c r="F309" s="159"/>
      <c r="G309" s="159"/>
      <c r="H309" s="159"/>
      <c r="I309" s="159"/>
      <c r="J309" s="159"/>
      <c r="K309" s="159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  <c r="Z309" s="159"/>
    </row>
    <row r="310" spans="3:26" x14ac:dyDescent="0.3">
      <c r="C310" s="169"/>
      <c r="D310" s="159"/>
      <c r="E310" s="159"/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  <c r="Z310" s="159"/>
    </row>
    <row r="311" spans="3:26" x14ac:dyDescent="0.3">
      <c r="C311" s="169"/>
      <c r="D311" s="159"/>
      <c r="E311" s="159"/>
      <c r="F311" s="159"/>
      <c r="G311" s="159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  <c r="Z311" s="159"/>
    </row>
    <row r="312" spans="3:26" x14ac:dyDescent="0.3">
      <c r="C312" s="169"/>
      <c r="D312" s="159"/>
      <c r="E312" s="159"/>
      <c r="F312" s="159"/>
      <c r="G312" s="159"/>
      <c r="H312" s="159"/>
      <c r="I312" s="159"/>
      <c r="J312" s="159"/>
      <c r="K312" s="159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  <c r="Z312" s="159"/>
    </row>
    <row r="313" spans="3:26" x14ac:dyDescent="0.3">
      <c r="C313" s="169"/>
      <c r="D313" s="159"/>
      <c r="E313" s="159"/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  <c r="Z313" s="159"/>
    </row>
    <row r="314" spans="3:26" x14ac:dyDescent="0.3">
      <c r="C314" s="169"/>
      <c r="D314" s="159"/>
      <c r="E314" s="159"/>
      <c r="F314" s="159"/>
      <c r="G314" s="159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  <c r="Z314" s="159"/>
    </row>
    <row r="315" spans="3:26" x14ac:dyDescent="0.3">
      <c r="C315" s="169"/>
      <c r="D315" s="159"/>
      <c r="E315" s="159"/>
      <c r="F315" s="159"/>
      <c r="G315" s="159"/>
      <c r="H315" s="159"/>
      <c r="I315" s="159"/>
      <c r="J315" s="159"/>
      <c r="K315" s="159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  <c r="Z315" s="159"/>
    </row>
    <row r="316" spans="3:26" x14ac:dyDescent="0.3">
      <c r="C316" s="169"/>
      <c r="D316" s="159"/>
      <c r="E316" s="159"/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  <c r="Z316" s="159"/>
    </row>
    <row r="317" spans="3:26" x14ac:dyDescent="0.3">
      <c r="C317" s="169"/>
      <c r="D317" s="159"/>
      <c r="E317" s="159"/>
      <c r="F317" s="159"/>
      <c r="G317" s="159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  <c r="Z317" s="159"/>
    </row>
    <row r="318" spans="3:26" x14ac:dyDescent="0.3">
      <c r="C318" s="169"/>
      <c r="D318" s="159"/>
      <c r="E318" s="159"/>
      <c r="F318" s="159"/>
      <c r="G318" s="159"/>
      <c r="H318" s="159"/>
      <c r="I318" s="159"/>
      <c r="J318" s="159"/>
      <c r="K318" s="159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  <c r="Z318" s="159"/>
    </row>
    <row r="319" spans="3:26" x14ac:dyDescent="0.3">
      <c r="C319" s="169"/>
      <c r="D319" s="159"/>
      <c r="E319" s="159"/>
      <c r="F319" s="159"/>
      <c r="G319" s="159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  <c r="Z319" s="159"/>
    </row>
    <row r="320" spans="3:26" x14ac:dyDescent="0.3">
      <c r="C320" s="169"/>
      <c r="D320" s="159"/>
      <c r="E320" s="159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  <c r="Z320" s="159"/>
    </row>
    <row r="321" spans="3:26" x14ac:dyDescent="0.3">
      <c r="C321" s="169"/>
      <c r="D321" s="159"/>
      <c r="E321" s="159"/>
      <c r="F321" s="159"/>
      <c r="G321" s="159"/>
      <c r="H321" s="159"/>
      <c r="I321" s="159"/>
      <c r="J321" s="159"/>
      <c r="K321" s="159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  <c r="Z321" s="159"/>
    </row>
    <row r="322" spans="3:26" x14ac:dyDescent="0.3">
      <c r="C322" s="169"/>
      <c r="D322" s="159"/>
      <c r="E322" s="159"/>
      <c r="F322" s="159"/>
      <c r="G322" s="159"/>
      <c r="H322" s="159"/>
      <c r="I322" s="159"/>
      <c r="J322" s="159"/>
      <c r="K322" s="159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  <c r="Z322" s="159"/>
    </row>
    <row r="323" spans="3:26" x14ac:dyDescent="0.3">
      <c r="C323" s="169"/>
      <c r="D323" s="159"/>
      <c r="E323" s="159"/>
      <c r="F323" s="159"/>
      <c r="G323" s="159"/>
      <c r="H323" s="159"/>
      <c r="I323" s="159"/>
      <c r="J323" s="159"/>
      <c r="K323" s="159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  <c r="Z323" s="159"/>
    </row>
    <row r="324" spans="3:26" x14ac:dyDescent="0.3">
      <c r="C324" s="169"/>
      <c r="D324" s="159"/>
      <c r="E324" s="159"/>
      <c r="F324" s="159"/>
      <c r="G324" s="159"/>
      <c r="H324" s="159"/>
      <c r="I324" s="159"/>
      <c r="J324" s="159"/>
      <c r="K324" s="159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  <c r="Z324" s="159"/>
    </row>
    <row r="325" spans="3:26" x14ac:dyDescent="0.3">
      <c r="C325" s="169"/>
      <c r="D325" s="159"/>
      <c r="E325" s="159"/>
      <c r="F325" s="159"/>
      <c r="G325" s="159"/>
      <c r="H325" s="159"/>
      <c r="I325" s="159"/>
      <c r="J325" s="159"/>
      <c r="K325" s="159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  <c r="Z325" s="159"/>
    </row>
    <row r="326" spans="3:26" x14ac:dyDescent="0.3">
      <c r="C326" s="169"/>
      <c r="D326" s="159"/>
      <c r="E326" s="159"/>
      <c r="F326" s="159"/>
      <c r="G326" s="159"/>
      <c r="H326" s="159"/>
      <c r="I326" s="159"/>
      <c r="J326" s="159"/>
      <c r="K326" s="159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  <c r="Z326" s="159"/>
    </row>
    <row r="327" spans="3:26" x14ac:dyDescent="0.3">
      <c r="C327" s="169"/>
      <c r="D327" s="159"/>
      <c r="E327" s="159"/>
      <c r="F327" s="159"/>
      <c r="G327" s="159"/>
      <c r="H327" s="159"/>
      <c r="I327" s="159"/>
      <c r="J327" s="159"/>
      <c r="K327" s="159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  <c r="Z327" s="159"/>
    </row>
    <row r="328" spans="3:26" x14ac:dyDescent="0.3">
      <c r="C328" s="169"/>
      <c r="D328" s="159"/>
      <c r="E328" s="159"/>
      <c r="F328" s="159"/>
      <c r="G328" s="159"/>
      <c r="H328" s="159"/>
      <c r="I328" s="159"/>
      <c r="J328" s="159"/>
      <c r="K328" s="159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  <c r="Z328" s="159"/>
    </row>
    <row r="329" spans="3:26" x14ac:dyDescent="0.3">
      <c r="C329" s="169"/>
      <c r="D329" s="159"/>
      <c r="E329" s="159"/>
      <c r="F329" s="159"/>
      <c r="G329" s="159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  <c r="Z329" s="159"/>
    </row>
    <row r="330" spans="3:26" x14ac:dyDescent="0.3">
      <c r="C330" s="169"/>
      <c r="D330" s="159"/>
      <c r="E330" s="159"/>
      <c r="F330" s="159"/>
      <c r="G330" s="159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  <c r="Z330" s="159"/>
    </row>
    <row r="331" spans="3:26" x14ac:dyDescent="0.3">
      <c r="C331" s="169"/>
      <c r="D331" s="159"/>
      <c r="E331" s="159"/>
      <c r="F331" s="159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  <c r="Z331" s="159"/>
    </row>
    <row r="332" spans="3:26" x14ac:dyDescent="0.3">
      <c r="C332" s="169"/>
      <c r="D332" s="159"/>
      <c r="E332" s="159"/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  <c r="Z332" s="159"/>
    </row>
    <row r="333" spans="3:26" x14ac:dyDescent="0.3">
      <c r="C333" s="169"/>
      <c r="D333" s="159"/>
      <c r="E333" s="159"/>
      <c r="F333" s="159"/>
      <c r="G333" s="159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  <c r="Z333" s="159"/>
    </row>
    <row r="334" spans="3:26" x14ac:dyDescent="0.3">
      <c r="C334" s="169"/>
      <c r="D334" s="159"/>
      <c r="E334" s="159"/>
      <c r="F334" s="159"/>
      <c r="G334" s="159"/>
      <c r="H334" s="159"/>
      <c r="I334" s="159"/>
      <c r="J334" s="159"/>
      <c r="K334" s="159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  <c r="Z334" s="159"/>
    </row>
    <row r="335" spans="3:26" x14ac:dyDescent="0.3">
      <c r="C335" s="169"/>
      <c r="D335" s="159"/>
      <c r="E335" s="159"/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  <c r="Z335" s="159"/>
    </row>
    <row r="336" spans="3:26" x14ac:dyDescent="0.3">
      <c r="C336" s="169"/>
      <c r="D336" s="159"/>
      <c r="E336" s="159"/>
      <c r="F336" s="159"/>
      <c r="G336" s="159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  <c r="Z336" s="159"/>
    </row>
    <row r="337" spans="3:26" x14ac:dyDescent="0.3">
      <c r="C337" s="169"/>
      <c r="D337" s="159"/>
      <c r="E337" s="159"/>
      <c r="F337" s="159"/>
      <c r="G337" s="159"/>
      <c r="H337" s="159"/>
      <c r="I337" s="159"/>
      <c r="J337" s="159"/>
      <c r="K337" s="159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  <c r="Z337" s="159"/>
    </row>
    <row r="338" spans="3:26" x14ac:dyDescent="0.3">
      <c r="C338" s="169"/>
      <c r="D338" s="159"/>
      <c r="E338" s="159"/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  <c r="Z338" s="159"/>
    </row>
    <row r="339" spans="3:26" x14ac:dyDescent="0.3">
      <c r="C339" s="169"/>
      <c r="D339" s="159"/>
      <c r="E339" s="159"/>
      <c r="F339" s="159"/>
      <c r="G339" s="159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  <c r="Z339" s="159"/>
    </row>
    <row r="340" spans="3:26" x14ac:dyDescent="0.3">
      <c r="C340" s="169"/>
      <c r="D340" s="159"/>
      <c r="E340" s="159"/>
      <c r="F340" s="159"/>
      <c r="G340" s="159"/>
      <c r="H340" s="159"/>
      <c r="I340" s="159"/>
      <c r="J340" s="159"/>
      <c r="K340" s="159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  <c r="Z340" s="159"/>
    </row>
    <row r="341" spans="3:26" x14ac:dyDescent="0.3">
      <c r="C341" s="169"/>
      <c r="D341" s="159"/>
      <c r="E341" s="159"/>
      <c r="F341" s="159"/>
      <c r="G341" s="159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  <c r="Z341" s="159"/>
    </row>
    <row r="342" spans="3:26" x14ac:dyDescent="0.3">
      <c r="C342" s="169"/>
      <c r="D342" s="159"/>
      <c r="E342" s="159"/>
      <c r="F342" s="159"/>
      <c r="G342" s="159"/>
      <c r="H342" s="159"/>
      <c r="I342" s="159"/>
      <c r="J342" s="159"/>
      <c r="K342" s="159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  <c r="Z342" s="159"/>
    </row>
    <row r="343" spans="3:26" x14ac:dyDescent="0.3">
      <c r="C343" s="169"/>
      <c r="D343" s="159"/>
      <c r="E343" s="159"/>
      <c r="F343" s="159"/>
      <c r="G343" s="159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  <c r="Z343" s="159"/>
    </row>
    <row r="344" spans="3:26" x14ac:dyDescent="0.3">
      <c r="C344" s="169"/>
      <c r="D344" s="159"/>
      <c r="E344" s="159"/>
      <c r="F344" s="159"/>
      <c r="G344" s="159"/>
      <c r="H344" s="159"/>
      <c r="I344" s="159"/>
      <c r="J344" s="159"/>
      <c r="K344" s="159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  <c r="Z344" s="159"/>
    </row>
    <row r="345" spans="3:26" x14ac:dyDescent="0.3">
      <c r="C345" s="169"/>
      <c r="D345" s="159"/>
      <c r="E345" s="159"/>
      <c r="F345" s="159"/>
      <c r="G345" s="159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  <c r="Z345" s="159"/>
    </row>
    <row r="346" spans="3:26" x14ac:dyDescent="0.3">
      <c r="C346" s="169"/>
      <c r="D346" s="159"/>
      <c r="E346" s="159"/>
      <c r="F346" s="159"/>
      <c r="G346" s="159"/>
      <c r="H346" s="159"/>
      <c r="I346" s="159"/>
      <c r="J346" s="159"/>
      <c r="K346" s="159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  <c r="Z346" s="159"/>
    </row>
    <row r="347" spans="3:26" x14ac:dyDescent="0.3">
      <c r="C347" s="169"/>
      <c r="D347" s="159"/>
      <c r="E347" s="159"/>
      <c r="F347" s="159"/>
      <c r="G347" s="159"/>
      <c r="H347" s="159"/>
      <c r="I347" s="159"/>
      <c r="J347" s="159"/>
      <c r="K347" s="159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  <c r="Z347" s="159"/>
    </row>
    <row r="348" spans="3:26" x14ac:dyDescent="0.3">
      <c r="C348" s="169"/>
      <c r="D348" s="159"/>
      <c r="E348" s="159"/>
      <c r="F348" s="159"/>
      <c r="G348" s="159"/>
      <c r="H348" s="159"/>
      <c r="I348" s="159"/>
      <c r="J348" s="159"/>
      <c r="K348" s="159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  <c r="Z348" s="159"/>
    </row>
    <row r="349" spans="3:26" x14ac:dyDescent="0.3">
      <c r="C349" s="169"/>
      <c r="D349" s="159"/>
      <c r="E349" s="159"/>
      <c r="F349" s="159"/>
      <c r="G349" s="159"/>
      <c r="H349" s="159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  <c r="Z349" s="159"/>
    </row>
    <row r="350" spans="3:26" x14ac:dyDescent="0.3">
      <c r="C350" s="169"/>
      <c r="D350" s="159"/>
      <c r="E350" s="159"/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  <c r="Z350" s="159"/>
    </row>
    <row r="351" spans="3:26" x14ac:dyDescent="0.3">
      <c r="C351" s="169"/>
      <c r="D351" s="159"/>
      <c r="E351" s="159"/>
      <c r="F351" s="159"/>
      <c r="G351" s="159"/>
      <c r="H351" s="159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  <c r="Z351" s="159"/>
    </row>
    <row r="352" spans="3:26" x14ac:dyDescent="0.3">
      <c r="C352" s="169"/>
      <c r="D352" s="159"/>
      <c r="E352" s="159"/>
      <c r="F352" s="159"/>
      <c r="G352" s="159"/>
      <c r="H352" s="159"/>
      <c r="I352" s="159"/>
      <c r="J352" s="159"/>
      <c r="K352" s="159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  <c r="Z352" s="159"/>
    </row>
    <row r="353" spans="3:26" x14ac:dyDescent="0.3">
      <c r="C353" s="169"/>
      <c r="D353" s="159"/>
      <c r="E353" s="159"/>
      <c r="F353" s="159"/>
      <c r="G353" s="159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  <c r="Z353" s="159"/>
    </row>
    <row r="354" spans="3:26" x14ac:dyDescent="0.3">
      <c r="C354" s="169"/>
      <c r="D354" s="159"/>
      <c r="E354" s="159"/>
      <c r="F354" s="159"/>
      <c r="G354" s="159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  <c r="Z354" s="159"/>
    </row>
    <row r="355" spans="3:26" x14ac:dyDescent="0.3">
      <c r="C355" s="169"/>
      <c r="D355" s="159"/>
      <c r="E355" s="159"/>
      <c r="F355" s="159"/>
      <c r="G355" s="159"/>
      <c r="H355" s="159"/>
      <c r="I355" s="159"/>
      <c r="J355" s="159"/>
      <c r="K355" s="159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  <c r="Z355" s="159"/>
    </row>
    <row r="356" spans="3:26" x14ac:dyDescent="0.3">
      <c r="C356" s="169"/>
      <c r="D356" s="159"/>
      <c r="E356" s="159"/>
      <c r="F356" s="159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  <c r="Z356" s="159"/>
    </row>
    <row r="357" spans="3:26" x14ac:dyDescent="0.3">
      <c r="C357" s="169"/>
      <c r="D357" s="159"/>
      <c r="E357" s="159"/>
      <c r="F357" s="159"/>
      <c r="G357" s="159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  <c r="Z357" s="159"/>
    </row>
    <row r="358" spans="3:26" x14ac:dyDescent="0.3">
      <c r="C358" s="169"/>
      <c r="D358" s="159"/>
      <c r="E358" s="159"/>
      <c r="F358" s="159"/>
      <c r="G358" s="159"/>
      <c r="H358" s="159"/>
      <c r="I358" s="159"/>
      <c r="J358" s="159"/>
      <c r="K358" s="159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  <c r="Z358" s="159"/>
    </row>
    <row r="359" spans="3:26" x14ac:dyDescent="0.3">
      <c r="C359" s="169"/>
      <c r="D359" s="159"/>
      <c r="E359" s="159"/>
      <c r="F359" s="159"/>
      <c r="G359" s="159"/>
      <c r="H359" s="159"/>
      <c r="I359" s="159"/>
      <c r="J359" s="159"/>
      <c r="K359" s="1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  <c r="Z359" s="159"/>
    </row>
    <row r="360" spans="3:26" x14ac:dyDescent="0.3">
      <c r="C360" s="169"/>
      <c r="D360" s="159"/>
      <c r="E360" s="159"/>
      <c r="F360" s="159"/>
      <c r="G360" s="159"/>
      <c r="H360" s="159"/>
      <c r="I360" s="159"/>
      <c r="J360" s="159"/>
      <c r="K360" s="159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  <c r="Z360" s="159"/>
    </row>
    <row r="361" spans="3:26" x14ac:dyDescent="0.3">
      <c r="C361" s="169"/>
      <c r="D361" s="159"/>
      <c r="E361" s="159"/>
      <c r="F361" s="159"/>
      <c r="G361" s="159"/>
      <c r="H361" s="159"/>
      <c r="I361" s="159"/>
      <c r="J361" s="159"/>
      <c r="K361" s="159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  <c r="Z361" s="159"/>
    </row>
    <row r="362" spans="3:26" x14ac:dyDescent="0.3">
      <c r="C362" s="169"/>
      <c r="D362" s="159"/>
      <c r="E362" s="159"/>
      <c r="F362" s="159"/>
      <c r="G362" s="159"/>
      <c r="H362" s="159"/>
      <c r="I362" s="159"/>
      <c r="J362" s="159"/>
      <c r="K362" s="159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  <c r="Z362" s="159"/>
    </row>
    <row r="363" spans="3:26" x14ac:dyDescent="0.3">
      <c r="C363" s="169"/>
      <c r="D363" s="159"/>
      <c r="E363" s="159"/>
      <c r="F363" s="159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  <c r="Z363" s="159"/>
    </row>
    <row r="364" spans="3:26" x14ac:dyDescent="0.3">
      <c r="C364" s="169"/>
      <c r="D364" s="159"/>
      <c r="E364" s="159"/>
      <c r="F364" s="159"/>
      <c r="G364" s="159"/>
      <c r="H364" s="159"/>
      <c r="I364" s="159"/>
      <c r="J364" s="159"/>
      <c r="K364" s="159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  <c r="Z364" s="159"/>
    </row>
    <row r="365" spans="3:26" x14ac:dyDescent="0.3">
      <c r="C365" s="169"/>
      <c r="D365" s="159"/>
      <c r="E365" s="159"/>
      <c r="F365" s="159"/>
      <c r="G365" s="159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  <c r="Z365" s="159"/>
    </row>
    <row r="366" spans="3:26" x14ac:dyDescent="0.3">
      <c r="C366" s="169"/>
      <c r="D366" s="159"/>
      <c r="E366" s="159"/>
      <c r="F366" s="159"/>
      <c r="G366" s="159"/>
      <c r="H366" s="159"/>
      <c r="I366" s="159"/>
      <c r="J366" s="159"/>
      <c r="K366" s="159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  <c r="Z366" s="159"/>
    </row>
    <row r="367" spans="3:26" x14ac:dyDescent="0.3">
      <c r="C367" s="169"/>
      <c r="D367" s="159"/>
      <c r="E367" s="159"/>
      <c r="F367" s="159"/>
      <c r="G367" s="159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  <c r="Z367" s="159"/>
    </row>
    <row r="368" spans="3:26" x14ac:dyDescent="0.3">
      <c r="C368" s="169"/>
      <c r="D368" s="159"/>
      <c r="E368" s="159"/>
      <c r="F368" s="159"/>
      <c r="G368" s="159"/>
      <c r="H368" s="159"/>
      <c r="I368" s="159"/>
      <c r="J368" s="159"/>
      <c r="K368" s="159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  <c r="Z368" s="159"/>
    </row>
  </sheetData>
  <pageMargins left="0.70866141732283472" right="0.70866141732283472" top="0.74803149606299213" bottom="0.74803149606299213" header="0.31496062992125984" footer="0.31496062992125984"/>
  <pageSetup paperSize="8" scale="40" orientation="landscape" r:id="rId1"/>
  <headerFooter>
    <oddHeader>&amp;LFertőboz Község Önkormányzata&amp;C2020.évi költségvetés &amp;R2.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6"/>
  <sheetViews>
    <sheetView view="pageLayout" topLeftCell="A64" zoomScaleNormal="100" workbookViewId="0">
      <selection activeCell="C78" sqref="C78"/>
    </sheetView>
  </sheetViews>
  <sheetFormatPr defaultColWidth="9.109375" defaultRowHeight="14.4" x14ac:dyDescent="0.3"/>
  <cols>
    <col min="1" max="1" width="110.88671875" bestFit="1" customWidth="1"/>
    <col min="2" max="2" width="8.109375" bestFit="1" customWidth="1"/>
    <col min="3" max="3" width="16.109375" style="154" customWidth="1"/>
    <col min="4" max="5" width="13.33203125" style="153" bestFit="1" customWidth="1"/>
    <col min="6" max="6" width="17.109375" style="153" customWidth="1"/>
    <col min="7" max="7" width="16.5546875" style="153" customWidth="1"/>
    <col min="8" max="8" width="10.5546875" style="153" bestFit="1" customWidth="1"/>
    <col min="9" max="9" width="13.88671875" style="153" customWidth="1"/>
    <col min="10" max="10" width="16" style="153" customWidth="1"/>
    <col min="11" max="11" width="12.109375" style="153" bestFit="1" customWidth="1"/>
    <col min="12" max="12" width="18.33203125" style="153" customWidth="1"/>
    <col min="13" max="13" width="9.33203125" style="153" bestFit="1" customWidth="1"/>
    <col min="14" max="16384" width="9.109375" style="153"/>
  </cols>
  <sheetData>
    <row r="1" spans="1:15" x14ac:dyDescent="0.3">
      <c r="A1" s="153"/>
      <c r="B1" s="153"/>
    </row>
    <row r="2" spans="1:15" ht="18" x14ac:dyDescent="0.35">
      <c r="A2" s="16"/>
    </row>
    <row r="3" spans="1:15" x14ac:dyDescent="0.3">
      <c r="A3" s="3" t="s">
        <v>37</v>
      </c>
      <c r="E3" s="153" t="s">
        <v>623</v>
      </c>
      <c r="F3" s="153" t="s">
        <v>627</v>
      </c>
      <c r="I3" s="153" t="s">
        <v>624</v>
      </c>
      <c r="J3" s="153" t="s">
        <v>625</v>
      </c>
      <c r="K3" s="153" t="s">
        <v>605</v>
      </c>
      <c r="L3" s="153" t="s">
        <v>626</v>
      </c>
    </row>
    <row r="4" spans="1:15" ht="27" thickBot="1" x14ac:dyDescent="0.3">
      <c r="A4" s="1" t="s">
        <v>70</v>
      </c>
      <c r="B4" s="2" t="s">
        <v>50</v>
      </c>
      <c r="C4" s="155" t="s">
        <v>619</v>
      </c>
      <c r="D4" s="156" t="s">
        <v>548</v>
      </c>
      <c r="E4" s="156" t="s">
        <v>549</v>
      </c>
      <c r="F4" s="156" t="s">
        <v>546</v>
      </c>
      <c r="G4" s="156" t="s">
        <v>547</v>
      </c>
      <c r="H4" s="156" t="s">
        <v>574</v>
      </c>
      <c r="I4" s="156" t="s">
        <v>550</v>
      </c>
      <c r="J4" s="156">
        <v>52020</v>
      </c>
      <c r="K4" s="156" t="s">
        <v>552</v>
      </c>
      <c r="L4" s="157">
        <v>900020</v>
      </c>
      <c r="M4" s="157">
        <v>900060</v>
      </c>
    </row>
    <row r="5" spans="1:15" x14ac:dyDescent="0.3">
      <c r="A5" s="108" t="s">
        <v>76</v>
      </c>
      <c r="B5" s="158" t="s">
        <v>77</v>
      </c>
      <c r="C5" s="258">
        <f>+D5+E5+F5+G5+H5+I5+K5+L5+M5</f>
        <v>12566350</v>
      </c>
      <c r="D5" s="259"/>
      <c r="E5" s="259"/>
      <c r="F5" s="259">
        <v>12566350</v>
      </c>
      <c r="G5" s="259"/>
      <c r="H5" s="259"/>
      <c r="I5" s="259"/>
      <c r="J5" s="259"/>
      <c r="K5" s="259"/>
      <c r="L5" s="259"/>
      <c r="M5" s="234"/>
      <c r="N5" s="159"/>
      <c r="O5" s="159"/>
    </row>
    <row r="6" spans="1:15" x14ac:dyDescent="0.3">
      <c r="A6" s="109" t="s">
        <v>78</v>
      </c>
      <c r="B6" s="158" t="s">
        <v>79</v>
      </c>
      <c r="C6" s="260">
        <f t="shared" ref="C6:C69" si="0">+D6+E6+F6+G6+H6+I6+K6+L6+M6</f>
        <v>0</v>
      </c>
      <c r="D6" s="261"/>
      <c r="E6" s="261"/>
      <c r="F6" s="261"/>
      <c r="G6" s="261"/>
      <c r="H6" s="261"/>
      <c r="I6" s="261"/>
      <c r="J6" s="261"/>
      <c r="K6" s="261"/>
      <c r="L6" s="261"/>
      <c r="M6" s="237"/>
      <c r="N6" s="159"/>
      <c r="O6" s="159"/>
    </row>
    <row r="7" spans="1:15" x14ac:dyDescent="0.3">
      <c r="A7" s="109" t="s">
        <v>80</v>
      </c>
      <c r="B7" s="158" t="s">
        <v>81</v>
      </c>
      <c r="C7" s="260">
        <f t="shared" si="0"/>
        <v>2149650</v>
      </c>
      <c r="D7" s="261"/>
      <c r="E7" s="261"/>
      <c r="F7" s="261">
        <v>2149650</v>
      </c>
      <c r="G7" s="261"/>
      <c r="H7" s="261"/>
      <c r="I7" s="261"/>
      <c r="J7" s="261"/>
      <c r="K7" s="261"/>
      <c r="L7" s="261"/>
      <c r="M7" s="237"/>
      <c r="N7" s="159"/>
      <c r="O7" s="159"/>
    </row>
    <row r="8" spans="1:15" x14ac:dyDescent="0.3">
      <c r="A8" s="109" t="s">
        <v>82</v>
      </c>
      <c r="B8" s="158" t="s">
        <v>83</v>
      </c>
      <c r="C8" s="260">
        <f t="shared" si="0"/>
        <v>1800000</v>
      </c>
      <c r="D8" s="261"/>
      <c r="E8" s="261"/>
      <c r="F8" s="261">
        <v>1800000</v>
      </c>
      <c r="G8" s="261"/>
      <c r="H8" s="261"/>
      <c r="I8" s="261"/>
      <c r="J8" s="261"/>
      <c r="K8" s="261"/>
      <c r="L8" s="261"/>
      <c r="M8" s="237"/>
      <c r="N8" s="159"/>
      <c r="O8" s="159"/>
    </row>
    <row r="9" spans="1:15" x14ac:dyDescent="0.3">
      <c r="A9" s="109" t="s">
        <v>84</v>
      </c>
      <c r="B9" s="158" t="s">
        <v>85</v>
      </c>
      <c r="C9" s="260">
        <f t="shared" si="0"/>
        <v>0</v>
      </c>
      <c r="D9" s="261"/>
      <c r="E9" s="261"/>
      <c r="F9" s="261"/>
      <c r="G9" s="261"/>
      <c r="H9" s="261"/>
      <c r="I9" s="261"/>
      <c r="J9" s="261"/>
      <c r="K9" s="261"/>
      <c r="L9" s="261"/>
      <c r="M9" s="237"/>
      <c r="N9" s="159"/>
      <c r="O9" s="159"/>
    </row>
    <row r="10" spans="1:15" x14ac:dyDescent="0.3">
      <c r="A10" s="109" t="s">
        <v>86</v>
      </c>
      <c r="B10" s="158" t="s">
        <v>87</v>
      </c>
      <c r="C10" s="260">
        <f t="shared" si="0"/>
        <v>0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37"/>
      <c r="N10" s="159"/>
      <c r="O10" s="159"/>
    </row>
    <row r="11" spans="1:15" x14ac:dyDescent="0.3">
      <c r="A11" s="13" t="s">
        <v>224</v>
      </c>
      <c r="B11" s="160" t="s">
        <v>88</v>
      </c>
      <c r="C11" s="260">
        <f>+D11+E11+F11+G11+H11+I11+K11+L11+M11</f>
        <v>16516000</v>
      </c>
      <c r="D11" s="262">
        <f>+D5+D6+D7+D8+D9+D10</f>
        <v>0</v>
      </c>
      <c r="E11" s="262">
        <f t="shared" ref="E11:M11" si="1">+E5+E6+E7+E8+E9+E10</f>
        <v>0</v>
      </c>
      <c r="F11" s="262">
        <f t="shared" si="1"/>
        <v>16516000</v>
      </c>
      <c r="G11" s="262">
        <f t="shared" si="1"/>
        <v>0</v>
      </c>
      <c r="H11" s="262">
        <f t="shared" si="1"/>
        <v>0</v>
      </c>
      <c r="I11" s="262">
        <f t="shared" si="1"/>
        <v>0</v>
      </c>
      <c r="J11" s="262">
        <f t="shared" si="1"/>
        <v>0</v>
      </c>
      <c r="K11" s="262">
        <f t="shared" si="1"/>
        <v>0</v>
      </c>
      <c r="L11" s="262">
        <f t="shared" si="1"/>
        <v>0</v>
      </c>
      <c r="M11" s="254">
        <f t="shared" si="1"/>
        <v>0</v>
      </c>
      <c r="N11" s="159"/>
      <c r="O11" s="159"/>
    </row>
    <row r="12" spans="1:15" x14ac:dyDescent="0.3">
      <c r="A12" s="109" t="s">
        <v>89</v>
      </c>
      <c r="B12" s="158" t="s">
        <v>90</v>
      </c>
      <c r="C12" s="260">
        <f t="shared" si="0"/>
        <v>0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37"/>
      <c r="N12" s="159"/>
      <c r="O12" s="159"/>
    </row>
    <row r="13" spans="1:15" x14ac:dyDescent="0.3">
      <c r="A13" s="109" t="s">
        <v>91</v>
      </c>
      <c r="B13" s="158" t="s">
        <v>92</v>
      </c>
      <c r="C13" s="260">
        <f t="shared" si="0"/>
        <v>0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37"/>
      <c r="N13" s="159"/>
      <c r="O13" s="159"/>
    </row>
    <row r="14" spans="1:15" x14ac:dyDescent="0.3">
      <c r="A14" s="109" t="s">
        <v>188</v>
      </c>
      <c r="B14" s="158" t="s">
        <v>93</v>
      </c>
      <c r="C14" s="260">
        <f t="shared" si="0"/>
        <v>0</v>
      </c>
      <c r="D14" s="261"/>
      <c r="E14" s="261"/>
      <c r="F14" s="261"/>
      <c r="G14" s="261"/>
      <c r="H14" s="261"/>
      <c r="I14" s="261"/>
      <c r="J14" s="261"/>
      <c r="K14" s="261"/>
      <c r="L14" s="261"/>
      <c r="M14" s="237"/>
      <c r="N14" s="159"/>
      <c r="O14" s="159"/>
    </row>
    <row r="15" spans="1:15" x14ac:dyDescent="0.3">
      <c r="A15" s="109" t="s">
        <v>189</v>
      </c>
      <c r="B15" s="158" t="s">
        <v>94</v>
      </c>
      <c r="C15" s="260">
        <f t="shared" si="0"/>
        <v>0</v>
      </c>
      <c r="D15" s="261"/>
      <c r="E15" s="261"/>
      <c r="F15" s="261"/>
      <c r="G15" s="261"/>
      <c r="H15" s="261"/>
      <c r="I15" s="261"/>
      <c r="J15" s="261"/>
      <c r="K15" s="261"/>
      <c r="L15" s="261"/>
      <c r="M15" s="237"/>
      <c r="N15" s="159"/>
      <c r="O15" s="159"/>
    </row>
    <row r="16" spans="1:15" x14ac:dyDescent="0.3">
      <c r="A16" s="109" t="s">
        <v>190</v>
      </c>
      <c r="B16" s="158" t="s">
        <v>95</v>
      </c>
      <c r="C16" s="260">
        <f t="shared" si="0"/>
        <v>0</v>
      </c>
      <c r="D16" s="261"/>
      <c r="E16" s="261"/>
      <c r="F16" s="261"/>
      <c r="G16" s="261"/>
      <c r="H16" s="261"/>
      <c r="I16" s="261"/>
      <c r="J16" s="261"/>
      <c r="K16" s="261"/>
      <c r="L16" s="261"/>
      <c r="M16" s="237"/>
      <c r="N16" s="159"/>
      <c r="O16" s="159"/>
    </row>
    <row r="17" spans="1:15" x14ac:dyDescent="0.3">
      <c r="A17" s="13" t="s">
        <v>225</v>
      </c>
      <c r="B17" s="160" t="s">
        <v>96</v>
      </c>
      <c r="C17" s="260">
        <f t="shared" si="0"/>
        <v>16516000</v>
      </c>
      <c r="D17" s="262">
        <f t="shared" ref="D17:M17" si="2">+D16+D15+D14+D13+D12+D11</f>
        <v>0</v>
      </c>
      <c r="E17" s="262">
        <f t="shared" si="2"/>
        <v>0</v>
      </c>
      <c r="F17" s="262">
        <f t="shared" si="2"/>
        <v>16516000</v>
      </c>
      <c r="G17" s="262">
        <f t="shared" si="2"/>
        <v>0</v>
      </c>
      <c r="H17" s="262">
        <f t="shared" si="2"/>
        <v>0</v>
      </c>
      <c r="I17" s="262">
        <f t="shared" si="2"/>
        <v>0</v>
      </c>
      <c r="J17" s="262">
        <f t="shared" si="2"/>
        <v>0</v>
      </c>
      <c r="K17" s="262">
        <f t="shared" si="2"/>
        <v>0</v>
      </c>
      <c r="L17" s="262">
        <f t="shared" si="2"/>
        <v>0</v>
      </c>
      <c r="M17" s="254">
        <f t="shared" si="2"/>
        <v>0</v>
      </c>
      <c r="N17" s="159"/>
      <c r="O17" s="159"/>
    </row>
    <row r="18" spans="1:15" x14ac:dyDescent="0.3">
      <c r="A18" s="109" t="s">
        <v>194</v>
      </c>
      <c r="B18" s="158" t="s">
        <v>105</v>
      </c>
      <c r="C18" s="260">
        <f t="shared" si="0"/>
        <v>0</v>
      </c>
      <c r="D18" s="261"/>
      <c r="E18" s="261"/>
      <c r="F18" s="261"/>
      <c r="G18" s="261"/>
      <c r="H18" s="261"/>
      <c r="I18" s="261"/>
      <c r="J18" s="261"/>
      <c r="K18" s="261"/>
      <c r="L18" s="261"/>
      <c r="M18" s="237"/>
      <c r="N18" s="159"/>
      <c r="O18" s="159"/>
    </row>
    <row r="19" spans="1:15" x14ac:dyDescent="0.3">
      <c r="A19" s="109" t="s">
        <v>195</v>
      </c>
      <c r="B19" s="158" t="s">
        <v>106</v>
      </c>
      <c r="C19" s="260">
        <f t="shared" si="0"/>
        <v>0</v>
      </c>
      <c r="D19" s="261"/>
      <c r="E19" s="261"/>
      <c r="F19" s="261"/>
      <c r="G19" s="261"/>
      <c r="H19" s="261"/>
      <c r="I19" s="261"/>
      <c r="J19" s="261"/>
      <c r="K19" s="261"/>
      <c r="L19" s="261"/>
      <c r="M19" s="237"/>
      <c r="N19" s="159"/>
      <c r="O19" s="159"/>
    </row>
    <row r="20" spans="1:15" x14ac:dyDescent="0.3">
      <c r="A20" s="13" t="s">
        <v>227</v>
      </c>
      <c r="B20" s="160" t="s">
        <v>107</v>
      </c>
      <c r="C20" s="260">
        <f t="shared" si="0"/>
        <v>0</v>
      </c>
      <c r="D20" s="262">
        <f t="shared" ref="D20:M20" si="3">+D19+D18</f>
        <v>0</v>
      </c>
      <c r="E20" s="262">
        <f t="shared" si="3"/>
        <v>0</v>
      </c>
      <c r="F20" s="262">
        <f t="shared" si="3"/>
        <v>0</v>
      </c>
      <c r="G20" s="262">
        <f t="shared" si="3"/>
        <v>0</v>
      </c>
      <c r="H20" s="262">
        <f t="shared" si="3"/>
        <v>0</v>
      </c>
      <c r="I20" s="262">
        <f t="shared" si="3"/>
        <v>0</v>
      </c>
      <c r="J20" s="262">
        <f t="shared" si="3"/>
        <v>0</v>
      </c>
      <c r="K20" s="262">
        <f t="shared" si="3"/>
        <v>0</v>
      </c>
      <c r="L20" s="262">
        <f t="shared" si="3"/>
        <v>0</v>
      </c>
      <c r="M20" s="254">
        <f t="shared" si="3"/>
        <v>0</v>
      </c>
      <c r="N20" s="159"/>
      <c r="O20" s="159"/>
    </row>
    <row r="21" spans="1:15" x14ac:dyDescent="0.3">
      <c r="A21" s="109" t="s">
        <v>196</v>
      </c>
      <c r="B21" s="158" t="s">
        <v>108</v>
      </c>
      <c r="C21" s="260">
        <f t="shared" si="0"/>
        <v>0</v>
      </c>
      <c r="D21" s="261"/>
      <c r="E21" s="261"/>
      <c r="F21" s="261"/>
      <c r="G21" s="261"/>
      <c r="H21" s="261"/>
      <c r="I21" s="261"/>
      <c r="J21" s="261"/>
      <c r="K21" s="261"/>
      <c r="L21" s="261"/>
      <c r="M21" s="237"/>
      <c r="N21" s="159"/>
      <c r="O21" s="159"/>
    </row>
    <row r="22" spans="1:15" x14ac:dyDescent="0.3">
      <c r="A22" s="109" t="s">
        <v>197</v>
      </c>
      <c r="B22" s="158" t="s">
        <v>109</v>
      </c>
      <c r="C22" s="260">
        <f t="shared" si="0"/>
        <v>0</v>
      </c>
      <c r="D22" s="261"/>
      <c r="E22" s="261"/>
      <c r="F22" s="261"/>
      <c r="G22" s="261"/>
      <c r="H22" s="261"/>
      <c r="I22" s="261"/>
      <c r="J22" s="261"/>
      <c r="K22" s="261"/>
      <c r="L22" s="261"/>
      <c r="M22" s="237"/>
      <c r="N22" s="159"/>
      <c r="O22" s="159"/>
    </row>
    <row r="23" spans="1:15" x14ac:dyDescent="0.3">
      <c r="A23" s="109" t="s">
        <v>570</v>
      </c>
      <c r="B23" s="158" t="s">
        <v>110</v>
      </c>
      <c r="C23" s="260">
        <f t="shared" si="0"/>
        <v>6878779</v>
      </c>
      <c r="D23" s="261"/>
      <c r="E23" s="261"/>
      <c r="F23" s="261"/>
      <c r="G23" s="261"/>
      <c r="H23" s="261"/>
      <c r="I23" s="261"/>
      <c r="J23" s="261"/>
      <c r="K23" s="261"/>
      <c r="L23" s="261">
        <v>6878779</v>
      </c>
      <c r="M23" s="237"/>
      <c r="N23" s="159"/>
      <c r="O23" s="159"/>
    </row>
    <row r="24" spans="1:15" x14ac:dyDescent="0.3">
      <c r="A24" s="109" t="s">
        <v>571</v>
      </c>
      <c r="B24" s="158" t="s">
        <v>111</v>
      </c>
      <c r="C24" s="260">
        <f t="shared" si="0"/>
        <v>3612810</v>
      </c>
      <c r="D24" s="261"/>
      <c r="E24" s="261"/>
      <c r="F24" s="261"/>
      <c r="G24" s="261"/>
      <c r="H24" s="261"/>
      <c r="I24" s="261"/>
      <c r="J24" s="261"/>
      <c r="K24" s="261"/>
      <c r="L24" s="261">
        <v>3612810</v>
      </c>
      <c r="M24" s="237"/>
      <c r="N24" s="159"/>
      <c r="O24" s="159"/>
    </row>
    <row r="25" spans="1:15" x14ac:dyDescent="0.3">
      <c r="A25" s="109" t="s">
        <v>198</v>
      </c>
      <c r="B25" s="158" t="s">
        <v>112</v>
      </c>
      <c r="C25" s="260">
        <f t="shared" si="0"/>
        <v>0</v>
      </c>
      <c r="D25" s="261"/>
      <c r="E25" s="261"/>
      <c r="F25" s="261"/>
      <c r="G25" s="261"/>
      <c r="H25" s="261"/>
      <c r="I25" s="261"/>
      <c r="J25" s="261"/>
      <c r="K25" s="261"/>
      <c r="L25" s="261"/>
      <c r="M25" s="237"/>
      <c r="N25" s="159"/>
      <c r="O25" s="159"/>
    </row>
    <row r="26" spans="1:15" x14ac:dyDescent="0.3">
      <c r="A26" s="109" t="s">
        <v>113</v>
      </c>
      <c r="B26" s="158" t="s">
        <v>114</v>
      </c>
      <c r="C26" s="260">
        <f t="shared" si="0"/>
        <v>0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37"/>
      <c r="N26" s="159"/>
      <c r="O26" s="159"/>
    </row>
    <row r="27" spans="1:15" x14ac:dyDescent="0.3">
      <c r="A27" s="109" t="s">
        <v>199</v>
      </c>
      <c r="B27" s="158" t="s">
        <v>115</v>
      </c>
      <c r="C27" s="260">
        <f t="shared" si="0"/>
        <v>2721513</v>
      </c>
      <c r="D27" s="261"/>
      <c r="E27" s="261"/>
      <c r="F27" s="261"/>
      <c r="G27" s="261"/>
      <c r="H27" s="261"/>
      <c r="I27" s="261"/>
      <c r="J27" s="261"/>
      <c r="K27" s="261"/>
      <c r="L27" s="261">
        <v>2721513</v>
      </c>
      <c r="M27" s="237"/>
      <c r="N27" s="159"/>
      <c r="O27" s="159"/>
    </row>
    <row r="28" spans="1:15" x14ac:dyDescent="0.3">
      <c r="A28" s="109" t="s">
        <v>200</v>
      </c>
      <c r="B28" s="158" t="s">
        <v>116</v>
      </c>
      <c r="C28" s="260">
        <f t="shared" si="0"/>
        <v>0</v>
      </c>
      <c r="D28" s="261"/>
      <c r="E28" s="261"/>
      <c r="F28" s="261"/>
      <c r="G28" s="261"/>
      <c r="H28" s="261"/>
      <c r="I28" s="261"/>
      <c r="J28" s="261"/>
      <c r="K28" s="261"/>
      <c r="L28" s="261"/>
      <c r="M28" s="237"/>
      <c r="N28" s="159"/>
      <c r="O28" s="159"/>
    </row>
    <row r="29" spans="1:15" x14ac:dyDescent="0.3">
      <c r="A29" s="13" t="s">
        <v>228</v>
      </c>
      <c r="B29" s="160" t="s">
        <v>117</v>
      </c>
      <c r="C29" s="260">
        <f t="shared" si="0"/>
        <v>6334323</v>
      </c>
      <c r="D29" s="261">
        <f>+D24+D25+D26+D27+D28</f>
        <v>0</v>
      </c>
      <c r="E29" s="261">
        <f t="shared" ref="E29:M29" si="4">+E24+E25+E26+E27+E28</f>
        <v>0</v>
      </c>
      <c r="F29" s="261">
        <f t="shared" si="4"/>
        <v>0</v>
      </c>
      <c r="G29" s="261">
        <f t="shared" si="4"/>
        <v>0</v>
      </c>
      <c r="H29" s="261">
        <f t="shared" si="4"/>
        <v>0</v>
      </c>
      <c r="I29" s="261">
        <f t="shared" si="4"/>
        <v>0</v>
      </c>
      <c r="J29" s="261">
        <f t="shared" si="4"/>
        <v>0</v>
      </c>
      <c r="K29" s="261">
        <f t="shared" si="4"/>
        <v>0</v>
      </c>
      <c r="L29" s="261">
        <f t="shared" si="4"/>
        <v>6334323</v>
      </c>
      <c r="M29" s="237">
        <f t="shared" si="4"/>
        <v>0</v>
      </c>
      <c r="N29" s="159"/>
      <c r="O29" s="159"/>
    </row>
    <row r="30" spans="1:15" x14ac:dyDescent="0.3">
      <c r="A30" s="109" t="s">
        <v>201</v>
      </c>
      <c r="B30" s="158" t="s">
        <v>118</v>
      </c>
      <c r="C30" s="260">
        <f t="shared" si="0"/>
        <v>172842</v>
      </c>
      <c r="D30" s="261"/>
      <c r="E30" s="261"/>
      <c r="F30" s="261"/>
      <c r="G30" s="261"/>
      <c r="H30" s="261"/>
      <c r="I30" s="261"/>
      <c r="J30" s="261"/>
      <c r="K30" s="261"/>
      <c r="L30" s="261">
        <v>172842</v>
      </c>
      <c r="M30" s="237"/>
      <c r="N30" s="159"/>
      <c r="O30" s="159"/>
    </row>
    <row r="31" spans="1:15" x14ac:dyDescent="0.3">
      <c r="A31" s="13" t="s">
        <v>229</v>
      </c>
      <c r="B31" s="160" t="s">
        <v>119</v>
      </c>
      <c r="C31" s="260">
        <f>+D31+E31+F31+G31+H31+J31+K31+L31+M31</f>
        <v>13385944</v>
      </c>
      <c r="D31" s="261">
        <f>+D29+D23+D22+D21+D20+D30</f>
        <v>0</v>
      </c>
      <c r="E31" s="261">
        <f t="shared" ref="E31:M31" si="5">+E29+E23+E22+E21+E20+E30</f>
        <v>0</v>
      </c>
      <c r="F31" s="261">
        <f t="shared" si="5"/>
        <v>0</v>
      </c>
      <c r="G31" s="261">
        <f t="shared" si="5"/>
        <v>0</v>
      </c>
      <c r="H31" s="261">
        <f t="shared" si="5"/>
        <v>0</v>
      </c>
      <c r="I31" s="263"/>
      <c r="J31" s="261">
        <f>+I29+I23+I22+I21+I20+I30</f>
        <v>0</v>
      </c>
      <c r="K31" s="261">
        <f t="shared" si="5"/>
        <v>0</v>
      </c>
      <c r="L31" s="261">
        <f t="shared" si="5"/>
        <v>13385944</v>
      </c>
      <c r="M31" s="237">
        <f t="shared" si="5"/>
        <v>0</v>
      </c>
      <c r="N31" s="159"/>
      <c r="O31" s="159"/>
    </row>
    <row r="32" spans="1:15" x14ac:dyDescent="0.3">
      <c r="A32" s="110" t="s">
        <v>120</v>
      </c>
      <c r="B32" s="158" t="s">
        <v>121</v>
      </c>
      <c r="C32" s="260">
        <f t="shared" si="0"/>
        <v>0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37"/>
      <c r="N32" s="159"/>
      <c r="O32" s="159"/>
    </row>
    <row r="33" spans="1:15" x14ac:dyDescent="0.3">
      <c r="A33" s="110" t="s">
        <v>202</v>
      </c>
      <c r="B33" s="158" t="s">
        <v>122</v>
      </c>
      <c r="C33" s="260">
        <f t="shared" si="0"/>
        <v>460000</v>
      </c>
      <c r="D33" s="261"/>
      <c r="E33" s="261">
        <v>380000</v>
      </c>
      <c r="F33" s="261"/>
      <c r="G33" s="261"/>
      <c r="H33" s="261"/>
      <c r="I33" s="261">
        <v>80000</v>
      </c>
      <c r="J33" s="261"/>
      <c r="K33" s="261"/>
      <c r="L33" s="261"/>
      <c r="M33" s="237"/>
      <c r="N33" s="159"/>
      <c r="O33" s="159"/>
    </row>
    <row r="34" spans="1:15" x14ac:dyDescent="0.3">
      <c r="A34" s="110" t="s">
        <v>203</v>
      </c>
      <c r="B34" s="158" t="s">
        <v>123</v>
      </c>
      <c r="C34" s="260">
        <f t="shared" si="0"/>
        <v>0</v>
      </c>
      <c r="D34" s="261"/>
      <c r="E34" s="261"/>
      <c r="F34" s="261"/>
      <c r="G34" s="261"/>
      <c r="H34" s="261"/>
      <c r="I34" s="261"/>
      <c r="J34" s="261"/>
      <c r="K34" s="261"/>
      <c r="L34" s="261"/>
      <c r="M34" s="237"/>
      <c r="N34" s="159"/>
      <c r="O34" s="159"/>
    </row>
    <row r="35" spans="1:15" x14ac:dyDescent="0.3">
      <c r="A35" s="110" t="s">
        <v>204</v>
      </c>
      <c r="B35" s="158" t="s">
        <v>124</v>
      </c>
      <c r="C35" s="260">
        <f>+D35+E35+F35+G35+H35+I35+K35+L35+M35+J35</f>
        <v>4269439</v>
      </c>
      <c r="D35" s="261"/>
      <c r="E35" s="261"/>
      <c r="F35" s="261"/>
      <c r="G35" s="261"/>
      <c r="H35" s="261"/>
      <c r="I35" s="261"/>
      <c r="J35" s="261">
        <v>3497635</v>
      </c>
      <c r="K35" s="261">
        <v>771804</v>
      </c>
      <c r="L35" s="261"/>
      <c r="M35" s="237"/>
      <c r="N35" s="159"/>
      <c r="O35" s="159"/>
    </row>
    <row r="36" spans="1:15" x14ac:dyDescent="0.3">
      <c r="A36" s="110" t="s">
        <v>125</v>
      </c>
      <c r="B36" s="158" t="s">
        <v>126</v>
      </c>
      <c r="C36" s="260">
        <f t="shared" si="0"/>
        <v>0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37"/>
      <c r="N36" s="159"/>
      <c r="O36" s="159"/>
    </row>
    <row r="37" spans="1:15" x14ac:dyDescent="0.3">
      <c r="A37" s="110" t="s">
        <v>127</v>
      </c>
      <c r="B37" s="158" t="s">
        <v>128</v>
      </c>
      <c r="C37" s="260">
        <f t="shared" si="0"/>
        <v>0</v>
      </c>
      <c r="D37" s="261"/>
      <c r="E37" s="261"/>
      <c r="F37" s="261"/>
      <c r="G37" s="261"/>
      <c r="H37" s="261"/>
      <c r="I37" s="261"/>
      <c r="J37" s="261"/>
      <c r="K37" s="261"/>
      <c r="L37" s="261"/>
      <c r="M37" s="237"/>
      <c r="N37" s="159"/>
      <c r="O37" s="159"/>
    </row>
    <row r="38" spans="1:15" x14ac:dyDescent="0.3">
      <c r="A38" s="110" t="s">
        <v>129</v>
      </c>
      <c r="B38" s="158" t="s">
        <v>130</v>
      </c>
      <c r="C38" s="260">
        <f t="shared" si="0"/>
        <v>0</v>
      </c>
      <c r="D38" s="261"/>
      <c r="E38" s="261"/>
      <c r="F38" s="261"/>
      <c r="G38" s="261"/>
      <c r="H38" s="261"/>
      <c r="I38" s="261"/>
      <c r="J38" s="261"/>
      <c r="K38" s="261"/>
      <c r="L38" s="261"/>
      <c r="M38" s="237"/>
      <c r="N38" s="159"/>
      <c r="O38" s="159"/>
    </row>
    <row r="39" spans="1:15" x14ac:dyDescent="0.3">
      <c r="A39" s="110" t="s">
        <v>205</v>
      </c>
      <c r="B39" s="158" t="s">
        <v>131</v>
      </c>
      <c r="C39" s="260">
        <f t="shared" si="0"/>
        <v>2000</v>
      </c>
      <c r="D39" s="261"/>
      <c r="E39" s="261"/>
      <c r="F39" s="261"/>
      <c r="G39" s="261"/>
      <c r="H39" s="261"/>
      <c r="I39" s="261"/>
      <c r="J39" s="261"/>
      <c r="K39" s="261"/>
      <c r="L39" s="261"/>
      <c r="M39" s="237">
        <v>2000</v>
      </c>
      <c r="N39" s="159"/>
      <c r="O39" s="159"/>
    </row>
    <row r="40" spans="1:15" x14ac:dyDescent="0.3">
      <c r="A40" s="110" t="s">
        <v>206</v>
      </c>
      <c r="B40" s="158" t="s">
        <v>132</v>
      </c>
      <c r="C40" s="260">
        <f t="shared" si="0"/>
        <v>0</v>
      </c>
      <c r="D40" s="261"/>
      <c r="E40" s="261"/>
      <c r="F40" s="261"/>
      <c r="G40" s="261"/>
      <c r="H40" s="261"/>
      <c r="I40" s="261"/>
      <c r="J40" s="261"/>
      <c r="K40" s="261"/>
      <c r="L40" s="261"/>
      <c r="M40" s="237"/>
      <c r="N40" s="159"/>
      <c r="O40" s="159"/>
    </row>
    <row r="41" spans="1:15" x14ac:dyDescent="0.3">
      <c r="A41" s="110" t="s">
        <v>207</v>
      </c>
      <c r="B41" s="158" t="s">
        <v>133</v>
      </c>
      <c r="C41" s="260">
        <f t="shared" si="0"/>
        <v>0</v>
      </c>
      <c r="D41" s="261"/>
      <c r="E41" s="261"/>
      <c r="F41" s="261"/>
      <c r="G41" s="261"/>
      <c r="H41" s="261"/>
      <c r="I41" s="261"/>
      <c r="J41" s="261"/>
      <c r="K41" s="261"/>
      <c r="L41" s="261"/>
      <c r="M41" s="237"/>
      <c r="N41" s="159"/>
      <c r="O41" s="159"/>
    </row>
    <row r="42" spans="1:15" x14ac:dyDescent="0.3">
      <c r="A42" s="17" t="s">
        <v>230</v>
      </c>
      <c r="B42" s="160" t="s">
        <v>134</v>
      </c>
      <c r="C42" s="260">
        <f>+D42+E42+F42+G42+H42+I42+K42+L42+M42+J42</f>
        <v>4731439</v>
      </c>
      <c r="D42" s="261">
        <f>+D32+D33+D34+D35+D36+D37+D38+D39+D40+D41</f>
        <v>0</v>
      </c>
      <c r="E42" s="261">
        <f t="shared" ref="E42:M42" si="6">+E32+E33+E34+E35+E36+E37+E38+E39+E40+E41</f>
        <v>380000</v>
      </c>
      <c r="F42" s="261">
        <f t="shared" si="6"/>
        <v>0</v>
      </c>
      <c r="G42" s="261">
        <f t="shared" si="6"/>
        <v>0</v>
      </c>
      <c r="H42" s="261">
        <f t="shared" si="6"/>
        <v>0</v>
      </c>
      <c r="I42" s="261">
        <f t="shared" si="6"/>
        <v>80000</v>
      </c>
      <c r="J42" s="261">
        <f t="shared" si="6"/>
        <v>3497635</v>
      </c>
      <c r="K42" s="261">
        <f t="shared" si="6"/>
        <v>771804</v>
      </c>
      <c r="L42" s="261">
        <f t="shared" si="6"/>
        <v>0</v>
      </c>
      <c r="M42" s="237">
        <f t="shared" si="6"/>
        <v>2000</v>
      </c>
      <c r="N42" s="159"/>
      <c r="O42" s="159"/>
    </row>
    <row r="43" spans="1:15" x14ac:dyDescent="0.3">
      <c r="A43" s="110" t="s">
        <v>143</v>
      </c>
      <c r="B43" s="158" t="s">
        <v>144</v>
      </c>
      <c r="C43" s="260">
        <f t="shared" si="0"/>
        <v>0</v>
      </c>
      <c r="D43" s="261"/>
      <c r="E43" s="261"/>
      <c r="F43" s="261"/>
      <c r="G43" s="261"/>
      <c r="H43" s="261"/>
      <c r="I43" s="261"/>
      <c r="J43" s="261"/>
      <c r="K43" s="261"/>
      <c r="L43" s="261"/>
      <c r="M43" s="237"/>
      <c r="N43" s="159"/>
      <c r="O43" s="159"/>
    </row>
    <row r="44" spans="1:15" x14ac:dyDescent="0.3">
      <c r="A44" s="109" t="s">
        <v>211</v>
      </c>
      <c r="B44" s="158" t="s">
        <v>563</v>
      </c>
      <c r="C44" s="260">
        <f t="shared" si="0"/>
        <v>0</v>
      </c>
      <c r="D44" s="261"/>
      <c r="E44" s="261"/>
      <c r="F44" s="261"/>
      <c r="G44" s="261"/>
      <c r="H44" s="261"/>
      <c r="I44" s="261"/>
      <c r="J44" s="261"/>
      <c r="K44" s="261"/>
      <c r="L44" s="261"/>
      <c r="M44" s="237"/>
      <c r="N44" s="159"/>
      <c r="O44" s="159"/>
    </row>
    <row r="45" spans="1:15" x14ac:dyDescent="0.3">
      <c r="A45" s="110" t="s">
        <v>212</v>
      </c>
      <c r="B45" s="158" t="s">
        <v>564</v>
      </c>
      <c r="C45" s="260">
        <f t="shared" si="0"/>
        <v>0</v>
      </c>
      <c r="D45" s="261"/>
      <c r="E45" s="261"/>
      <c r="F45" s="261"/>
      <c r="G45" s="261"/>
      <c r="H45" s="261"/>
      <c r="I45" s="261"/>
      <c r="J45" s="261"/>
      <c r="K45" s="261"/>
      <c r="L45" s="261"/>
      <c r="M45" s="237"/>
      <c r="N45" s="159"/>
      <c r="O45" s="159"/>
    </row>
    <row r="46" spans="1:15" x14ac:dyDescent="0.3">
      <c r="A46" s="13" t="s">
        <v>232</v>
      </c>
      <c r="B46" s="160" t="s">
        <v>145</v>
      </c>
      <c r="C46" s="260">
        <f t="shared" si="0"/>
        <v>0</v>
      </c>
      <c r="D46" s="261">
        <f>+D43+D44+D45</f>
        <v>0</v>
      </c>
      <c r="E46" s="261">
        <f t="shared" ref="E46:M46" si="7">+E43+E44+E45</f>
        <v>0</v>
      </c>
      <c r="F46" s="261">
        <f t="shared" si="7"/>
        <v>0</v>
      </c>
      <c r="G46" s="261">
        <f t="shared" si="7"/>
        <v>0</v>
      </c>
      <c r="H46" s="261">
        <f t="shared" si="7"/>
        <v>0</v>
      </c>
      <c r="I46" s="261">
        <f t="shared" si="7"/>
        <v>0</v>
      </c>
      <c r="J46" s="261">
        <f t="shared" si="7"/>
        <v>0</v>
      </c>
      <c r="K46" s="261">
        <f t="shared" si="7"/>
        <v>0</v>
      </c>
      <c r="L46" s="261">
        <f t="shared" si="7"/>
        <v>0</v>
      </c>
      <c r="M46" s="237">
        <f t="shared" si="7"/>
        <v>0</v>
      </c>
      <c r="N46" s="159"/>
      <c r="O46" s="159"/>
    </row>
    <row r="47" spans="1:15" x14ac:dyDescent="0.25">
      <c r="A47" s="111" t="s">
        <v>28</v>
      </c>
      <c r="B47" s="161"/>
      <c r="C47" s="260">
        <f t="shared" si="0"/>
        <v>0</v>
      </c>
      <c r="D47" s="261"/>
      <c r="E47" s="261"/>
      <c r="F47" s="261"/>
      <c r="G47" s="261"/>
      <c r="H47" s="261"/>
      <c r="I47" s="261"/>
      <c r="J47" s="261"/>
      <c r="K47" s="261"/>
      <c r="L47" s="261"/>
      <c r="M47" s="237"/>
      <c r="N47" s="159"/>
      <c r="O47" s="159"/>
    </row>
    <row r="48" spans="1:15" x14ac:dyDescent="0.3">
      <c r="A48" s="109" t="s">
        <v>97</v>
      </c>
      <c r="B48" s="162" t="s">
        <v>98</v>
      </c>
      <c r="C48" s="260">
        <f t="shared" si="0"/>
        <v>0</v>
      </c>
      <c r="D48" s="261"/>
      <c r="E48" s="261"/>
      <c r="F48" s="261"/>
      <c r="G48" s="261"/>
      <c r="H48" s="261"/>
      <c r="I48" s="261"/>
      <c r="J48" s="261"/>
      <c r="K48" s="261"/>
      <c r="L48" s="261"/>
      <c r="M48" s="237"/>
      <c r="N48" s="159"/>
      <c r="O48" s="159"/>
    </row>
    <row r="49" spans="1:15" x14ac:dyDescent="0.3">
      <c r="A49" s="109" t="s">
        <v>99</v>
      </c>
      <c r="B49" s="158" t="s">
        <v>100</v>
      </c>
      <c r="C49" s="260">
        <f t="shared" si="0"/>
        <v>0</v>
      </c>
      <c r="D49" s="261"/>
      <c r="E49" s="261"/>
      <c r="F49" s="261"/>
      <c r="G49" s="261"/>
      <c r="H49" s="261"/>
      <c r="I49" s="261"/>
      <c r="J49" s="261"/>
      <c r="K49" s="261"/>
      <c r="L49" s="261"/>
      <c r="M49" s="237"/>
      <c r="N49" s="159"/>
      <c r="O49" s="159"/>
    </row>
    <row r="50" spans="1:15" x14ac:dyDescent="0.3">
      <c r="A50" s="109" t="s">
        <v>191</v>
      </c>
      <c r="B50" s="158" t="s">
        <v>101</v>
      </c>
      <c r="C50" s="260">
        <f t="shared" si="0"/>
        <v>0</v>
      </c>
      <c r="D50" s="261"/>
      <c r="E50" s="261"/>
      <c r="F50" s="261"/>
      <c r="G50" s="261"/>
      <c r="H50" s="261"/>
      <c r="I50" s="261"/>
      <c r="J50" s="261"/>
      <c r="K50" s="261"/>
      <c r="L50" s="261"/>
      <c r="M50" s="237"/>
      <c r="N50" s="159"/>
      <c r="O50" s="159"/>
    </row>
    <row r="51" spans="1:15" x14ac:dyDescent="0.3">
      <c r="A51" s="109" t="s">
        <v>192</v>
      </c>
      <c r="B51" s="158" t="s">
        <v>102</v>
      </c>
      <c r="C51" s="260">
        <f t="shared" si="0"/>
        <v>0</v>
      </c>
      <c r="D51" s="261"/>
      <c r="E51" s="261"/>
      <c r="F51" s="261"/>
      <c r="G51" s="261"/>
      <c r="H51" s="261"/>
      <c r="I51" s="261"/>
      <c r="J51" s="261"/>
      <c r="K51" s="261"/>
      <c r="L51" s="261"/>
      <c r="M51" s="237"/>
      <c r="N51" s="159"/>
      <c r="O51" s="159"/>
    </row>
    <row r="52" spans="1:15" x14ac:dyDescent="0.3">
      <c r="A52" s="109" t="s">
        <v>193</v>
      </c>
      <c r="B52" s="158" t="s">
        <v>103</v>
      </c>
      <c r="C52" s="260">
        <f t="shared" si="0"/>
        <v>0</v>
      </c>
      <c r="D52" s="261"/>
      <c r="E52" s="261"/>
      <c r="F52" s="261"/>
      <c r="G52" s="261"/>
      <c r="H52" s="261"/>
      <c r="I52" s="261"/>
      <c r="J52" s="261"/>
      <c r="K52" s="261"/>
      <c r="L52" s="261"/>
      <c r="M52" s="237"/>
      <c r="N52" s="159"/>
      <c r="O52" s="159"/>
    </row>
    <row r="53" spans="1:15" x14ac:dyDescent="0.3">
      <c r="A53" s="13" t="s">
        <v>226</v>
      </c>
      <c r="B53" s="160" t="s">
        <v>104</v>
      </c>
      <c r="C53" s="260">
        <f t="shared" si="0"/>
        <v>0</v>
      </c>
      <c r="D53" s="261">
        <f>+D48+D49+D50+D51+D52</f>
        <v>0</v>
      </c>
      <c r="E53" s="261">
        <f t="shared" ref="E53:M53" si="8">+E48+E49+E50+E51+E52</f>
        <v>0</v>
      </c>
      <c r="F53" s="261">
        <f t="shared" si="8"/>
        <v>0</v>
      </c>
      <c r="G53" s="261">
        <f t="shared" si="8"/>
        <v>0</v>
      </c>
      <c r="H53" s="261">
        <f t="shared" si="8"/>
        <v>0</v>
      </c>
      <c r="I53" s="261">
        <f t="shared" si="8"/>
        <v>0</v>
      </c>
      <c r="J53" s="261">
        <f t="shared" si="8"/>
        <v>0</v>
      </c>
      <c r="K53" s="261">
        <f t="shared" si="8"/>
        <v>0</v>
      </c>
      <c r="L53" s="261">
        <f t="shared" si="8"/>
        <v>0</v>
      </c>
      <c r="M53" s="237">
        <f t="shared" si="8"/>
        <v>0</v>
      </c>
      <c r="N53" s="159"/>
      <c r="O53" s="159"/>
    </row>
    <row r="54" spans="1:15" x14ac:dyDescent="0.3">
      <c r="A54" s="110" t="s">
        <v>208</v>
      </c>
      <c r="B54" s="158" t="s">
        <v>135</v>
      </c>
      <c r="C54" s="260">
        <f t="shared" si="0"/>
        <v>0</v>
      </c>
      <c r="D54" s="261"/>
      <c r="E54" s="261"/>
      <c r="F54" s="261"/>
      <c r="G54" s="261"/>
      <c r="H54" s="261"/>
      <c r="I54" s="261"/>
      <c r="J54" s="261"/>
      <c r="K54" s="261"/>
      <c r="L54" s="261"/>
      <c r="M54" s="237"/>
      <c r="N54" s="159"/>
      <c r="O54" s="159"/>
    </row>
    <row r="55" spans="1:15" x14ac:dyDescent="0.3">
      <c r="A55" s="110" t="s">
        <v>209</v>
      </c>
      <c r="B55" s="158" t="s">
        <v>136</v>
      </c>
      <c r="C55" s="260">
        <f t="shared" si="0"/>
        <v>0</v>
      </c>
      <c r="D55" s="261"/>
      <c r="E55" s="261"/>
      <c r="F55" s="261"/>
      <c r="G55" s="261"/>
      <c r="H55" s="261"/>
      <c r="I55" s="261"/>
      <c r="J55" s="261"/>
      <c r="K55" s="261"/>
      <c r="L55" s="261"/>
      <c r="M55" s="237"/>
      <c r="N55" s="159"/>
      <c r="O55" s="159"/>
    </row>
    <row r="56" spans="1:15" x14ac:dyDescent="0.3">
      <c r="A56" s="110" t="s">
        <v>137</v>
      </c>
      <c r="B56" s="158" t="s">
        <v>138</v>
      </c>
      <c r="C56" s="260">
        <f t="shared" si="0"/>
        <v>0</v>
      </c>
      <c r="D56" s="261"/>
      <c r="E56" s="261"/>
      <c r="F56" s="261"/>
      <c r="G56" s="261"/>
      <c r="H56" s="261"/>
      <c r="I56" s="261"/>
      <c r="J56" s="261"/>
      <c r="K56" s="261"/>
      <c r="L56" s="261"/>
      <c r="M56" s="237"/>
      <c r="N56" s="159"/>
      <c r="O56" s="159"/>
    </row>
    <row r="57" spans="1:15" x14ac:dyDescent="0.3">
      <c r="A57" s="110" t="s">
        <v>210</v>
      </c>
      <c r="B57" s="158" t="s">
        <v>139</v>
      </c>
      <c r="C57" s="260">
        <f t="shared" si="0"/>
        <v>0</v>
      </c>
      <c r="D57" s="261"/>
      <c r="E57" s="261"/>
      <c r="F57" s="261"/>
      <c r="G57" s="261"/>
      <c r="H57" s="261"/>
      <c r="I57" s="261"/>
      <c r="J57" s="261"/>
      <c r="K57" s="261"/>
      <c r="L57" s="261"/>
      <c r="M57" s="237"/>
      <c r="N57" s="159"/>
      <c r="O57" s="159"/>
    </row>
    <row r="58" spans="1:15" x14ac:dyDescent="0.3">
      <c r="A58" s="110" t="s">
        <v>140</v>
      </c>
      <c r="B58" s="158" t="s">
        <v>141</v>
      </c>
      <c r="C58" s="260">
        <f t="shared" si="0"/>
        <v>0</v>
      </c>
      <c r="D58" s="261"/>
      <c r="E58" s="261"/>
      <c r="F58" s="261"/>
      <c r="G58" s="261"/>
      <c r="H58" s="261"/>
      <c r="I58" s="261"/>
      <c r="J58" s="261"/>
      <c r="K58" s="261"/>
      <c r="L58" s="261"/>
      <c r="M58" s="237"/>
      <c r="N58" s="159"/>
      <c r="O58" s="159"/>
    </row>
    <row r="59" spans="1:15" x14ac:dyDescent="0.3">
      <c r="A59" s="13" t="s">
        <v>231</v>
      </c>
      <c r="B59" s="160" t="s">
        <v>142</v>
      </c>
      <c r="C59" s="260">
        <f t="shared" si="0"/>
        <v>0</v>
      </c>
      <c r="D59" s="261">
        <f>+D54+D55+D56+D57+D58</f>
        <v>0</v>
      </c>
      <c r="E59" s="261">
        <f t="shared" ref="E59:M59" si="9">+E54+E55+E56+E57+E58</f>
        <v>0</v>
      </c>
      <c r="F59" s="261">
        <f t="shared" si="9"/>
        <v>0</v>
      </c>
      <c r="G59" s="261">
        <f t="shared" si="9"/>
        <v>0</v>
      </c>
      <c r="H59" s="261">
        <f t="shared" si="9"/>
        <v>0</v>
      </c>
      <c r="I59" s="261">
        <f t="shared" si="9"/>
        <v>0</v>
      </c>
      <c r="J59" s="261">
        <f t="shared" si="9"/>
        <v>0</v>
      </c>
      <c r="K59" s="261">
        <f t="shared" si="9"/>
        <v>0</v>
      </c>
      <c r="L59" s="261">
        <f t="shared" si="9"/>
        <v>0</v>
      </c>
      <c r="M59" s="237">
        <f t="shared" si="9"/>
        <v>0</v>
      </c>
      <c r="N59" s="159"/>
      <c r="O59" s="159"/>
    </row>
    <row r="60" spans="1:15" x14ac:dyDescent="0.3">
      <c r="A60" s="110" t="s">
        <v>146</v>
      </c>
      <c r="B60" s="158" t="s">
        <v>147</v>
      </c>
      <c r="C60" s="260">
        <f t="shared" si="0"/>
        <v>0</v>
      </c>
      <c r="D60" s="261"/>
      <c r="E60" s="261"/>
      <c r="F60" s="261"/>
      <c r="G60" s="261"/>
      <c r="H60" s="261"/>
      <c r="I60" s="261"/>
      <c r="J60" s="261"/>
      <c r="K60" s="261"/>
      <c r="L60" s="261"/>
      <c r="M60" s="237"/>
      <c r="N60" s="159"/>
      <c r="O60" s="159"/>
    </row>
    <row r="61" spans="1:15" x14ac:dyDescent="0.3">
      <c r="A61" s="109" t="s">
        <v>213</v>
      </c>
      <c r="B61" s="158" t="s">
        <v>561</v>
      </c>
      <c r="C61" s="260">
        <f t="shared" si="0"/>
        <v>0</v>
      </c>
      <c r="D61" s="261"/>
      <c r="E61" s="261"/>
      <c r="F61" s="261"/>
      <c r="G61" s="261"/>
      <c r="H61" s="261"/>
      <c r="I61" s="261"/>
      <c r="J61" s="261"/>
      <c r="K61" s="261"/>
      <c r="L61" s="261"/>
      <c r="M61" s="237"/>
      <c r="N61" s="159"/>
      <c r="O61" s="159"/>
    </row>
    <row r="62" spans="1:15" x14ac:dyDescent="0.3">
      <c r="A62" s="110" t="s">
        <v>214</v>
      </c>
      <c r="B62" s="158" t="s">
        <v>562</v>
      </c>
      <c r="C62" s="260">
        <f t="shared" si="0"/>
        <v>0</v>
      </c>
      <c r="D62" s="261"/>
      <c r="E62" s="261"/>
      <c r="F62" s="261"/>
      <c r="G62" s="261"/>
      <c r="H62" s="261"/>
      <c r="I62" s="261"/>
      <c r="J62" s="261"/>
      <c r="K62" s="261"/>
      <c r="L62" s="261"/>
      <c r="M62" s="237"/>
      <c r="N62" s="159"/>
      <c r="O62" s="159"/>
    </row>
    <row r="63" spans="1:15" x14ac:dyDescent="0.3">
      <c r="A63" s="13" t="s">
        <v>234</v>
      </c>
      <c r="B63" s="160" t="s">
        <v>148</v>
      </c>
      <c r="C63" s="260">
        <f t="shared" si="0"/>
        <v>0</v>
      </c>
      <c r="D63" s="261">
        <f>+D60+D61+D62</f>
        <v>0</v>
      </c>
      <c r="E63" s="261">
        <f t="shared" ref="E63:M63" si="10">+E60+E61+E62</f>
        <v>0</v>
      </c>
      <c r="F63" s="261">
        <f t="shared" si="10"/>
        <v>0</v>
      </c>
      <c r="G63" s="261">
        <f t="shared" si="10"/>
        <v>0</v>
      </c>
      <c r="H63" s="261">
        <f t="shared" si="10"/>
        <v>0</v>
      </c>
      <c r="I63" s="261">
        <f t="shared" si="10"/>
        <v>0</v>
      </c>
      <c r="J63" s="261">
        <f t="shared" si="10"/>
        <v>0</v>
      </c>
      <c r="K63" s="261">
        <f t="shared" si="10"/>
        <v>0</v>
      </c>
      <c r="L63" s="261">
        <f t="shared" si="10"/>
        <v>0</v>
      </c>
      <c r="M63" s="237">
        <f t="shared" si="10"/>
        <v>0</v>
      </c>
      <c r="N63" s="159"/>
      <c r="O63" s="159"/>
    </row>
    <row r="64" spans="1:15" ht="15" thickBot="1" x14ac:dyDescent="0.3">
      <c r="A64" s="111" t="s">
        <v>27</v>
      </c>
      <c r="B64" s="161"/>
      <c r="C64" s="264">
        <f t="shared" si="0"/>
        <v>0</v>
      </c>
      <c r="D64" s="265"/>
      <c r="E64" s="265"/>
      <c r="F64" s="265"/>
      <c r="G64" s="265"/>
      <c r="H64" s="265"/>
      <c r="I64" s="265"/>
      <c r="J64" s="265"/>
      <c r="K64" s="265"/>
      <c r="L64" s="265"/>
      <c r="M64" s="247"/>
      <c r="N64" s="159"/>
      <c r="O64" s="159"/>
    </row>
    <row r="65" spans="1:15" ht="15" thickBot="1" x14ac:dyDescent="0.35">
      <c r="A65" s="112" t="s">
        <v>233</v>
      </c>
      <c r="B65" s="163" t="s">
        <v>149</v>
      </c>
      <c r="C65" s="266">
        <f>+D65+E65+F65+G65+H65+I65+K65+L65+M65+J65</f>
        <v>34633383</v>
      </c>
      <c r="D65" s="267">
        <f>+D63+D59+D53+D46+D42+D31+D17</f>
        <v>0</v>
      </c>
      <c r="E65" s="267">
        <f t="shared" ref="E65:M65" si="11">+E63+E59+E53+E46+E42+E31+E17</f>
        <v>380000</v>
      </c>
      <c r="F65" s="267">
        <f t="shared" si="11"/>
        <v>16516000</v>
      </c>
      <c r="G65" s="267">
        <f t="shared" si="11"/>
        <v>0</v>
      </c>
      <c r="H65" s="267">
        <f t="shared" si="11"/>
        <v>0</v>
      </c>
      <c r="I65" s="267">
        <f>+I63+I59+I53+I46+I42+J31+I17</f>
        <v>80000</v>
      </c>
      <c r="J65" s="267">
        <f>+J63+J59+J53+J46+J42+K31+J17</f>
        <v>3497635</v>
      </c>
      <c r="K65" s="267">
        <f t="shared" si="11"/>
        <v>771804</v>
      </c>
      <c r="L65" s="267">
        <f t="shared" si="11"/>
        <v>13385944</v>
      </c>
      <c r="M65" s="268">
        <f t="shared" si="11"/>
        <v>2000</v>
      </c>
      <c r="N65" s="159"/>
      <c r="O65" s="159"/>
    </row>
    <row r="66" spans="1:15" x14ac:dyDescent="0.25">
      <c r="A66" s="113" t="s">
        <v>34</v>
      </c>
      <c r="B66" s="164"/>
      <c r="C66" s="269"/>
      <c r="D66" s="270"/>
      <c r="E66" s="270"/>
      <c r="F66" s="270"/>
      <c r="G66" s="270"/>
      <c r="H66" s="270"/>
      <c r="I66" s="270"/>
      <c r="J66" s="270"/>
      <c r="K66" s="270"/>
      <c r="L66" s="263"/>
      <c r="M66" s="253"/>
      <c r="N66" s="159"/>
      <c r="O66" s="159"/>
    </row>
    <row r="67" spans="1:15" x14ac:dyDescent="0.25">
      <c r="A67" s="113" t="s">
        <v>35</v>
      </c>
      <c r="B67" s="164"/>
      <c r="C67" s="260"/>
      <c r="D67" s="261"/>
      <c r="E67" s="261"/>
      <c r="F67" s="261"/>
      <c r="G67" s="261"/>
      <c r="H67" s="261"/>
      <c r="I67" s="261"/>
      <c r="J67" s="261"/>
      <c r="K67" s="261"/>
      <c r="L67" s="270"/>
      <c r="M67" s="237"/>
      <c r="N67" s="159"/>
      <c r="O67" s="159"/>
    </row>
    <row r="68" spans="1:15" x14ac:dyDescent="0.3">
      <c r="A68" s="114" t="s">
        <v>215</v>
      </c>
      <c r="B68" s="165" t="s">
        <v>150</v>
      </c>
      <c r="C68" s="260">
        <f t="shared" si="0"/>
        <v>0</v>
      </c>
      <c r="D68" s="261"/>
      <c r="E68" s="261"/>
      <c r="F68" s="261"/>
      <c r="G68" s="261"/>
      <c r="H68" s="261"/>
      <c r="I68" s="261"/>
      <c r="J68" s="261"/>
      <c r="K68" s="261"/>
      <c r="L68" s="261"/>
      <c r="M68" s="237"/>
      <c r="N68" s="159"/>
      <c r="O68" s="159"/>
    </row>
    <row r="69" spans="1:15" x14ac:dyDescent="0.3">
      <c r="A69" s="110" t="s">
        <v>151</v>
      </c>
      <c r="B69" s="165" t="s">
        <v>152</v>
      </c>
      <c r="C69" s="260">
        <f t="shared" si="0"/>
        <v>0</v>
      </c>
      <c r="D69" s="261"/>
      <c r="E69" s="261"/>
      <c r="F69" s="261"/>
      <c r="G69" s="261"/>
      <c r="H69" s="261"/>
      <c r="I69" s="261"/>
      <c r="J69" s="261"/>
      <c r="K69" s="261"/>
      <c r="L69" s="261"/>
      <c r="M69" s="237"/>
      <c r="N69" s="159"/>
      <c r="O69" s="159"/>
    </row>
    <row r="70" spans="1:15" x14ac:dyDescent="0.3">
      <c r="A70" s="114" t="s">
        <v>216</v>
      </c>
      <c r="B70" s="165" t="s">
        <v>153</v>
      </c>
      <c r="C70" s="260">
        <f t="shared" ref="C70:C94" si="12">+D70+E70+F70+G70+H70+I70+K70+L70+M70</f>
        <v>0</v>
      </c>
      <c r="D70" s="261"/>
      <c r="E70" s="261"/>
      <c r="F70" s="261"/>
      <c r="G70" s="261"/>
      <c r="H70" s="261"/>
      <c r="I70" s="261"/>
      <c r="J70" s="261"/>
      <c r="K70" s="261"/>
      <c r="L70" s="261"/>
      <c r="M70" s="237"/>
      <c r="N70" s="159"/>
      <c r="O70" s="159"/>
    </row>
    <row r="71" spans="1:15" x14ac:dyDescent="0.3">
      <c r="A71" s="17" t="s">
        <v>235</v>
      </c>
      <c r="B71" s="166" t="s">
        <v>154</v>
      </c>
      <c r="C71" s="260">
        <f t="shared" si="12"/>
        <v>0</v>
      </c>
      <c r="D71" s="261">
        <f>+D68+D69+D70</f>
        <v>0</v>
      </c>
      <c r="E71" s="261">
        <f t="shared" ref="E71:M71" si="13">+E68+E69+E70</f>
        <v>0</v>
      </c>
      <c r="F71" s="261">
        <f t="shared" si="13"/>
        <v>0</v>
      </c>
      <c r="G71" s="261">
        <f t="shared" si="13"/>
        <v>0</v>
      </c>
      <c r="H71" s="261">
        <f t="shared" si="13"/>
        <v>0</v>
      </c>
      <c r="I71" s="261">
        <f t="shared" si="13"/>
        <v>0</v>
      </c>
      <c r="J71" s="261">
        <f t="shared" si="13"/>
        <v>0</v>
      </c>
      <c r="K71" s="261">
        <f t="shared" si="13"/>
        <v>0</v>
      </c>
      <c r="L71" s="261">
        <f t="shared" si="13"/>
        <v>0</v>
      </c>
      <c r="M71" s="237">
        <f t="shared" si="13"/>
        <v>0</v>
      </c>
      <c r="N71" s="159"/>
      <c r="O71" s="159"/>
    </row>
    <row r="72" spans="1:15" x14ac:dyDescent="0.3">
      <c r="A72" s="110" t="s">
        <v>217</v>
      </c>
      <c r="B72" s="165" t="s">
        <v>155</v>
      </c>
      <c r="C72" s="260">
        <f t="shared" si="12"/>
        <v>0</v>
      </c>
      <c r="D72" s="261"/>
      <c r="E72" s="261"/>
      <c r="F72" s="261"/>
      <c r="G72" s="261"/>
      <c r="H72" s="261"/>
      <c r="I72" s="261"/>
      <c r="J72" s="261"/>
      <c r="K72" s="261"/>
      <c r="L72" s="261"/>
      <c r="M72" s="237"/>
      <c r="N72" s="159"/>
      <c r="O72" s="159"/>
    </row>
    <row r="73" spans="1:15" x14ac:dyDescent="0.3">
      <c r="A73" s="114" t="s">
        <v>156</v>
      </c>
      <c r="B73" s="165" t="s">
        <v>157</v>
      </c>
      <c r="C73" s="260">
        <f t="shared" si="12"/>
        <v>0</v>
      </c>
      <c r="D73" s="261"/>
      <c r="E73" s="261"/>
      <c r="F73" s="261"/>
      <c r="G73" s="261"/>
      <c r="H73" s="261"/>
      <c r="I73" s="261"/>
      <c r="J73" s="261"/>
      <c r="K73" s="261"/>
      <c r="L73" s="261"/>
      <c r="M73" s="237"/>
      <c r="N73" s="159"/>
      <c r="O73" s="159"/>
    </row>
    <row r="74" spans="1:15" x14ac:dyDescent="0.3">
      <c r="A74" s="110" t="s">
        <v>218</v>
      </c>
      <c r="B74" s="165" t="s">
        <v>158</v>
      </c>
      <c r="C74" s="260">
        <f t="shared" si="12"/>
        <v>0</v>
      </c>
      <c r="D74" s="261"/>
      <c r="E74" s="261"/>
      <c r="F74" s="261"/>
      <c r="G74" s="261"/>
      <c r="H74" s="261"/>
      <c r="I74" s="261"/>
      <c r="J74" s="261"/>
      <c r="K74" s="261"/>
      <c r="L74" s="261"/>
      <c r="M74" s="237"/>
      <c r="N74" s="159"/>
      <c r="O74" s="159"/>
    </row>
    <row r="75" spans="1:15" x14ac:dyDescent="0.3">
      <c r="A75" s="114" t="s">
        <v>159</v>
      </c>
      <c r="B75" s="165" t="s">
        <v>160</v>
      </c>
      <c r="C75" s="260">
        <f t="shared" si="12"/>
        <v>0</v>
      </c>
      <c r="D75" s="261"/>
      <c r="E75" s="261"/>
      <c r="F75" s="261"/>
      <c r="G75" s="261"/>
      <c r="H75" s="261"/>
      <c r="I75" s="261"/>
      <c r="J75" s="261"/>
      <c r="K75" s="261"/>
      <c r="L75" s="261"/>
      <c r="M75" s="237"/>
      <c r="N75" s="159"/>
      <c r="O75" s="159"/>
    </row>
    <row r="76" spans="1:15" x14ac:dyDescent="0.3">
      <c r="A76" s="12" t="s">
        <v>236</v>
      </c>
      <c r="B76" s="166" t="s">
        <v>161</v>
      </c>
      <c r="C76" s="260">
        <f t="shared" si="12"/>
        <v>0</v>
      </c>
      <c r="D76" s="261">
        <f>+D72+D73+D74+D75</f>
        <v>0</v>
      </c>
      <c r="E76" s="261">
        <f t="shared" ref="E76:M76" si="14">+E72+E73+E74+E75</f>
        <v>0</v>
      </c>
      <c r="F76" s="261">
        <f t="shared" si="14"/>
        <v>0</v>
      </c>
      <c r="G76" s="261">
        <f t="shared" si="14"/>
        <v>0</v>
      </c>
      <c r="H76" s="261">
        <f t="shared" si="14"/>
        <v>0</v>
      </c>
      <c r="I76" s="261">
        <f t="shared" si="14"/>
        <v>0</v>
      </c>
      <c r="J76" s="261">
        <f t="shared" si="14"/>
        <v>0</v>
      </c>
      <c r="K76" s="261">
        <f t="shared" si="14"/>
        <v>0</v>
      </c>
      <c r="L76" s="261">
        <f t="shared" si="14"/>
        <v>0</v>
      </c>
      <c r="M76" s="237">
        <f t="shared" si="14"/>
        <v>0</v>
      </c>
      <c r="N76" s="159"/>
      <c r="O76" s="159"/>
    </row>
    <row r="77" spans="1:15" x14ac:dyDescent="0.3">
      <c r="A77" s="109" t="s">
        <v>32</v>
      </c>
      <c r="B77" s="165" t="s">
        <v>162</v>
      </c>
      <c r="C77" s="260">
        <f t="shared" si="12"/>
        <v>0</v>
      </c>
      <c r="D77" s="261"/>
      <c r="E77" s="261"/>
      <c r="F77" s="261"/>
      <c r="G77" s="261"/>
      <c r="H77" s="261"/>
      <c r="I77" s="261"/>
      <c r="J77" s="261"/>
      <c r="K77" s="261"/>
      <c r="L77" s="261"/>
      <c r="M77" s="237"/>
      <c r="N77" s="159"/>
      <c r="O77" s="159"/>
    </row>
    <row r="78" spans="1:15" x14ac:dyDescent="0.3">
      <c r="A78" s="109" t="s">
        <v>33</v>
      </c>
      <c r="B78" s="165" t="s">
        <v>162</v>
      </c>
      <c r="C78" s="260">
        <f t="shared" si="12"/>
        <v>49600967</v>
      </c>
      <c r="D78" s="261"/>
      <c r="E78" s="261">
        <v>49600967</v>
      </c>
      <c r="F78" s="261"/>
      <c r="G78" s="261"/>
      <c r="H78" s="261"/>
      <c r="I78" s="261"/>
      <c r="J78" s="261"/>
      <c r="K78" s="261"/>
      <c r="L78" s="261"/>
      <c r="M78" s="237"/>
      <c r="N78" s="159"/>
      <c r="O78" s="159"/>
    </row>
    <row r="79" spans="1:15" x14ac:dyDescent="0.3">
      <c r="A79" s="109" t="s">
        <v>30</v>
      </c>
      <c r="B79" s="165" t="s">
        <v>163</v>
      </c>
      <c r="C79" s="260">
        <f t="shared" si="12"/>
        <v>0</v>
      </c>
      <c r="D79" s="261"/>
      <c r="E79" s="261"/>
      <c r="F79" s="261"/>
      <c r="G79" s="261"/>
      <c r="H79" s="261"/>
      <c r="I79" s="261"/>
      <c r="J79" s="261"/>
      <c r="K79" s="261"/>
      <c r="L79" s="261"/>
      <c r="M79" s="237"/>
      <c r="N79" s="159"/>
      <c r="O79" s="159"/>
    </row>
    <row r="80" spans="1:15" x14ac:dyDescent="0.3">
      <c r="A80" s="109" t="s">
        <v>31</v>
      </c>
      <c r="B80" s="165" t="s">
        <v>163</v>
      </c>
      <c r="C80" s="260">
        <f t="shared" si="12"/>
        <v>0</v>
      </c>
      <c r="D80" s="261"/>
      <c r="E80" s="261"/>
      <c r="F80" s="261"/>
      <c r="G80" s="261"/>
      <c r="H80" s="261"/>
      <c r="I80" s="261"/>
      <c r="J80" s="261"/>
      <c r="K80" s="261"/>
      <c r="L80" s="261"/>
      <c r="M80" s="237"/>
      <c r="N80" s="159"/>
      <c r="O80" s="159"/>
    </row>
    <row r="81" spans="1:15" x14ac:dyDescent="0.3">
      <c r="A81" s="13" t="s">
        <v>237</v>
      </c>
      <c r="B81" s="166" t="s">
        <v>164</v>
      </c>
      <c r="C81" s="260">
        <f t="shared" si="12"/>
        <v>49600967</v>
      </c>
      <c r="D81" s="261">
        <f>+D77+D78+D79+D80</f>
        <v>0</v>
      </c>
      <c r="E81" s="261">
        <f t="shared" ref="E81:M81" si="15">+E77+E78+E79+E80</f>
        <v>49600967</v>
      </c>
      <c r="F81" s="261">
        <f t="shared" si="15"/>
        <v>0</v>
      </c>
      <c r="G81" s="261">
        <f t="shared" si="15"/>
        <v>0</v>
      </c>
      <c r="H81" s="261">
        <f t="shared" si="15"/>
        <v>0</v>
      </c>
      <c r="I81" s="261">
        <f t="shared" si="15"/>
        <v>0</v>
      </c>
      <c r="J81" s="261">
        <f t="shared" si="15"/>
        <v>0</v>
      </c>
      <c r="K81" s="261">
        <f t="shared" si="15"/>
        <v>0</v>
      </c>
      <c r="L81" s="261">
        <f t="shared" si="15"/>
        <v>0</v>
      </c>
      <c r="M81" s="237">
        <f t="shared" si="15"/>
        <v>0</v>
      </c>
      <c r="N81" s="159"/>
      <c r="O81" s="159"/>
    </row>
    <row r="82" spans="1:15" x14ac:dyDescent="0.3">
      <c r="A82" s="114" t="s">
        <v>165</v>
      </c>
      <c r="B82" s="165" t="s">
        <v>166</v>
      </c>
      <c r="C82" s="260">
        <f t="shared" si="12"/>
        <v>0</v>
      </c>
      <c r="D82" s="261"/>
      <c r="E82" s="261"/>
      <c r="F82" s="261"/>
      <c r="G82" s="261"/>
      <c r="H82" s="261"/>
      <c r="I82" s="261"/>
      <c r="J82" s="261"/>
      <c r="K82" s="261"/>
      <c r="L82" s="261"/>
      <c r="M82" s="237"/>
      <c r="N82" s="159"/>
      <c r="O82" s="159"/>
    </row>
    <row r="83" spans="1:15" x14ac:dyDescent="0.3">
      <c r="A83" s="114" t="s">
        <v>167</v>
      </c>
      <c r="B83" s="165" t="s">
        <v>168</v>
      </c>
      <c r="C83" s="260">
        <f t="shared" si="12"/>
        <v>0</v>
      </c>
      <c r="D83" s="261"/>
      <c r="E83" s="261"/>
      <c r="F83" s="261"/>
      <c r="G83" s="261"/>
      <c r="H83" s="261"/>
      <c r="I83" s="261"/>
      <c r="J83" s="261"/>
      <c r="K83" s="261"/>
      <c r="L83" s="261"/>
      <c r="M83" s="237"/>
      <c r="N83" s="159"/>
      <c r="O83" s="159"/>
    </row>
    <row r="84" spans="1:15" x14ac:dyDescent="0.3">
      <c r="A84" s="114" t="s">
        <v>169</v>
      </c>
      <c r="B84" s="165" t="s">
        <v>170</v>
      </c>
      <c r="C84" s="260">
        <f t="shared" si="12"/>
        <v>0</v>
      </c>
      <c r="D84" s="261"/>
      <c r="E84" s="261"/>
      <c r="F84" s="261"/>
      <c r="G84" s="261"/>
      <c r="H84" s="261"/>
      <c r="I84" s="261"/>
      <c r="J84" s="261"/>
      <c r="K84" s="261"/>
      <c r="L84" s="261"/>
      <c r="M84" s="237"/>
      <c r="N84" s="159"/>
      <c r="O84" s="159"/>
    </row>
    <row r="85" spans="1:15" x14ac:dyDescent="0.3">
      <c r="A85" s="114" t="s">
        <v>171</v>
      </c>
      <c r="B85" s="165" t="s">
        <v>172</v>
      </c>
      <c r="C85" s="260">
        <f t="shared" si="12"/>
        <v>0</v>
      </c>
      <c r="D85" s="261"/>
      <c r="E85" s="261"/>
      <c r="F85" s="261"/>
      <c r="G85" s="261"/>
      <c r="H85" s="261"/>
      <c r="I85" s="261"/>
      <c r="J85" s="261"/>
      <c r="K85" s="261"/>
      <c r="L85" s="261"/>
      <c r="M85" s="237"/>
      <c r="N85" s="159"/>
      <c r="O85" s="159"/>
    </row>
    <row r="86" spans="1:15" x14ac:dyDescent="0.3">
      <c r="A86" s="110" t="s">
        <v>219</v>
      </c>
      <c r="B86" s="165" t="s">
        <v>173</v>
      </c>
      <c r="C86" s="260">
        <f t="shared" si="12"/>
        <v>0</v>
      </c>
      <c r="D86" s="261"/>
      <c r="E86" s="261"/>
      <c r="F86" s="261"/>
      <c r="G86" s="261"/>
      <c r="H86" s="261"/>
      <c r="I86" s="261"/>
      <c r="J86" s="261"/>
      <c r="K86" s="261"/>
      <c r="L86" s="261"/>
      <c r="M86" s="237"/>
      <c r="N86" s="159"/>
      <c r="O86" s="159"/>
    </row>
    <row r="87" spans="1:15" x14ac:dyDescent="0.3">
      <c r="A87" s="17" t="s">
        <v>238</v>
      </c>
      <c r="B87" s="166" t="s">
        <v>174</v>
      </c>
      <c r="C87" s="260">
        <f t="shared" si="12"/>
        <v>49600967</v>
      </c>
      <c r="D87" s="261">
        <f>+D86+D85+D84+D83+D82+D81+D76+D71</f>
        <v>0</v>
      </c>
      <c r="E87" s="261">
        <f t="shared" ref="E87:M87" si="16">+E86+E85+E84+E83+E82+E81+E76+E71</f>
        <v>49600967</v>
      </c>
      <c r="F87" s="261">
        <f t="shared" si="16"/>
        <v>0</v>
      </c>
      <c r="G87" s="261">
        <f t="shared" si="16"/>
        <v>0</v>
      </c>
      <c r="H87" s="261">
        <f t="shared" si="16"/>
        <v>0</v>
      </c>
      <c r="I87" s="261">
        <f t="shared" si="16"/>
        <v>0</v>
      </c>
      <c r="J87" s="261">
        <f t="shared" si="16"/>
        <v>0</v>
      </c>
      <c r="K87" s="261">
        <f t="shared" si="16"/>
        <v>0</v>
      </c>
      <c r="L87" s="261">
        <f t="shared" si="16"/>
        <v>0</v>
      </c>
      <c r="M87" s="237">
        <f t="shared" si="16"/>
        <v>0</v>
      </c>
      <c r="N87" s="159"/>
      <c r="O87" s="159"/>
    </row>
    <row r="88" spans="1:15" x14ac:dyDescent="0.3">
      <c r="A88" s="110" t="s">
        <v>175</v>
      </c>
      <c r="B88" s="165" t="s">
        <v>176</v>
      </c>
      <c r="C88" s="260">
        <f t="shared" si="12"/>
        <v>0</v>
      </c>
      <c r="D88" s="261"/>
      <c r="E88" s="261"/>
      <c r="F88" s="261"/>
      <c r="G88" s="261"/>
      <c r="H88" s="261"/>
      <c r="I88" s="261"/>
      <c r="J88" s="261"/>
      <c r="K88" s="261"/>
      <c r="L88" s="261"/>
      <c r="M88" s="237"/>
      <c r="N88" s="159"/>
      <c r="O88" s="159"/>
    </row>
    <row r="89" spans="1:15" x14ac:dyDescent="0.3">
      <c r="A89" s="110" t="s">
        <v>177</v>
      </c>
      <c r="B89" s="165" t="s">
        <v>178</v>
      </c>
      <c r="C89" s="260">
        <f t="shared" si="12"/>
        <v>0</v>
      </c>
      <c r="D89" s="261"/>
      <c r="E89" s="261"/>
      <c r="F89" s="261"/>
      <c r="G89" s="261"/>
      <c r="H89" s="261"/>
      <c r="I89" s="261"/>
      <c r="J89" s="261"/>
      <c r="K89" s="261"/>
      <c r="L89" s="261"/>
      <c r="M89" s="237"/>
      <c r="N89" s="159"/>
      <c r="O89" s="159"/>
    </row>
    <row r="90" spans="1:15" x14ac:dyDescent="0.3">
      <c r="A90" s="114" t="s">
        <v>179</v>
      </c>
      <c r="B90" s="165" t="s">
        <v>180</v>
      </c>
      <c r="C90" s="260">
        <f t="shared" si="12"/>
        <v>0</v>
      </c>
      <c r="D90" s="261"/>
      <c r="E90" s="261"/>
      <c r="F90" s="261"/>
      <c r="G90" s="261"/>
      <c r="H90" s="261"/>
      <c r="I90" s="261"/>
      <c r="J90" s="261"/>
      <c r="K90" s="261"/>
      <c r="L90" s="261"/>
      <c r="M90" s="237"/>
      <c r="N90" s="159"/>
      <c r="O90" s="159"/>
    </row>
    <row r="91" spans="1:15" x14ac:dyDescent="0.3">
      <c r="A91" s="114" t="s">
        <v>220</v>
      </c>
      <c r="B91" s="165" t="s">
        <v>181</v>
      </c>
      <c r="C91" s="260">
        <f t="shared" si="12"/>
        <v>0</v>
      </c>
      <c r="D91" s="261"/>
      <c r="E91" s="261"/>
      <c r="F91" s="261"/>
      <c r="G91" s="261"/>
      <c r="H91" s="261"/>
      <c r="I91" s="261"/>
      <c r="J91" s="261"/>
      <c r="K91" s="261"/>
      <c r="L91" s="261"/>
      <c r="M91" s="237"/>
      <c r="N91" s="159"/>
      <c r="O91" s="159"/>
    </row>
    <row r="92" spans="1:15" x14ac:dyDescent="0.3">
      <c r="A92" s="12" t="s">
        <v>239</v>
      </c>
      <c r="B92" s="166" t="s">
        <v>182</v>
      </c>
      <c r="C92" s="260">
        <f t="shared" si="12"/>
        <v>0</v>
      </c>
      <c r="D92" s="261">
        <f>+D88+D89+D90+D91</f>
        <v>0</v>
      </c>
      <c r="E92" s="261">
        <f t="shared" ref="E92:M92" si="17">+E88+E89+E90+E91</f>
        <v>0</v>
      </c>
      <c r="F92" s="261">
        <f t="shared" si="17"/>
        <v>0</v>
      </c>
      <c r="G92" s="261">
        <f t="shared" si="17"/>
        <v>0</v>
      </c>
      <c r="H92" s="261">
        <f t="shared" si="17"/>
        <v>0</v>
      </c>
      <c r="I92" s="261">
        <f t="shared" si="17"/>
        <v>0</v>
      </c>
      <c r="J92" s="261">
        <f t="shared" si="17"/>
        <v>0</v>
      </c>
      <c r="K92" s="261">
        <f t="shared" si="17"/>
        <v>0</v>
      </c>
      <c r="L92" s="261">
        <f t="shared" si="17"/>
        <v>0</v>
      </c>
      <c r="M92" s="237">
        <f t="shared" si="17"/>
        <v>0</v>
      </c>
      <c r="N92" s="159"/>
      <c r="O92" s="159"/>
    </row>
    <row r="93" spans="1:15" ht="15" thickBot="1" x14ac:dyDescent="0.35">
      <c r="A93" s="17" t="s">
        <v>183</v>
      </c>
      <c r="B93" s="166" t="s">
        <v>184</v>
      </c>
      <c r="C93" s="264">
        <f t="shared" si="12"/>
        <v>0</v>
      </c>
      <c r="D93" s="265"/>
      <c r="E93" s="265"/>
      <c r="F93" s="265"/>
      <c r="G93" s="265"/>
      <c r="H93" s="265"/>
      <c r="I93" s="265"/>
      <c r="J93" s="265"/>
      <c r="K93" s="265"/>
      <c r="L93" s="265"/>
      <c r="M93" s="247"/>
      <c r="N93" s="159"/>
      <c r="O93" s="159"/>
    </row>
    <row r="94" spans="1:15" ht="15" thickBot="1" x14ac:dyDescent="0.35">
      <c r="A94" s="115" t="s">
        <v>240</v>
      </c>
      <c r="B94" s="167" t="s">
        <v>185</v>
      </c>
      <c r="C94" s="266">
        <f t="shared" si="12"/>
        <v>49600967</v>
      </c>
      <c r="D94" s="267">
        <f>+D93+D92+D87</f>
        <v>0</v>
      </c>
      <c r="E94" s="267">
        <f t="shared" ref="E94:M94" si="18">+E93+E92+E87</f>
        <v>49600967</v>
      </c>
      <c r="F94" s="267">
        <f t="shared" si="18"/>
        <v>0</v>
      </c>
      <c r="G94" s="267">
        <f t="shared" si="18"/>
        <v>0</v>
      </c>
      <c r="H94" s="267">
        <f t="shared" si="18"/>
        <v>0</v>
      </c>
      <c r="I94" s="267">
        <f t="shared" si="18"/>
        <v>0</v>
      </c>
      <c r="J94" s="267">
        <f t="shared" si="18"/>
        <v>0</v>
      </c>
      <c r="K94" s="267">
        <f t="shared" si="18"/>
        <v>0</v>
      </c>
      <c r="L94" s="267">
        <f t="shared" si="18"/>
        <v>0</v>
      </c>
      <c r="M94" s="268">
        <f t="shared" si="18"/>
        <v>0</v>
      </c>
      <c r="N94" s="159"/>
      <c r="O94" s="159"/>
    </row>
    <row r="95" spans="1:15" ht="15" thickBot="1" x14ac:dyDescent="0.3">
      <c r="A95" s="116" t="s">
        <v>222</v>
      </c>
      <c r="B95" s="168"/>
      <c r="C95" s="266">
        <f>C65+C94</f>
        <v>84234350</v>
      </c>
      <c r="D95" s="266">
        <f t="shared" ref="D95:M95" si="19">D65+D94</f>
        <v>0</v>
      </c>
      <c r="E95" s="266">
        <f t="shared" si="19"/>
        <v>49980967</v>
      </c>
      <c r="F95" s="266">
        <f t="shared" si="19"/>
        <v>16516000</v>
      </c>
      <c r="G95" s="266">
        <f t="shared" si="19"/>
        <v>0</v>
      </c>
      <c r="H95" s="266">
        <f t="shared" si="19"/>
        <v>0</v>
      </c>
      <c r="I95" s="266">
        <f t="shared" si="19"/>
        <v>80000</v>
      </c>
      <c r="J95" s="266">
        <f t="shared" si="19"/>
        <v>3497635</v>
      </c>
      <c r="K95" s="266">
        <f t="shared" si="19"/>
        <v>771804</v>
      </c>
      <c r="L95" s="266">
        <f t="shared" si="19"/>
        <v>13385944</v>
      </c>
      <c r="M95" s="266">
        <f t="shared" si="19"/>
        <v>2000</v>
      </c>
      <c r="N95" s="159"/>
      <c r="O95" s="159"/>
    </row>
    <row r="96" spans="1:15" x14ac:dyDescent="0.3">
      <c r="C96" s="271"/>
      <c r="D96" s="272"/>
      <c r="E96" s="272"/>
      <c r="F96" s="272"/>
      <c r="G96" s="272"/>
      <c r="H96" s="272"/>
      <c r="I96" s="272"/>
      <c r="J96" s="272"/>
      <c r="K96" s="272"/>
      <c r="L96" s="272"/>
      <c r="M96" s="272"/>
      <c r="N96" s="159"/>
      <c r="O96" s="159"/>
    </row>
    <row r="97" spans="1:15" x14ac:dyDescent="0.3">
      <c r="A97" s="223" t="s">
        <v>598</v>
      </c>
      <c r="C97" s="271"/>
      <c r="D97" s="272"/>
      <c r="E97" s="272"/>
      <c r="F97" s="272"/>
      <c r="G97" s="272"/>
      <c r="H97" s="272"/>
      <c r="I97" s="272"/>
      <c r="J97" s="272"/>
      <c r="K97" s="272"/>
      <c r="L97" s="272"/>
      <c r="M97" s="272"/>
      <c r="N97" s="159"/>
      <c r="O97" s="159"/>
    </row>
    <row r="98" spans="1:15" x14ac:dyDescent="0.3">
      <c r="C98" s="271"/>
      <c r="D98" s="272"/>
      <c r="E98" s="272"/>
      <c r="F98" s="272"/>
      <c r="G98" s="272"/>
      <c r="H98" s="272"/>
      <c r="I98" s="272"/>
      <c r="J98" s="272"/>
      <c r="K98" s="272"/>
      <c r="L98" s="272"/>
      <c r="M98" s="272"/>
      <c r="N98" s="159"/>
      <c r="O98" s="159"/>
    </row>
    <row r="99" spans="1:15" x14ac:dyDescent="0.3">
      <c r="C99" s="271"/>
      <c r="D99" s="272"/>
      <c r="E99" s="272"/>
      <c r="F99" s="272"/>
      <c r="G99" s="272"/>
      <c r="H99" s="272"/>
      <c r="I99" s="272"/>
      <c r="J99" s="272"/>
      <c r="K99" s="272"/>
      <c r="L99" s="272"/>
      <c r="M99" s="272"/>
      <c r="N99" s="159"/>
      <c r="O99" s="159"/>
    </row>
    <row r="100" spans="1:15" x14ac:dyDescent="0.3">
      <c r="C100" s="169"/>
      <c r="D100" s="159"/>
      <c r="E100" s="159"/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</row>
    <row r="101" spans="1:15" x14ac:dyDescent="0.3">
      <c r="C101" s="169"/>
      <c r="D101" s="159"/>
      <c r="E101" s="159"/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</row>
    <row r="102" spans="1:15" x14ac:dyDescent="0.3">
      <c r="C102" s="169"/>
      <c r="D102" s="159"/>
      <c r="E102" s="159"/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</row>
    <row r="103" spans="1:15" x14ac:dyDescent="0.3">
      <c r="C103" s="16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</row>
    <row r="104" spans="1:15" x14ac:dyDescent="0.3">
      <c r="C104" s="16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</row>
    <row r="105" spans="1:15" x14ac:dyDescent="0.3">
      <c r="C105" s="169"/>
      <c r="D105" s="159"/>
      <c r="E105" s="159"/>
      <c r="F105" s="159"/>
      <c r="G105" s="159"/>
      <c r="H105" s="159"/>
      <c r="I105" s="159"/>
      <c r="J105" s="159"/>
      <c r="K105" s="159"/>
      <c r="L105" s="159"/>
      <c r="M105" s="159"/>
      <c r="N105" s="159"/>
      <c r="O105" s="159"/>
    </row>
    <row r="106" spans="1:15" x14ac:dyDescent="0.3">
      <c r="C106" s="169"/>
      <c r="D106" s="159"/>
      <c r="E106" s="159"/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</row>
  </sheetData>
  <pageMargins left="0.7" right="0.7" top="0.75" bottom="0.75" header="0.3" footer="0.3"/>
  <pageSetup paperSize="8" scale="49" orientation="landscape" r:id="rId1"/>
  <headerFooter alignWithMargins="0">
    <oddHeader>&amp;LFertőboz Község Önkormányzata&amp;C
2020.évi költségvetés &amp;R3.melléklet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84"/>
  <sheetViews>
    <sheetView view="pageLayout" zoomScaleNormal="100" workbookViewId="0">
      <selection activeCell="G14" sqref="G14"/>
    </sheetView>
  </sheetViews>
  <sheetFormatPr defaultColWidth="7.88671875" defaultRowHeight="13.2" x14ac:dyDescent="0.25"/>
  <cols>
    <col min="1" max="1" width="7.88671875" style="26"/>
    <col min="2" max="2" width="3.44140625" style="26" customWidth="1"/>
    <col min="3" max="3" width="3.44140625" style="27" customWidth="1"/>
    <col min="4" max="5" width="3.5546875" style="26" customWidth="1"/>
    <col min="6" max="6" width="53.33203125" style="26" bestFit="1" customWidth="1"/>
    <col min="7" max="7" width="12.6640625" style="28" bestFit="1" customWidth="1"/>
    <col min="8" max="16384" width="7.88671875" style="26"/>
  </cols>
  <sheetData>
    <row r="1" spans="2:7" ht="12.75" customHeight="1" x14ac:dyDescent="0.25"/>
    <row r="2" spans="2:7" ht="12.75" customHeight="1" x14ac:dyDescent="0.25">
      <c r="B2" s="287" t="s">
        <v>583</v>
      </c>
      <c r="C2" s="287"/>
      <c r="D2" s="287"/>
      <c r="E2" s="287"/>
      <c r="F2" s="287"/>
      <c r="G2" s="287"/>
    </row>
    <row r="3" spans="2:7" ht="12.75" customHeight="1" x14ac:dyDescent="0.25">
      <c r="B3" s="29"/>
      <c r="C3" s="29"/>
      <c r="D3" s="29"/>
      <c r="E3" s="29"/>
      <c r="F3" s="29"/>
      <c r="G3" s="29"/>
    </row>
    <row r="4" spans="2:7" ht="12.75" customHeight="1" x14ac:dyDescent="0.25">
      <c r="B4" s="29"/>
      <c r="C4" s="29"/>
      <c r="D4" s="29"/>
      <c r="E4" s="29"/>
      <c r="F4" s="29"/>
      <c r="G4" s="29"/>
    </row>
    <row r="5" spans="2:7" ht="12.75" customHeight="1" x14ac:dyDescent="0.25">
      <c r="B5" s="29"/>
      <c r="C5" s="29"/>
      <c r="D5" s="29"/>
      <c r="E5" s="29"/>
      <c r="F5" s="29"/>
      <c r="G5" s="30"/>
    </row>
    <row r="6" spans="2:7" ht="12.75" customHeight="1" x14ac:dyDescent="0.3">
      <c r="B6" s="288" t="s">
        <v>38</v>
      </c>
      <c r="C6" s="289"/>
      <c r="D6" s="289"/>
      <c r="E6" s="289"/>
      <c r="F6" s="289"/>
      <c r="G6" s="290"/>
    </row>
    <row r="7" spans="2:7" s="33" customFormat="1" ht="12.75" customHeight="1" x14ac:dyDescent="0.25">
      <c r="B7" s="25"/>
      <c r="C7" s="31"/>
      <c r="D7" s="136" t="s">
        <v>39</v>
      </c>
      <c r="E7" s="139"/>
      <c r="F7" s="139"/>
      <c r="G7" s="273">
        <f>G8+G11+G14+G15</f>
        <v>18449000</v>
      </c>
    </row>
    <row r="8" spans="2:7" s="33" customFormat="1" ht="12.75" customHeight="1" x14ac:dyDescent="0.25">
      <c r="B8" s="25"/>
      <c r="C8" s="31"/>
      <c r="D8" s="32"/>
      <c r="E8" s="36" t="s">
        <v>44</v>
      </c>
      <c r="F8" s="38"/>
      <c r="G8" s="274">
        <f>SUM(G9:G10)</f>
        <v>1774000</v>
      </c>
    </row>
    <row r="9" spans="2:7" ht="12.75" customHeight="1" x14ac:dyDescent="0.25">
      <c r="B9" s="39"/>
      <c r="C9" s="35"/>
      <c r="D9" s="37"/>
      <c r="E9" s="48"/>
      <c r="F9" s="48" t="s">
        <v>318</v>
      </c>
      <c r="G9" s="275">
        <v>1394000</v>
      </c>
    </row>
    <row r="10" spans="2:7" ht="12.75" customHeight="1" x14ac:dyDescent="0.25">
      <c r="B10" s="39"/>
      <c r="C10" s="35"/>
      <c r="D10" s="37"/>
      <c r="E10" s="48"/>
      <c r="F10" s="48" t="s">
        <v>597</v>
      </c>
      <c r="G10" s="275">
        <v>380000</v>
      </c>
    </row>
    <row r="11" spans="2:7" ht="12.75" customHeight="1" x14ac:dyDescent="0.25">
      <c r="B11" s="39"/>
      <c r="C11" s="35"/>
      <c r="D11" s="37"/>
      <c r="E11" s="297" t="s">
        <v>43</v>
      </c>
      <c r="F11" s="298"/>
      <c r="G11" s="274">
        <f>SUM(G12:G13)</f>
        <v>900000</v>
      </c>
    </row>
    <row r="12" spans="2:7" ht="12.75" customHeight="1" x14ac:dyDescent="0.25">
      <c r="B12" s="39"/>
      <c r="C12" s="37"/>
      <c r="D12" s="37"/>
      <c r="E12" s="37"/>
      <c r="F12" s="38" t="s">
        <v>566</v>
      </c>
      <c r="G12" s="275">
        <v>700000</v>
      </c>
    </row>
    <row r="13" spans="2:7" ht="12.75" customHeight="1" x14ac:dyDescent="0.25">
      <c r="B13" s="137"/>
      <c r="C13" s="138"/>
      <c r="D13" s="138"/>
      <c r="E13" s="218"/>
      <c r="F13" s="38" t="s">
        <v>595</v>
      </c>
      <c r="G13" s="276">
        <v>200000</v>
      </c>
    </row>
    <row r="14" spans="2:7" ht="12.75" customHeight="1" x14ac:dyDescent="0.25">
      <c r="B14" s="137"/>
      <c r="C14" s="138"/>
      <c r="D14" s="138"/>
      <c r="E14" s="282" t="s">
        <v>40</v>
      </c>
      <c r="F14" s="283"/>
      <c r="G14" s="277">
        <f>SUM(G16:G21)</f>
        <v>7775000</v>
      </c>
    </row>
    <row r="15" spans="2:7" ht="12.75" customHeight="1" x14ac:dyDescent="0.25">
      <c r="B15" s="137"/>
      <c r="C15" s="138"/>
      <c r="D15" s="138"/>
      <c r="E15" s="228"/>
      <c r="F15" s="229" t="s">
        <v>631</v>
      </c>
      <c r="G15" s="277">
        <v>8000000</v>
      </c>
    </row>
    <row r="16" spans="2:7" ht="12.75" customHeight="1" x14ac:dyDescent="0.25">
      <c r="B16" s="39"/>
      <c r="C16" s="37"/>
      <c r="D16" s="37"/>
      <c r="E16" s="142"/>
      <c r="F16" s="143" t="s">
        <v>639</v>
      </c>
      <c r="G16" s="275">
        <v>2000000</v>
      </c>
    </row>
    <row r="17" spans="2:8" ht="12.75" customHeight="1" x14ac:dyDescent="0.25">
      <c r="B17" s="137"/>
      <c r="C17" s="138"/>
      <c r="D17" s="138"/>
      <c r="E17" s="140"/>
      <c r="F17" s="141" t="s">
        <v>628</v>
      </c>
      <c r="G17" s="276">
        <v>500000</v>
      </c>
    </row>
    <row r="18" spans="2:8" ht="12.75" customHeight="1" x14ac:dyDescent="0.25">
      <c r="B18" s="137"/>
      <c r="C18" s="138"/>
      <c r="D18" s="138"/>
      <c r="E18" s="140"/>
      <c r="F18" s="143" t="s">
        <v>632</v>
      </c>
      <c r="G18" s="276">
        <v>1500000</v>
      </c>
    </row>
    <row r="19" spans="2:8" ht="12.75" customHeight="1" x14ac:dyDescent="0.25">
      <c r="B19" s="137"/>
      <c r="C19" s="138"/>
      <c r="D19" s="138"/>
      <c r="E19" s="140"/>
      <c r="F19" s="141" t="s">
        <v>633</v>
      </c>
      <c r="G19" s="276">
        <v>500000</v>
      </c>
    </row>
    <row r="20" spans="2:8" ht="12.75" customHeight="1" x14ac:dyDescent="0.25">
      <c r="B20" s="137"/>
      <c r="C20" s="138"/>
      <c r="D20" s="138"/>
      <c r="E20" s="140"/>
      <c r="F20" s="143" t="s">
        <v>640</v>
      </c>
      <c r="G20" s="276">
        <v>3275000</v>
      </c>
    </row>
    <row r="21" spans="2:8" ht="12.75" customHeight="1" x14ac:dyDescent="0.25">
      <c r="B21" s="137"/>
      <c r="C21" s="138"/>
      <c r="D21" s="138"/>
      <c r="E21" s="140"/>
      <c r="F21" s="141"/>
      <c r="G21" s="217"/>
    </row>
    <row r="22" spans="2:8" ht="12.75" customHeight="1" x14ac:dyDescent="0.25">
      <c r="B22" s="42" t="s">
        <v>41</v>
      </c>
      <c r="C22" s="43"/>
      <c r="D22" s="44"/>
      <c r="E22" s="44"/>
      <c r="F22" s="44"/>
      <c r="G22" s="45">
        <f>SUM(G8+G11+G14+G15)</f>
        <v>18449000</v>
      </c>
    </row>
    <row r="23" spans="2:8" ht="12.75" customHeight="1" x14ac:dyDescent="0.25"/>
    <row r="24" spans="2:8" ht="12.75" customHeight="1" x14ac:dyDescent="0.25"/>
    <row r="25" spans="2:8" ht="12.75" customHeight="1" x14ac:dyDescent="0.25">
      <c r="B25" s="29"/>
      <c r="C25" s="29"/>
      <c r="D25" s="29"/>
      <c r="E25" s="29"/>
      <c r="F25" s="29"/>
      <c r="G25" s="30"/>
    </row>
    <row r="26" spans="2:8" ht="12.75" customHeight="1" x14ac:dyDescent="0.25">
      <c r="B26" s="284" t="s">
        <v>42</v>
      </c>
      <c r="C26" s="285"/>
      <c r="D26" s="285"/>
      <c r="E26" s="285"/>
      <c r="F26" s="285"/>
      <c r="G26" s="286"/>
    </row>
    <row r="27" spans="2:8" ht="12.75" customHeight="1" x14ac:dyDescent="0.25">
      <c r="B27" s="41"/>
      <c r="C27" s="294" t="s">
        <v>39</v>
      </c>
      <c r="D27" s="295"/>
      <c r="E27" s="295"/>
      <c r="F27" s="296"/>
      <c r="G27" s="274">
        <f>G28+G31+G34</f>
        <v>38299797</v>
      </c>
    </row>
    <row r="28" spans="2:8" ht="12.75" customHeight="1" x14ac:dyDescent="0.25">
      <c r="B28" s="41"/>
      <c r="C28" s="139"/>
      <c r="D28" s="139"/>
      <c r="E28" s="36" t="s">
        <v>44</v>
      </c>
      <c r="F28" s="38"/>
      <c r="G28" s="274">
        <f>SUM(G29:G30)</f>
        <v>1028000</v>
      </c>
    </row>
    <row r="29" spans="2:8" ht="12.75" customHeight="1" x14ac:dyDescent="0.25">
      <c r="B29" s="41"/>
      <c r="C29" s="139"/>
      <c r="D29" s="139"/>
      <c r="E29" s="48"/>
      <c r="F29" s="48" t="s">
        <v>318</v>
      </c>
      <c r="G29" s="275">
        <v>802000</v>
      </c>
    </row>
    <row r="30" spans="2:8" ht="12.75" customHeight="1" x14ac:dyDescent="0.25">
      <c r="B30" s="41"/>
      <c r="C30" s="139"/>
      <c r="D30" s="139"/>
      <c r="E30" s="48"/>
      <c r="F30" s="48" t="s">
        <v>597</v>
      </c>
      <c r="G30" s="275">
        <v>226000</v>
      </c>
    </row>
    <row r="31" spans="2:8" ht="12.75" customHeight="1" x14ac:dyDescent="0.25">
      <c r="B31" s="34"/>
      <c r="C31" s="40"/>
      <c r="D31" s="291" t="s">
        <v>43</v>
      </c>
      <c r="E31" s="292"/>
      <c r="F31" s="293"/>
      <c r="G31" s="274">
        <f>SUM(G32:G33)</f>
        <v>202000</v>
      </c>
    </row>
    <row r="32" spans="2:8" ht="12.75" customHeight="1" x14ac:dyDescent="0.25">
      <c r="B32" s="34"/>
      <c r="C32" s="40"/>
      <c r="D32" s="37"/>
      <c r="E32" s="48" t="s">
        <v>542</v>
      </c>
      <c r="F32" s="48"/>
      <c r="G32" s="275">
        <v>152000</v>
      </c>
      <c r="H32" s="132"/>
    </row>
    <row r="33" spans="2:7" ht="12.75" customHeight="1" x14ac:dyDescent="0.25">
      <c r="B33" s="219"/>
      <c r="C33" s="220"/>
      <c r="D33" s="138"/>
      <c r="E33" s="48" t="s">
        <v>596</v>
      </c>
      <c r="F33" s="48"/>
      <c r="G33" s="278">
        <v>50000</v>
      </c>
    </row>
    <row r="34" spans="2:7" ht="12.75" customHeight="1" x14ac:dyDescent="0.25">
      <c r="B34" s="137"/>
      <c r="C34" s="138"/>
      <c r="D34" s="138"/>
      <c r="E34" s="282" t="s">
        <v>40</v>
      </c>
      <c r="F34" s="283"/>
      <c r="G34" s="277">
        <f>SUM(G35:G36)</f>
        <v>37069797</v>
      </c>
    </row>
    <row r="35" spans="2:7" ht="12.75" customHeight="1" x14ac:dyDescent="0.25">
      <c r="B35" s="137"/>
      <c r="C35" s="138"/>
      <c r="D35" s="138"/>
      <c r="E35" s="140"/>
      <c r="F35" s="141" t="s">
        <v>641</v>
      </c>
      <c r="G35" s="276">
        <v>29188817</v>
      </c>
    </row>
    <row r="36" spans="2:7" ht="12.75" customHeight="1" x14ac:dyDescent="0.25">
      <c r="B36" s="137"/>
      <c r="C36" s="138"/>
      <c r="D36" s="138"/>
      <c r="E36" s="140"/>
      <c r="F36" s="141" t="s">
        <v>582</v>
      </c>
      <c r="G36" s="276">
        <v>7880980</v>
      </c>
    </row>
    <row r="37" spans="2:7" ht="12.75" customHeight="1" x14ac:dyDescent="0.25">
      <c r="B37" s="42" t="s">
        <v>45</v>
      </c>
      <c r="C37" s="43"/>
      <c r="D37" s="44"/>
      <c r="E37" s="44"/>
      <c r="F37" s="44"/>
      <c r="G37" s="279">
        <f>G28+G31+G34</f>
        <v>38299797</v>
      </c>
    </row>
    <row r="38" spans="2:7" ht="12.75" customHeight="1" x14ac:dyDescent="0.25"/>
    <row r="39" spans="2:7" ht="12.75" customHeight="1" x14ac:dyDescent="0.25">
      <c r="B39" s="46" t="s">
        <v>46</v>
      </c>
      <c r="C39" s="47"/>
      <c r="D39" s="46"/>
      <c r="E39" s="46"/>
      <c r="F39" s="46"/>
      <c r="G39" s="133">
        <f>SUM(G22+G37)</f>
        <v>56748797</v>
      </c>
    </row>
    <row r="40" spans="2:7" ht="12.75" customHeight="1" x14ac:dyDescent="0.25"/>
    <row r="41" spans="2:7" ht="12.75" customHeight="1" x14ac:dyDescent="0.25"/>
    <row r="42" spans="2:7" ht="12.75" customHeight="1" x14ac:dyDescent="0.25"/>
    <row r="43" spans="2:7" ht="12.75" customHeight="1" x14ac:dyDescent="0.25">
      <c r="F43" s="26" t="s">
        <v>634</v>
      </c>
    </row>
    <row r="44" spans="2:7" ht="12.75" customHeight="1" x14ac:dyDescent="0.25"/>
    <row r="45" spans="2:7" ht="12.75" customHeight="1" x14ac:dyDescent="0.25"/>
    <row r="46" spans="2:7" ht="12.75" customHeight="1" x14ac:dyDescent="0.25"/>
    <row r="47" spans="2:7" ht="12.75" customHeight="1" x14ac:dyDescent="0.25"/>
    <row r="48" spans="2: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</sheetData>
  <mergeCells count="8">
    <mergeCell ref="E34:F34"/>
    <mergeCell ref="B26:G26"/>
    <mergeCell ref="B2:G2"/>
    <mergeCell ref="B6:G6"/>
    <mergeCell ref="D31:F31"/>
    <mergeCell ref="C27:F27"/>
    <mergeCell ref="E11:F11"/>
    <mergeCell ref="E14:F14"/>
  </mergeCells>
  <phoneticPr fontId="18" type="noConversion"/>
  <printOptions gridLines="1"/>
  <pageMargins left="0.70866141732283472" right="0.70866141732283472" top="0.74803149606299213" bottom="0.74803149606299213" header="0.31496062992125984" footer="0.31496062992125984"/>
  <pageSetup paperSize="9" scale="91" orientation="portrait" horizontalDpi="300" verticalDpi="300" r:id="rId1"/>
  <headerFooter>
    <oddHeader>&amp;L&amp;"-,Félkövér"Fertőboz Község Önkormányzata&amp;C&amp;"Times New Roman,Félkövér"2020. évi Költségvetése&amp;R&amp;"-,Félkövér"&amp;10
4.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C39"/>
  <sheetViews>
    <sheetView zoomScaleNormal="100" workbookViewId="0">
      <selection activeCell="M36" sqref="M36"/>
    </sheetView>
  </sheetViews>
  <sheetFormatPr defaultColWidth="6.33203125" defaultRowHeight="14.4" x14ac:dyDescent="0.3"/>
  <cols>
    <col min="1" max="1" width="61.5546875" customWidth="1"/>
    <col min="2" max="2" width="9.6640625" customWidth="1"/>
    <col min="3" max="3" width="17" customWidth="1"/>
  </cols>
  <sheetData>
    <row r="2" spans="1:3" ht="33.9" customHeight="1" x14ac:dyDescent="0.35">
      <c r="A2" s="281" t="s">
        <v>585</v>
      </c>
      <c r="B2" s="281"/>
      <c r="C2" s="281"/>
    </row>
    <row r="3" spans="1:3" ht="26.25" customHeight="1" x14ac:dyDescent="0.35">
      <c r="A3" s="22"/>
      <c r="B3" s="23"/>
      <c r="C3" s="23"/>
    </row>
    <row r="4" spans="1:3" ht="23.25" customHeight="1" x14ac:dyDescent="0.3">
      <c r="A4" s="3" t="s">
        <v>47</v>
      </c>
    </row>
    <row r="5" spans="1:3" ht="27.6" x14ac:dyDescent="0.3">
      <c r="A5" s="150" t="s">
        <v>36</v>
      </c>
      <c r="B5" s="149" t="s">
        <v>71</v>
      </c>
      <c r="C5" s="150" t="s">
        <v>49</v>
      </c>
    </row>
    <row r="6" spans="1:3" ht="15.6" x14ac:dyDescent="0.3">
      <c r="A6" s="8" t="s">
        <v>543</v>
      </c>
      <c r="B6" s="4" t="s">
        <v>73</v>
      </c>
      <c r="C6" s="152">
        <v>80000</v>
      </c>
    </row>
    <row r="7" spans="1:3" ht="15.6" x14ac:dyDescent="0.3">
      <c r="A7" s="8" t="s">
        <v>544</v>
      </c>
      <c r="B7" s="4" t="s">
        <v>73</v>
      </c>
      <c r="C7" s="152">
        <v>60000</v>
      </c>
    </row>
    <row r="8" spans="1:3" ht="15.6" x14ac:dyDescent="0.3">
      <c r="A8" s="8" t="s">
        <v>309</v>
      </c>
      <c r="B8" s="4" t="s">
        <v>73</v>
      </c>
      <c r="C8" s="152">
        <v>1949650</v>
      </c>
    </row>
    <row r="9" spans="1:3" ht="15.6" x14ac:dyDescent="0.3">
      <c r="A9" s="8" t="s">
        <v>310</v>
      </c>
      <c r="B9" s="4" t="s">
        <v>73</v>
      </c>
      <c r="C9" s="152">
        <v>60000</v>
      </c>
    </row>
    <row r="10" spans="1:3" ht="15.6" x14ac:dyDescent="0.3">
      <c r="A10" s="8" t="s">
        <v>311</v>
      </c>
      <c r="B10" s="4" t="s">
        <v>73</v>
      </c>
      <c r="C10" s="152"/>
    </row>
    <row r="11" spans="1:3" ht="15.6" x14ac:dyDescent="0.3">
      <c r="A11" s="8" t="s">
        <v>319</v>
      </c>
      <c r="B11" s="4" t="s">
        <v>73</v>
      </c>
      <c r="C11" s="152">
        <v>0</v>
      </c>
    </row>
    <row r="12" spans="1:3" x14ac:dyDescent="0.3">
      <c r="A12" s="7" t="s">
        <v>312</v>
      </c>
      <c r="B12" s="9" t="s">
        <v>73</v>
      </c>
      <c r="C12" s="224">
        <f>SUM(C6:C11)</f>
        <v>2149650</v>
      </c>
    </row>
    <row r="13" spans="1:3" ht="15.6" x14ac:dyDescent="0.3">
      <c r="A13" s="10" t="s">
        <v>186</v>
      </c>
      <c r="B13" s="6" t="s">
        <v>74</v>
      </c>
      <c r="C13" s="225">
        <f>SUM(C12)</f>
        <v>2149650</v>
      </c>
    </row>
    <row r="16" spans="1:3" ht="16.5" customHeight="1" x14ac:dyDescent="0.3"/>
    <row r="17" spans="1:3" ht="33.75" customHeight="1" x14ac:dyDescent="0.35">
      <c r="A17" s="281" t="s">
        <v>316</v>
      </c>
      <c r="B17" s="299"/>
      <c r="C17" s="299"/>
    </row>
    <row r="18" spans="1:3" ht="33.75" customHeight="1" x14ac:dyDescent="0.35">
      <c r="A18" s="20"/>
      <c r="B18" s="51"/>
      <c r="C18" s="51"/>
    </row>
    <row r="20" spans="1:3" ht="27.6" x14ac:dyDescent="0.3">
      <c r="A20" s="148" t="s">
        <v>36</v>
      </c>
      <c r="B20" s="149" t="s">
        <v>71</v>
      </c>
      <c r="C20" s="148" t="s">
        <v>49</v>
      </c>
    </row>
    <row r="21" spans="1:3" ht="26.4" x14ac:dyDescent="0.3">
      <c r="A21" s="53" t="s">
        <v>187</v>
      </c>
      <c r="B21" s="54" t="s">
        <v>75</v>
      </c>
      <c r="C21" s="147">
        <f>SUM(C22:C23:C24)</f>
        <v>263352</v>
      </c>
    </row>
    <row r="22" spans="1:3" x14ac:dyDescent="0.3">
      <c r="A22" s="97" t="s">
        <v>314</v>
      </c>
      <c r="B22" s="4" t="s">
        <v>75</v>
      </c>
      <c r="C22" s="226">
        <v>186600</v>
      </c>
    </row>
    <row r="23" spans="1:3" x14ac:dyDescent="0.3">
      <c r="A23" s="146" t="s">
        <v>567</v>
      </c>
      <c r="B23" s="5" t="s">
        <v>75</v>
      </c>
      <c r="C23" s="226">
        <v>26752</v>
      </c>
    </row>
    <row r="24" spans="1:3" s="24" customFormat="1" x14ac:dyDescent="0.3">
      <c r="A24" s="146" t="s">
        <v>592</v>
      </c>
      <c r="B24" s="5" t="s">
        <v>590</v>
      </c>
      <c r="C24" s="226">
        <v>50000</v>
      </c>
    </row>
    <row r="25" spans="1:3" s="24" customFormat="1" x14ac:dyDescent="0.3">
      <c r="A25" s="146"/>
      <c r="B25" s="5"/>
      <c r="C25" s="227"/>
    </row>
    <row r="26" spans="1:3" s="24" customFormat="1" x14ac:dyDescent="0.3">
      <c r="A26" s="146"/>
      <c r="B26" s="5"/>
      <c r="C26" s="227"/>
    </row>
    <row r="27" spans="1:3" ht="26.4" x14ac:dyDescent="0.3">
      <c r="A27" s="55" t="s">
        <v>315</v>
      </c>
      <c r="B27" s="54" t="s">
        <v>445</v>
      </c>
      <c r="C27" s="147">
        <f>SUM(C28:C35)</f>
        <v>473858</v>
      </c>
    </row>
    <row r="28" spans="1:3" x14ac:dyDescent="0.3">
      <c r="A28" s="97" t="s">
        <v>320</v>
      </c>
      <c r="B28" s="4" t="s">
        <v>445</v>
      </c>
      <c r="C28" s="226">
        <v>101978</v>
      </c>
    </row>
    <row r="29" spans="1:3" x14ac:dyDescent="0.3">
      <c r="A29" s="97" t="s">
        <v>568</v>
      </c>
      <c r="B29" s="4" t="s">
        <v>445</v>
      </c>
      <c r="C29" s="226">
        <v>60000</v>
      </c>
    </row>
    <row r="30" spans="1:3" x14ac:dyDescent="0.3">
      <c r="A30" s="97" t="s">
        <v>638</v>
      </c>
      <c r="B30" s="4" t="s">
        <v>445</v>
      </c>
      <c r="C30" s="226">
        <v>75580</v>
      </c>
    </row>
    <row r="31" spans="1:3" x14ac:dyDescent="0.3">
      <c r="A31" s="146" t="s">
        <v>591</v>
      </c>
      <c r="B31" s="146" t="s">
        <v>445</v>
      </c>
      <c r="C31" s="226">
        <v>7700</v>
      </c>
    </row>
    <row r="32" spans="1:3" s="24" customFormat="1" x14ac:dyDescent="0.3">
      <c r="A32" s="146" t="s">
        <v>594</v>
      </c>
      <c r="B32" s="146" t="s">
        <v>593</v>
      </c>
      <c r="C32" s="226">
        <v>50000</v>
      </c>
    </row>
    <row r="33" spans="1:3" s="24" customFormat="1" x14ac:dyDescent="0.3">
      <c r="A33" s="146" t="s">
        <v>621</v>
      </c>
      <c r="B33" s="146" t="s">
        <v>593</v>
      </c>
      <c r="C33" s="226">
        <v>50000</v>
      </c>
    </row>
    <row r="34" spans="1:3" s="52" customFormat="1" ht="15.6" x14ac:dyDescent="0.3">
      <c r="A34" s="8" t="s">
        <v>313</v>
      </c>
      <c r="B34" s="4" t="s">
        <v>445</v>
      </c>
      <c r="C34" s="226">
        <v>98600</v>
      </c>
    </row>
    <row r="35" spans="1:3" x14ac:dyDescent="0.3">
      <c r="A35" s="145" t="s">
        <v>545</v>
      </c>
      <c r="B35" s="5" t="s">
        <v>75</v>
      </c>
      <c r="C35" s="226">
        <v>30000</v>
      </c>
    </row>
    <row r="36" spans="1:3" x14ac:dyDescent="0.3">
      <c r="C36" s="216"/>
    </row>
    <row r="39" spans="1:3" x14ac:dyDescent="0.3">
      <c r="A39" t="s">
        <v>622</v>
      </c>
    </row>
  </sheetData>
  <mergeCells count="2">
    <mergeCell ref="A2:C2"/>
    <mergeCell ref="A17:C1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8" orientation="portrait" horizontalDpi="300" verticalDpi="300" r:id="rId1"/>
  <headerFooter>
    <oddHeader>&amp;L&amp;"Times New Roman,Félkövér"&amp;12Fertőboz Község Önkormányzata&amp;C&amp;"Times New Roman,Félkövér"2020 évi Költségvetés&amp;R&amp;"-,Félkövér"5.melléklet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9"/>
  <sheetViews>
    <sheetView topLeftCell="A4" zoomScaleNormal="100" workbookViewId="0">
      <selection activeCell="G25" sqref="G25"/>
    </sheetView>
  </sheetViews>
  <sheetFormatPr defaultColWidth="7.88671875" defaultRowHeight="13.2" x14ac:dyDescent="0.25"/>
  <cols>
    <col min="1" max="1" width="48.88671875" style="26" customWidth="1"/>
    <col min="2" max="2" width="12.5546875" style="26" customWidth="1"/>
    <col min="3" max="3" width="10.6640625" style="28" customWidth="1"/>
    <col min="4" max="4" width="0.33203125" style="26" customWidth="1"/>
    <col min="5" max="5" width="0.6640625" style="26" hidden="1" customWidth="1"/>
    <col min="6" max="6" width="48.6640625" style="26" customWidth="1"/>
    <col min="7" max="7" width="14.5546875" style="26" customWidth="1"/>
    <col min="8" max="8" width="10.6640625" style="28" customWidth="1"/>
    <col min="9" max="16384" width="7.88671875" style="26"/>
  </cols>
  <sheetData>
    <row r="1" spans="1:8" ht="23.25" customHeight="1" x14ac:dyDescent="0.25"/>
    <row r="2" spans="1:8" ht="12" customHeight="1" x14ac:dyDescent="0.25">
      <c r="A2" s="303" t="s">
        <v>584</v>
      </c>
      <c r="B2" s="303"/>
      <c r="C2" s="303"/>
      <c r="D2" s="303"/>
      <c r="E2" s="303"/>
      <c r="F2" s="303"/>
      <c r="G2" s="303"/>
      <c r="H2" s="303"/>
    </row>
    <row r="3" spans="1:8" ht="49.5" customHeight="1" thickBot="1" x14ac:dyDescent="0.3">
      <c r="A3" s="304"/>
      <c r="B3" s="304"/>
      <c r="C3" s="304"/>
      <c r="D3" s="304"/>
      <c r="E3" s="304"/>
      <c r="F3" s="304"/>
      <c r="G3" s="304"/>
      <c r="H3" s="304"/>
    </row>
    <row r="4" spans="1:8" ht="21" customHeight="1" x14ac:dyDescent="0.25">
      <c r="A4" s="305" t="s">
        <v>256</v>
      </c>
      <c r="B4" s="306"/>
      <c r="C4" s="307"/>
      <c r="D4" s="88"/>
      <c r="E4" s="88"/>
      <c r="F4" s="307" t="s">
        <v>257</v>
      </c>
      <c r="G4" s="308"/>
      <c r="H4" s="309"/>
    </row>
    <row r="5" spans="1:8" ht="24" customHeight="1" x14ac:dyDescent="0.25">
      <c r="A5" s="56" t="s">
        <v>258</v>
      </c>
      <c r="B5" s="300">
        <v>2020</v>
      </c>
      <c r="C5" s="301"/>
      <c r="D5" s="57"/>
      <c r="E5" s="57"/>
      <c r="F5" s="57" t="s">
        <v>259</v>
      </c>
      <c r="G5" s="300">
        <v>2020</v>
      </c>
      <c r="H5" s="302"/>
    </row>
    <row r="6" spans="1:8" ht="18" customHeight="1" x14ac:dyDescent="0.25">
      <c r="A6" s="58"/>
      <c r="B6" s="82" t="s">
        <v>255</v>
      </c>
      <c r="C6" s="59" t="s">
        <v>254</v>
      </c>
      <c r="D6" s="83"/>
      <c r="E6" s="83"/>
      <c r="F6" s="83"/>
      <c r="G6" s="84" t="s">
        <v>255</v>
      </c>
      <c r="H6" s="85" t="s">
        <v>254</v>
      </c>
    </row>
    <row r="7" spans="1:8" ht="18" customHeight="1" x14ac:dyDescent="0.25">
      <c r="A7" s="58"/>
      <c r="B7" s="82"/>
      <c r="C7" s="59"/>
      <c r="D7" s="83"/>
      <c r="E7" s="83"/>
      <c r="F7" s="83"/>
      <c r="G7" s="84"/>
      <c r="H7" s="85"/>
    </row>
    <row r="8" spans="1:8" x14ac:dyDescent="0.25">
      <c r="A8" s="58" t="s">
        <v>225</v>
      </c>
      <c r="B8" s="73">
        <v>16516000</v>
      </c>
      <c r="C8" s="68">
        <f t="shared" ref="C8:C14" si="0">SUM(B8)</f>
        <v>16516000</v>
      </c>
      <c r="D8" s="60"/>
      <c r="E8" s="60"/>
      <c r="F8" s="60" t="s">
        <v>260</v>
      </c>
      <c r="G8" s="78">
        <v>8689506</v>
      </c>
      <c r="H8" s="130">
        <f>SUM(G8)</f>
        <v>8689506</v>
      </c>
    </row>
    <row r="9" spans="1:8" x14ac:dyDescent="0.25">
      <c r="A9" s="58" t="s">
        <v>279</v>
      </c>
      <c r="B9" s="73">
        <v>13385944</v>
      </c>
      <c r="C9" s="68">
        <f t="shared" si="0"/>
        <v>13385944</v>
      </c>
      <c r="D9" s="60"/>
      <c r="E9" s="60"/>
      <c r="F9" s="60" t="s">
        <v>261</v>
      </c>
      <c r="G9" s="78">
        <v>1168670</v>
      </c>
      <c r="H9" s="130">
        <f t="shared" ref="H9:H28" si="1">SUM(G9)</f>
        <v>1168670</v>
      </c>
    </row>
    <row r="10" spans="1:8" x14ac:dyDescent="0.25">
      <c r="A10" s="58" t="s">
        <v>230</v>
      </c>
      <c r="B10" s="73">
        <v>4731439</v>
      </c>
      <c r="C10" s="68">
        <f t="shared" si="0"/>
        <v>4731439</v>
      </c>
      <c r="D10" s="60"/>
      <c r="E10" s="60"/>
      <c r="F10" s="60" t="s">
        <v>272</v>
      </c>
      <c r="G10" s="78">
        <v>9457127</v>
      </c>
      <c r="H10" s="130">
        <f t="shared" si="1"/>
        <v>9457127</v>
      </c>
    </row>
    <row r="11" spans="1:8" x14ac:dyDescent="0.25">
      <c r="A11" s="58" t="s">
        <v>281</v>
      </c>
      <c r="B11" s="73">
        <v>0</v>
      </c>
      <c r="C11" s="68">
        <f t="shared" si="0"/>
        <v>0</v>
      </c>
      <c r="D11" s="60"/>
      <c r="E11" s="60"/>
      <c r="F11" s="60" t="s">
        <v>273</v>
      </c>
      <c r="G11" s="78">
        <v>2149650</v>
      </c>
      <c r="H11" s="130">
        <f t="shared" si="1"/>
        <v>2149650</v>
      </c>
    </row>
    <row r="12" spans="1:8" x14ac:dyDescent="0.25">
      <c r="A12" s="58" t="s">
        <v>283</v>
      </c>
      <c r="B12" s="73"/>
      <c r="C12" s="68">
        <f t="shared" si="0"/>
        <v>0</v>
      </c>
      <c r="D12" s="60"/>
      <c r="E12" s="60"/>
      <c r="F12" s="60" t="s">
        <v>274</v>
      </c>
      <c r="G12" s="78">
        <v>5359960</v>
      </c>
      <c r="H12" s="130">
        <f t="shared" si="1"/>
        <v>5359960</v>
      </c>
    </row>
    <row r="13" spans="1:8" x14ac:dyDescent="0.25">
      <c r="A13" s="63" t="s">
        <v>277</v>
      </c>
      <c r="B13" s="87">
        <v>0</v>
      </c>
      <c r="C13" s="68">
        <f t="shared" si="0"/>
        <v>0</v>
      </c>
      <c r="D13" s="60"/>
      <c r="E13" s="60"/>
      <c r="F13" s="64" t="s">
        <v>277</v>
      </c>
      <c r="G13" s="79">
        <v>0</v>
      </c>
      <c r="H13" s="130">
        <f t="shared" si="1"/>
        <v>0</v>
      </c>
    </row>
    <row r="14" spans="1:8" x14ac:dyDescent="0.25">
      <c r="A14" s="63" t="s">
        <v>317</v>
      </c>
      <c r="B14" s="87">
        <v>0</v>
      </c>
      <c r="C14" s="68">
        <f t="shared" si="0"/>
        <v>0</v>
      </c>
      <c r="D14" s="60"/>
      <c r="E14" s="60"/>
      <c r="F14" s="60" t="s">
        <v>569</v>
      </c>
      <c r="G14" s="78">
        <v>660640</v>
      </c>
      <c r="H14" s="130">
        <f t="shared" si="1"/>
        <v>660640</v>
      </c>
    </row>
    <row r="15" spans="1:8" x14ac:dyDescent="0.25">
      <c r="A15" s="58"/>
      <c r="B15" s="73"/>
      <c r="C15" s="68"/>
      <c r="D15" s="60"/>
      <c r="E15" s="60"/>
      <c r="F15" s="60"/>
      <c r="G15" s="78"/>
      <c r="H15" s="130"/>
    </row>
    <row r="16" spans="1:8" x14ac:dyDescent="0.25">
      <c r="A16" s="58"/>
      <c r="B16" s="73"/>
      <c r="C16" s="68"/>
      <c r="D16" s="60"/>
      <c r="E16" s="60"/>
      <c r="F16" s="60"/>
      <c r="G16" s="78"/>
      <c r="H16" s="130"/>
    </row>
    <row r="17" spans="1:8" ht="15" customHeight="1" x14ac:dyDescent="0.25">
      <c r="A17" s="65" t="s">
        <v>262</v>
      </c>
      <c r="B17" s="74">
        <f>SUM(B8:B14)</f>
        <v>34633383</v>
      </c>
      <c r="C17" s="74">
        <f>SUM(C8:C14)</f>
        <v>34633383</v>
      </c>
      <c r="D17" s="60"/>
      <c r="E17" s="60"/>
      <c r="F17" s="66" t="s">
        <v>263</v>
      </c>
      <c r="G17" s="80">
        <f>SUM(G8:G16)</f>
        <v>27485553</v>
      </c>
      <c r="H17" s="121">
        <f t="shared" si="1"/>
        <v>27485553</v>
      </c>
    </row>
    <row r="18" spans="1:8" ht="13.5" customHeight="1" x14ac:dyDescent="0.25">
      <c r="A18" s="67"/>
      <c r="B18" s="75"/>
      <c r="C18" s="62"/>
      <c r="D18" s="60"/>
      <c r="E18" s="60"/>
      <c r="F18" s="60"/>
      <c r="G18" s="78"/>
      <c r="H18" s="130">
        <f t="shared" si="1"/>
        <v>0</v>
      </c>
    </row>
    <row r="19" spans="1:8" ht="21" customHeight="1" x14ac:dyDescent="0.25">
      <c r="A19" s="56" t="s">
        <v>264</v>
      </c>
      <c r="B19" s="76"/>
      <c r="C19" s="68"/>
      <c r="D19" s="60"/>
      <c r="E19" s="60"/>
      <c r="F19" s="57" t="s">
        <v>265</v>
      </c>
      <c r="G19" s="81"/>
      <c r="H19" s="130"/>
    </row>
    <row r="20" spans="1:8" ht="21" customHeight="1" x14ac:dyDescent="0.25">
      <c r="A20" s="56"/>
      <c r="B20" s="76"/>
      <c r="C20" s="68"/>
      <c r="D20" s="60"/>
      <c r="E20" s="60"/>
      <c r="F20" s="57"/>
      <c r="G20" s="122"/>
      <c r="H20" s="130"/>
    </row>
    <row r="21" spans="1:8" ht="11.25" customHeight="1" x14ac:dyDescent="0.25">
      <c r="A21" s="63" t="s">
        <v>278</v>
      </c>
      <c r="B21" s="87"/>
      <c r="C21" s="68">
        <f>SUM(B21)</f>
        <v>0</v>
      </c>
      <c r="D21" s="60"/>
      <c r="E21" s="60"/>
      <c r="F21" s="60" t="s">
        <v>267</v>
      </c>
      <c r="G21" s="78">
        <v>14594000</v>
      </c>
      <c r="H21" s="130">
        <f t="shared" si="1"/>
        <v>14594000</v>
      </c>
    </row>
    <row r="22" spans="1:8" x14ac:dyDescent="0.25">
      <c r="A22" s="58" t="s">
        <v>280</v>
      </c>
      <c r="B22" s="87">
        <v>0</v>
      </c>
      <c r="C22" s="68">
        <f>SUM(B22)</f>
        <v>0</v>
      </c>
      <c r="D22" s="60"/>
      <c r="E22" s="60"/>
      <c r="F22" s="60" t="s">
        <v>275</v>
      </c>
      <c r="G22" s="78">
        <v>3855000</v>
      </c>
      <c r="H22" s="130">
        <f t="shared" si="1"/>
        <v>3855000</v>
      </c>
    </row>
    <row r="23" spans="1:8" x14ac:dyDescent="0.25">
      <c r="A23" s="58" t="s">
        <v>282</v>
      </c>
      <c r="B23" s="87">
        <v>0</v>
      </c>
      <c r="C23" s="68">
        <f>SUM(B23)</f>
        <v>0</v>
      </c>
      <c r="D23" s="60"/>
      <c r="E23" s="60"/>
      <c r="F23" s="60" t="s">
        <v>266</v>
      </c>
      <c r="G23" s="78">
        <v>30142817</v>
      </c>
      <c r="H23" s="130">
        <f t="shared" si="1"/>
        <v>30142817</v>
      </c>
    </row>
    <row r="24" spans="1:8" x14ac:dyDescent="0.25">
      <c r="A24" s="58" t="s">
        <v>283</v>
      </c>
      <c r="B24" s="87">
        <v>49600967</v>
      </c>
      <c r="C24" s="68">
        <f>SUM(B24)</f>
        <v>49600967</v>
      </c>
      <c r="D24" s="60"/>
      <c r="E24" s="60"/>
      <c r="F24" s="60" t="s">
        <v>276</v>
      </c>
      <c r="G24" s="78">
        <v>8156980</v>
      </c>
      <c r="H24" s="130">
        <f t="shared" si="1"/>
        <v>8156980</v>
      </c>
    </row>
    <row r="25" spans="1:8" x14ac:dyDescent="0.25">
      <c r="A25" s="58"/>
      <c r="B25" s="87"/>
      <c r="C25" s="68"/>
      <c r="D25" s="60"/>
      <c r="E25" s="60"/>
      <c r="F25" s="60" t="s">
        <v>46</v>
      </c>
      <c r="G25" s="78">
        <v>0</v>
      </c>
      <c r="H25" s="130">
        <f t="shared" si="1"/>
        <v>0</v>
      </c>
    </row>
    <row r="26" spans="1:8" x14ac:dyDescent="0.25">
      <c r="A26" s="58"/>
      <c r="B26" s="73"/>
      <c r="C26" s="68"/>
      <c r="D26" s="60"/>
      <c r="E26" s="60"/>
      <c r="F26" s="60"/>
      <c r="G26" s="78"/>
      <c r="H26" s="130"/>
    </row>
    <row r="27" spans="1:8" ht="14.25" customHeight="1" x14ac:dyDescent="0.25">
      <c r="A27" s="65" t="s">
        <v>268</v>
      </c>
      <c r="B27" s="74">
        <f>SUM(B21:B26)</f>
        <v>49600967</v>
      </c>
      <c r="C27" s="74">
        <f>SUM(C18:C24)</f>
        <v>49600967</v>
      </c>
      <c r="D27" s="60"/>
      <c r="E27" s="60"/>
      <c r="F27" s="66" t="s">
        <v>269</v>
      </c>
      <c r="G27" s="80">
        <f>SUM(G21:G26)</f>
        <v>56748797</v>
      </c>
      <c r="H27" s="121">
        <f t="shared" si="1"/>
        <v>56748797</v>
      </c>
    </row>
    <row r="28" spans="1:8" ht="19.5" customHeight="1" x14ac:dyDescent="0.25">
      <c r="A28" s="58"/>
      <c r="B28" s="73"/>
      <c r="C28" s="62"/>
      <c r="D28" s="60"/>
      <c r="E28" s="60"/>
      <c r="F28" s="60"/>
      <c r="G28" s="72"/>
      <c r="H28" s="61">
        <f t="shared" si="1"/>
        <v>0</v>
      </c>
    </row>
    <row r="29" spans="1:8" ht="13.8" thickBot="1" x14ac:dyDescent="0.3">
      <c r="A29" s="69" t="s">
        <v>270</v>
      </c>
      <c r="B29" s="77">
        <f>SUM(B17+B27)</f>
        <v>84234350</v>
      </c>
      <c r="C29" s="77">
        <f>SUM(C17+C27)</f>
        <v>84234350</v>
      </c>
      <c r="D29" s="70"/>
      <c r="E29" s="70"/>
      <c r="F29" s="71" t="s">
        <v>271</v>
      </c>
      <c r="G29" s="86">
        <f>SUM(G17+G27)</f>
        <v>84234350</v>
      </c>
      <c r="H29" s="151">
        <f>SUM(H17+H27)</f>
        <v>84234350</v>
      </c>
    </row>
  </sheetData>
  <mergeCells count="6">
    <mergeCell ref="B5:C5"/>
    <mergeCell ref="G5:H5"/>
    <mergeCell ref="A2:H2"/>
    <mergeCell ref="A3:H3"/>
    <mergeCell ref="A4:C4"/>
    <mergeCell ref="F4:H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1" fitToHeight="2" orientation="landscape" horizontalDpi="300" verticalDpi="300" r:id="rId1"/>
  <headerFooter>
    <oddHeader>&amp;L&amp;"Times New Roman,Félkövér"&amp;14Fertőboz Község Önkormányzata&amp;C&amp;"Times New Roman,Félkövér"&amp;14 2019.évi Költségvetése&amp;R6.melléklet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ECA8-A5AE-43D7-995C-F4EE2C8BC989}">
  <sheetPr>
    <pageSetUpPr fitToPage="1"/>
  </sheetPr>
  <dimension ref="A1:E33"/>
  <sheetViews>
    <sheetView view="pageLayout" topLeftCell="A16" zoomScaleNormal="100" workbookViewId="0">
      <selection activeCell="B19" sqref="B19"/>
    </sheetView>
  </sheetViews>
  <sheetFormatPr defaultRowHeight="14.4" x14ac:dyDescent="0.3"/>
  <cols>
    <col min="1" max="1" width="86.33203125" style="24" customWidth="1"/>
    <col min="2" max="2" width="28.33203125" style="24" customWidth="1"/>
    <col min="3" max="3" width="18.44140625" style="24" customWidth="1"/>
    <col min="4" max="16384" width="8.88671875" style="24"/>
  </cols>
  <sheetData>
    <row r="1" spans="1:5" ht="23.25" customHeight="1" x14ac:dyDescent="0.35">
      <c r="A1" s="281" t="s">
        <v>26</v>
      </c>
      <c r="B1" s="312"/>
      <c r="C1" s="312"/>
    </row>
    <row r="4" spans="1:5" ht="51" customHeight="1" x14ac:dyDescent="0.3">
      <c r="A4" s="18" t="s">
        <v>25</v>
      </c>
      <c r="B4" s="19" t="s">
        <v>29</v>
      </c>
      <c r="C4" s="319" t="s">
        <v>48</v>
      </c>
      <c r="E4" s="223" t="s">
        <v>636</v>
      </c>
    </row>
    <row r="5" spans="1:5" ht="15" customHeight="1" x14ac:dyDescent="0.3">
      <c r="A5" s="19" t="s">
        <v>242</v>
      </c>
      <c r="B5" s="123"/>
      <c r="C5" s="11"/>
    </row>
    <row r="6" spans="1:5" ht="15" customHeight="1" x14ac:dyDescent="0.3">
      <c r="A6" s="19" t="s">
        <v>243</v>
      </c>
      <c r="B6" s="123"/>
      <c r="C6" s="11"/>
    </row>
    <row r="7" spans="1:5" ht="15" customHeight="1" x14ac:dyDescent="0.3">
      <c r="A7" s="19" t="s">
        <v>244</v>
      </c>
      <c r="B7" s="123"/>
      <c r="C7" s="11"/>
    </row>
    <row r="8" spans="1:5" ht="15" customHeight="1" x14ac:dyDescent="0.3">
      <c r="A8" s="19" t="s">
        <v>245</v>
      </c>
      <c r="B8" s="123"/>
      <c r="C8" s="11"/>
    </row>
    <row r="9" spans="1:5" ht="15" customHeight="1" x14ac:dyDescent="0.3">
      <c r="A9" s="18" t="s">
        <v>20</v>
      </c>
      <c r="B9" s="123"/>
      <c r="C9" s="49"/>
    </row>
    <row r="10" spans="1:5" ht="15" customHeight="1" x14ac:dyDescent="0.3">
      <c r="A10" s="19" t="s">
        <v>246</v>
      </c>
      <c r="B10" s="123"/>
      <c r="C10" s="49"/>
    </row>
    <row r="11" spans="1:5" ht="15" customHeight="1" x14ac:dyDescent="0.3">
      <c r="A11" s="19" t="s">
        <v>247</v>
      </c>
      <c r="B11" s="123"/>
      <c r="C11" s="49"/>
    </row>
    <row r="12" spans="1:5" ht="15" customHeight="1" x14ac:dyDescent="0.3">
      <c r="A12" s="19" t="s">
        <v>248</v>
      </c>
      <c r="B12" s="123"/>
      <c r="C12" s="126"/>
    </row>
    <row r="13" spans="1:5" ht="15" customHeight="1" x14ac:dyDescent="0.3">
      <c r="A13" s="19" t="s">
        <v>249</v>
      </c>
      <c r="B13" s="124"/>
      <c r="C13" s="126"/>
    </row>
    <row r="14" spans="1:5" ht="15" customHeight="1" x14ac:dyDescent="0.3">
      <c r="A14" s="19" t="s">
        <v>250</v>
      </c>
      <c r="B14" s="124"/>
      <c r="C14" s="126"/>
    </row>
    <row r="15" spans="1:5" ht="15" customHeight="1" x14ac:dyDescent="0.3">
      <c r="A15" s="19" t="s">
        <v>251</v>
      </c>
      <c r="B15" s="124"/>
      <c r="C15" s="126"/>
    </row>
    <row r="16" spans="1:5" ht="15" customHeight="1" x14ac:dyDescent="0.3">
      <c r="A16" s="19" t="s">
        <v>252</v>
      </c>
      <c r="B16" s="124"/>
      <c r="C16" s="126"/>
    </row>
    <row r="17" spans="1:3" ht="15" customHeight="1" x14ac:dyDescent="0.3">
      <c r="A17" s="18" t="s">
        <v>21</v>
      </c>
      <c r="B17" s="125"/>
      <c r="C17" s="126"/>
    </row>
    <row r="18" spans="1:3" ht="32.25" customHeight="1" x14ac:dyDescent="0.3">
      <c r="A18" s="19" t="s">
        <v>10</v>
      </c>
      <c r="B18" s="124">
        <v>2.75</v>
      </c>
      <c r="C18" s="127">
        <f>SUM(B18)</f>
        <v>2.75</v>
      </c>
    </row>
    <row r="19" spans="1:3" ht="15" customHeight="1" x14ac:dyDescent="0.3">
      <c r="A19" s="19" t="s">
        <v>11</v>
      </c>
      <c r="B19" s="124"/>
      <c r="C19" s="126"/>
    </row>
    <row r="20" spans="1:3" ht="15" customHeight="1" x14ac:dyDescent="0.3">
      <c r="A20" s="19" t="s">
        <v>12</v>
      </c>
      <c r="B20" s="124"/>
      <c r="C20" s="126"/>
    </row>
    <row r="21" spans="1:3" ht="15" customHeight="1" x14ac:dyDescent="0.3">
      <c r="A21" s="18" t="s">
        <v>22</v>
      </c>
      <c r="B21" s="125">
        <f>SUM(B18:B20)</f>
        <v>2.75</v>
      </c>
      <c r="C21" s="126">
        <f>SUM(B21)</f>
        <v>2.75</v>
      </c>
    </row>
    <row r="22" spans="1:3" ht="15" customHeight="1" x14ac:dyDescent="0.3">
      <c r="A22" s="19" t="s">
        <v>13</v>
      </c>
      <c r="B22" s="124">
        <v>1</v>
      </c>
      <c r="C22" s="126">
        <v>1</v>
      </c>
    </row>
    <row r="23" spans="1:3" ht="15" customHeight="1" x14ac:dyDescent="0.3">
      <c r="A23" s="19" t="s">
        <v>14</v>
      </c>
      <c r="B23" s="123"/>
      <c r="C23" s="126"/>
    </row>
    <row r="24" spans="1:3" ht="15" customHeight="1" x14ac:dyDescent="0.3">
      <c r="A24" s="19" t="s">
        <v>308</v>
      </c>
      <c r="B24" s="123"/>
      <c r="C24" s="126"/>
    </row>
    <row r="25" spans="1:3" ht="15" customHeight="1" x14ac:dyDescent="0.3">
      <c r="A25" s="18" t="s">
        <v>23</v>
      </c>
      <c r="B25" s="123">
        <v>1</v>
      </c>
      <c r="C25" s="49">
        <v>1</v>
      </c>
    </row>
    <row r="26" spans="1:3" ht="37.5" customHeight="1" x14ac:dyDescent="0.3">
      <c r="A26" s="18" t="s">
        <v>24</v>
      </c>
      <c r="B26" s="131">
        <f>SUM(B21:B22)</f>
        <v>3.75</v>
      </c>
      <c r="C26" s="131">
        <f>SUM(C21:C22)</f>
        <v>3.75</v>
      </c>
    </row>
    <row r="27" spans="1:3" ht="27" customHeight="1" x14ac:dyDescent="0.3">
      <c r="A27" s="19" t="s">
        <v>15</v>
      </c>
      <c r="B27" s="123"/>
      <c r="C27" s="11"/>
    </row>
    <row r="28" spans="1:3" ht="28.5" customHeight="1" x14ac:dyDescent="0.3">
      <c r="A28" s="19" t="s">
        <v>16</v>
      </c>
      <c r="B28" s="123"/>
      <c r="C28" s="11"/>
    </row>
    <row r="29" spans="1:3" ht="27.75" customHeight="1" x14ac:dyDescent="0.3">
      <c r="A29" s="19" t="s">
        <v>17</v>
      </c>
      <c r="B29" s="123"/>
      <c r="C29" s="11"/>
    </row>
    <row r="30" spans="1:3" ht="15" customHeight="1" x14ac:dyDescent="0.3">
      <c r="A30" s="19" t="s">
        <v>18</v>
      </c>
      <c r="B30" s="123"/>
      <c r="C30" s="11"/>
    </row>
    <row r="31" spans="1:3" ht="28.5" customHeight="1" x14ac:dyDescent="0.3">
      <c r="A31" s="18" t="s">
        <v>19</v>
      </c>
      <c r="B31" s="123"/>
      <c r="C31" s="11"/>
    </row>
    <row r="32" spans="1:3" x14ac:dyDescent="0.3">
      <c r="A32" s="310"/>
      <c r="B32" s="311"/>
    </row>
    <row r="33" spans="1:2" x14ac:dyDescent="0.3">
      <c r="A33" s="311"/>
      <c r="B33" s="311"/>
    </row>
  </sheetData>
  <mergeCells count="3">
    <mergeCell ref="A1:C1"/>
    <mergeCell ref="A32:B32"/>
    <mergeCell ref="A33:B33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300" verticalDpi="300" r:id="rId1"/>
  <headerFooter>
    <oddHeader xml:space="preserve">&amp;L&amp;"Times New Roman,Félkövér"&amp;14Fertőboz Község Önkormányzata&amp;C&amp;"Times New Roman,Félkövér"&amp;14 2020. évi Költségvetése&amp;R7.melléklet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P36"/>
  <sheetViews>
    <sheetView view="pageLayout" topLeftCell="A7" zoomScale="115" zoomScaleNormal="100" zoomScalePageLayoutView="115" workbookViewId="0">
      <selection activeCell="N28" sqref="N28"/>
    </sheetView>
  </sheetViews>
  <sheetFormatPr defaultColWidth="9.109375" defaultRowHeight="13.2" x14ac:dyDescent="0.25"/>
  <cols>
    <col min="1" max="1" width="1.88671875" style="26" customWidth="1"/>
    <col min="2" max="2" width="21.5546875" style="26" customWidth="1"/>
    <col min="3" max="3" width="10.88671875" style="26" customWidth="1"/>
    <col min="4" max="4" width="11.88671875" style="26" customWidth="1"/>
    <col min="5" max="5" width="9.6640625" style="26" customWidth="1"/>
    <col min="6" max="6" width="10.33203125" style="26" customWidth="1"/>
    <col min="7" max="7" width="10.5546875" style="26" customWidth="1"/>
    <col min="8" max="9" width="10" style="26" customWidth="1"/>
    <col min="10" max="10" width="9.88671875" style="26" customWidth="1"/>
    <col min="11" max="11" width="10.109375" style="26" customWidth="1"/>
    <col min="12" max="12" width="9.6640625" style="26" customWidth="1"/>
    <col min="13" max="13" width="11.5546875" style="26" customWidth="1"/>
    <col min="14" max="14" width="10.109375" style="26" customWidth="1"/>
    <col min="15" max="15" width="10.88671875" style="26" customWidth="1"/>
    <col min="16" max="16384" width="9.109375" style="26"/>
  </cols>
  <sheetData>
    <row r="4" spans="2:15" ht="17.399999999999999" x14ac:dyDescent="0.3">
      <c r="B4" s="315" t="s">
        <v>637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</row>
    <row r="5" spans="2:15" x14ac:dyDescent="0.25">
      <c r="O5" s="26" t="s">
        <v>573</v>
      </c>
    </row>
    <row r="6" spans="2:15" ht="13.8" thickBot="1" x14ac:dyDescent="0.3"/>
    <row r="7" spans="2:15" ht="13.8" thickTop="1" x14ac:dyDescent="0.25">
      <c r="B7" s="89" t="s">
        <v>36</v>
      </c>
      <c r="C7" s="90" t="s">
        <v>284</v>
      </c>
      <c r="D7" s="90" t="s">
        <v>285</v>
      </c>
      <c r="E7" s="90" t="s">
        <v>286</v>
      </c>
      <c r="F7" s="90" t="s">
        <v>287</v>
      </c>
      <c r="G7" s="90" t="s">
        <v>288</v>
      </c>
      <c r="H7" s="90" t="s">
        <v>289</v>
      </c>
      <c r="I7" s="90" t="s">
        <v>290</v>
      </c>
      <c r="J7" s="90" t="s">
        <v>291</v>
      </c>
      <c r="K7" s="90" t="s">
        <v>292</v>
      </c>
      <c r="L7" s="90" t="s">
        <v>293</v>
      </c>
      <c r="M7" s="90" t="s">
        <v>294</v>
      </c>
      <c r="N7" s="90" t="s">
        <v>295</v>
      </c>
      <c r="O7" s="91" t="s">
        <v>254</v>
      </c>
    </row>
    <row r="8" spans="2:15" s="33" customFormat="1" x14ac:dyDescent="0.25">
      <c r="B8" s="92" t="s">
        <v>296</v>
      </c>
      <c r="C8" s="213">
        <f t="shared" ref="C8:N8" si="0">SUM(C9:C16)</f>
        <v>7019530.333333333</v>
      </c>
      <c r="D8" s="213">
        <f t="shared" si="0"/>
        <v>7019530</v>
      </c>
      <c r="E8" s="213">
        <f t="shared" si="0"/>
        <v>7019530</v>
      </c>
      <c r="F8" s="213">
        <f t="shared" si="0"/>
        <v>7019530</v>
      </c>
      <c r="G8" s="213">
        <f t="shared" si="0"/>
        <v>7019529</v>
      </c>
      <c r="H8" s="213">
        <f t="shared" si="0"/>
        <v>7019529</v>
      </c>
      <c r="I8" s="213">
        <f t="shared" si="0"/>
        <v>7019529</v>
      </c>
      <c r="J8" s="213">
        <f t="shared" si="0"/>
        <v>7019528</v>
      </c>
      <c r="K8" s="213">
        <f t="shared" si="0"/>
        <v>7019527</v>
      </c>
      <c r="L8" s="213">
        <f t="shared" si="0"/>
        <v>7019528</v>
      </c>
      <c r="M8" s="213">
        <f t="shared" si="0"/>
        <v>7019528</v>
      </c>
      <c r="N8" s="213">
        <f t="shared" si="0"/>
        <v>7019532</v>
      </c>
      <c r="O8" s="94">
        <f>SUM(C8:N8)</f>
        <v>84234350.333333328</v>
      </c>
    </row>
    <row r="9" spans="2:15" x14ac:dyDescent="0.25">
      <c r="B9" s="93" t="s">
        <v>306</v>
      </c>
      <c r="C9" s="214">
        <v>0</v>
      </c>
      <c r="D9" s="214">
        <v>0</v>
      </c>
      <c r="E9" s="214">
        <v>0</v>
      </c>
      <c r="F9" s="214">
        <v>0</v>
      </c>
      <c r="G9" s="214">
        <v>0</v>
      </c>
      <c r="H9" s="214">
        <v>0</v>
      </c>
      <c r="I9" s="214">
        <v>0</v>
      </c>
      <c r="J9" s="214">
        <v>0</v>
      </c>
      <c r="K9" s="214">
        <v>0</v>
      </c>
      <c r="L9" s="214">
        <v>0</v>
      </c>
      <c r="M9" s="214">
        <v>0</v>
      </c>
      <c r="N9" s="214">
        <v>0</v>
      </c>
      <c r="O9" s="94">
        <v>0</v>
      </c>
    </row>
    <row r="10" spans="2:15" x14ac:dyDescent="0.25">
      <c r="B10" s="93" t="s">
        <v>307</v>
      </c>
      <c r="C10" s="214">
        <v>1376334</v>
      </c>
      <c r="D10" s="214">
        <v>1376334</v>
      </c>
      <c r="E10" s="214">
        <v>1376334</v>
      </c>
      <c r="F10" s="214">
        <v>1376334</v>
      </c>
      <c r="G10" s="214">
        <v>1376333</v>
      </c>
      <c r="H10" s="214">
        <v>1376333</v>
      </c>
      <c r="I10" s="214">
        <v>1376333</v>
      </c>
      <c r="J10" s="214">
        <v>1376333</v>
      </c>
      <c r="K10" s="214">
        <v>1376333</v>
      </c>
      <c r="L10" s="214">
        <v>1376333</v>
      </c>
      <c r="M10" s="214">
        <v>1376333</v>
      </c>
      <c r="N10" s="214">
        <v>1376333</v>
      </c>
      <c r="O10" s="94">
        <f>C10+D10+E10+F10+G10+H10+I10+J10+K10+L10+M10+N10</f>
        <v>16516000</v>
      </c>
    </row>
    <row r="11" spans="2:15" x14ac:dyDescent="0.25">
      <c r="B11" s="93" t="s">
        <v>279</v>
      </c>
      <c r="C11" s="214">
        <f>O11/12</f>
        <v>1115495.3333333333</v>
      </c>
      <c r="D11" s="214">
        <v>1115495</v>
      </c>
      <c r="E11" s="214">
        <v>1115495</v>
      </c>
      <c r="F11" s="214">
        <v>1115495</v>
      </c>
      <c r="G11" s="214">
        <v>1115495</v>
      </c>
      <c r="H11" s="214">
        <v>1115495</v>
      </c>
      <c r="I11" s="214">
        <v>1115495</v>
      </c>
      <c r="J11" s="214">
        <v>1115495</v>
      </c>
      <c r="K11" s="214">
        <v>1115495</v>
      </c>
      <c r="L11" s="214">
        <v>1115495</v>
      </c>
      <c r="M11" s="214">
        <v>1115495</v>
      </c>
      <c r="N11" s="214">
        <v>1115499</v>
      </c>
      <c r="O11" s="94">
        <v>13385944</v>
      </c>
    </row>
    <row r="12" spans="2:15" x14ac:dyDescent="0.25">
      <c r="B12" s="93" t="s">
        <v>241</v>
      </c>
      <c r="C12" s="214">
        <v>394287</v>
      </c>
      <c r="D12" s="214">
        <v>394287</v>
      </c>
      <c r="E12" s="214">
        <v>394287</v>
      </c>
      <c r="F12" s="214">
        <v>394287</v>
      </c>
      <c r="G12" s="214">
        <v>394287</v>
      </c>
      <c r="H12" s="214">
        <v>394287</v>
      </c>
      <c r="I12" s="214">
        <v>394287</v>
      </c>
      <c r="J12" s="214">
        <v>394286</v>
      </c>
      <c r="K12" s="214">
        <v>394286</v>
      </c>
      <c r="L12" s="214">
        <v>394286</v>
      </c>
      <c r="M12" s="214">
        <v>394286</v>
      </c>
      <c r="N12" s="214">
        <v>394286</v>
      </c>
      <c r="O12" s="94">
        <f>SUM(C12:N12)</f>
        <v>4731439</v>
      </c>
    </row>
    <row r="13" spans="2:15" x14ac:dyDescent="0.25">
      <c r="B13" s="93" t="s">
        <v>298</v>
      </c>
      <c r="C13" s="214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4">
        <v>0</v>
      </c>
      <c r="L13" s="214">
        <v>0</v>
      </c>
      <c r="M13" s="214">
        <v>0</v>
      </c>
      <c r="N13" s="214">
        <v>0</v>
      </c>
      <c r="O13" s="94">
        <f>SUM(C13:N13)</f>
        <v>0</v>
      </c>
    </row>
    <row r="14" spans="2:15" x14ac:dyDescent="0.25">
      <c r="B14" s="93" t="s">
        <v>297</v>
      </c>
      <c r="C14" s="214">
        <f>O14/12</f>
        <v>0</v>
      </c>
      <c r="D14" s="214">
        <v>0</v>
      </c>
      <c r="E14" s="214">
        <v>0</v>
      </c>
      <c r="F14" s="214">
        <v>0</v>
      </c>
      <c r="G14" s="214">
        <v>0</v>
      </c>
      <c r="H14" s="214">
        <v>0</v>
      </c>
      <c r="I14" s="214">
        <v>0</v>
      </c>
      <c r="J14" s="214">
        <v>0</v>
      </c>
      <c r="K14" s="214">
        <v>0</v>
      </c>
      <c r="L14" s="214">
        <v>0</v>
      </c>
      <c r="M14" s="214">
        <v>0</v>
      </c>
      <c r="N14" s="214">
        <v>0</v>
      </c>
      <c r="O14" s="94">
        <v>0</v>
      </c>
    </row>
    <row r="15" spans="2:15" x14ac:dyDescent="0.25">
      <c r="B15" s="93" t="s">
        <v>299</v>
      </c>
      <c r="C15" s="214">
        <v>4133414</v>
      </c>
      <c r="D15" s="214">
        <v>4133414</v>
      </c>
      <c r="E15" s="214">
        <v>4133414</v>
      </c>
      <c r="F15" s="214">
        <v>4133414</v>
      </c>
      <c r="G15" s="214">
        <v>4133414</v>
      </c>
      <c r="H15" s="214">
        <v>4133414</v>
      </c>
      <c r="I15" s="214">
        <v>4133414</v>
      </c>
      <c r="J15" s="214">
        <v>4133414</v>
      </c>
      <c r="K15" s="214">
        <v>4133413</v>
      </c>
      <c r="L15" s="214">
        <v>4133414</v>
      </c>
      <c r="M15" s="214">
        <v>4133414</v>
      </c>
      <c r="N15" s="214">
        <v>4133414</v>
      </c>
      <c r="O15" s="94">
        <f>C15+D15+E15+F15+G15+H15+I15+J15+K15+L15+M15+N15</f>
        <v>49600967</v>
      </c>
    </row>
    <row r="16" spans="2:15" x14ac:dyDescent="0.25">
      <c r="B16" s="93" t="s">
        <v>321</v>
      </c>
      <c r="C16" s="214">
        <f>O16/12</f>
        <v>0</v>
      </c>
      <c r="D16" s="214">
        <v>0</v>
      </c>
      <c r="E16" s="214">
        <v>0</v>
      </c>
      <c r="F16" s="214">
        <v>0</v>
      </c>
      <c r="G16" s="214">
        <v>0</v>
      </c>
      <c r="H16" s="214">
        <v>0</v>
      </c>
      <c r="I16" s="214">
        <v>0</v>
      </c>
      <c r="J16" s="214">
        <v>0</v>
      </c>
      <c r="K16" s="214">
        <v>0</v>
      </c>
      <c r="L16" s="214">
        <v>0</v>
      </c>
      <c r="M16" s="214">
        <v>0</v>
      </c>
      <c r="N16" s="214">
        <v>0</v>
      </c>
      <c r="O16" s="94">
        <f>SUM(E16)</f>
        <v>0</v>
      </c>
    </row>
    <row r="17" spans="2:16" x14ac:dyDescent="0.25">
      <c r="B17" s="92" t="s">
        <v>300</v>
      </c>
      <c r="C17" s="213">
        <f>SUM(C9:C16)</f>
        <v>7019530.333333333</v>
      </c>
      <c r="D17" s="213">
        <f t="shared" ref="D17:N17" si="1">SUM(D9:D16)</f>
        <v>7019530</v>
      </c>
      <c r="E17" s="213">
        <f t="shared" si="1"/>
        <v>7019530</v>
      </c>
      <c r="F17" s="213">
        <f t="shared" si="1"/>
        <v>7019530</v>
      </c>
      <c r="G17" s="213">
        <f t="shared" si="1"/>
        <v>7019529</v>
      </c>
      <c r="H17" s="213">
        <f t="shared" si="1"/>
        <v>7019529</v>
      </c>
      <c r="I17" s="213">
        <f t="shared" si="1"/>
        <v>7019529</v>
      </c>
      <c r="J17" s="213">
        <f t="shared" si="1"/>
        <v>7019528</v>
      </c>
      <c r="K17" s="213">
        <f t="shared" si="1"/>
        <v>7019527</v>
      </c>
      <c r="L17" s="213">
        <f t="shared" si="1"/>
        <v>7019528</v>
      </c>
      <c r="M17" s="213">
        <f t="shared" si="1"/>
        <v>7019528</v>
      </c>
      <c r="N17" s="213">
        <f t="shared" si="1"/>
        <v>7019532</v>
      </c>
      <c r="O17" s="94">
        <f>SUM(O9:O16)</f>
        <v>84234350</v>
      </c>
      <c r="P17" s="28"/>
    </row>
    <row r="18" spans="2:16" x14ac:dyDescent="0.25">
      <c r="B18" s="93"/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94"/>
    </row>
    <row r="19" spans="2:16" s="33" customFormat="1" x14ac:dyDescent="0.25">
      <c r="B19" s="92" t="s">
        <v>301</v>
      </c>
      <c r="C19" s="213">
        <f>SUM(C20:C27)</f>
        <v>7019530</v>
      </c>
      <c r="D19" s="213">
        <f>SUM(D20:D27)</f>
        <v>7019530</v>
      </c>
      <c r="E19" s="213">
        <f t="shared" ref="E19:N19" si="2">SUM(E20:E27)</f>
        <v>7019530</v>
      </c>
      <c r="F19" s="213">
        <f t="shared" si="2"/>
        <v>7019530</v>
      </c>
      <c r="G19" s="213">
        <f t="shared" si="2"/>
        <v>7019529</v>
      </c>
      <c r="H19" s="213">
        <f t="shared" si="2"/>
        <v>7019529</v>
      </c>
      <c r="I19" s="213">
        <f t="shared" si="2"/>
        <v>7019529</v>
      </c>
      <c r="J19" s="213">
        <f t="shared" si="2"/>
        <v>7019528</v>
      </c>
      <c r="K19" s="213">
        <f t="shared" si="2"/>
        <v>7019527</v>
      </c>
      <c r="L19" s="213">
        <f t="shared" si="2"/>
        <v>7019528</v>
      </c>
      <c r="M19" s="213">
        <f t="shared" si="2"/>
        <v>7019528</v>
      </c>
      <c r="N19" s="213">
        <f t="shared" si="2"/>
        <v>7019532</v>
      </c>
      <c r="O19" s="94">
        <f t="shared" ref="O19:O27" si="3">SUM(C19:N19)</f>
        <v>84234350</v>
      </c>
    </row>
    <row r="20" spans="2:16" x14ac:dyDescent="0.25">
      <c r="B20" s="93" t="s">
        <v>260</v>
      </c>
      <c r="C20" s="214">
        <v>724125</v>
      </c>
      <c r="D20" s="214">
        <v>724126</v>
      </c>
      <c r="E20" s="214">
        <v>724125</v>
      </c>
      <c r="F20" s="214">
        <v>724126</v>
      </c>
      <c r="G20" s="214">
        <v>724125</v>
      </c>
      <c r="H20" s="214">
        <v>724126</v>
      </c>
      <c r="I20" s="214">
        <v>724125</v>
      </c>
      <c r="J20" s="214">
        <v>724126</v>
      </c>
      <c r="K20" s="214">
        <v>724125</v>
      </c>
      <c r="L20" s="214">
        <v>724126</v>
      </c>
      <c r="M20" s="214">
        <v>724125</v>
      </c>
      <c r="N20" s="214">
        <v>724126</v>
      </c>
      <c r="O20" s="94">
        <f t="shared" si="3"/>
        <v>8689506</v>
      </c>
    </row>
    <row r="21" spans="2:16" x14ac:dyDescent="0.25">
      <c r="B21" s="93" t="s">
        <v>305</v>
      </c>
      <c r="C21" s="214">
        <v>97389</v>
      </c>
      <c r="D21" s="214">
        <v>97389</v>
      </c>
      <c r="E21" s="214">
        <v>97389</v>
      </c>
      <c r="F21" s="214">
        <v>97389</v>
      </c>
      <c r="G21" s="214">
        <v>97389</v>
      </c>
      <c r="H21" s="214">
        <v>97389</v>
      </c>
      <c r="I21" s="214">
        <v>97389</v>
      </c>
      <c r="J21" s="214">
        <v>97390</v>
      </c>
      <c r="K21" s="214">
        <v>97389</v>
      </c>
      <c r="L21" s="214">
        <v>97390</v>
      </c>
      <c r="M21" s="214">
        <v>97389</v>
      </c>
      <c r="N21" s="214">
        <v>97389</v>
      </c>
      <c r="O21" s="94">
        <f t="shared" si="3"/>
        <v>1168670</v>
      </c>
    </row>
    <row r="22" spans="2:16" x14ac:dyDescent="0.25">
      <c r="B22" s="93" t="s">
        <v>272</v>
      </c>
      <c r="C22" s="214">
        <v>788094</v>
      </c>
      <c r="D22" s="214">
        <v>788094</v>
      </c>
      <c r="E22" s="214">
        <v>788094</v>
      </c>
      <c r="F22" s="214">
        <v>788093</v>
      </c>
      <c r="G22" s="214">
        <v>788094</v>
      </c>
      <c r="H22" s="214">
        <v>788094</v>
      </c>
      <c r="I22" s="214">
        <v>788094</v>
      </c>
      <c r="J22" s="214">
        <v>788094</v>
      </c>
      <c r="K22" s="214">
        <v>788094</v>
      </c>
      <c r="L22" s="214">
        <v>788094</v>
      </c>
      <c r="M22" s="214">
        <v>788094</v>
      </c>
      <c r="N22" s="214">
        <v>788094</v>
      </c>
      <c r="O22" s="94">
        <f t="shared" si="3"/>
        <v>9457127</v>
      </c>
    </row>
    <row r="23" spans="2:16" x14ac:dyDescent="0.25">
      <c r="B23" s="93" t="s">
        <v>273</v>
      </c>
      <c r="C23" s="214">
        <v>179138</v>
      </c>
      <c r="D23" s="214">
        <v>179137</v>
      </c>
      <c r="E23" s="214">
        <v>179138</v>
      </c>
      <c r="F23" s="214">
        <v>179137</v>
      </c>
      <c r="G23" s="214">
        <v>179138</v>
      </c>
      <c r="H23" s="214">
        <v>179137</v>
      </c>
      <c r="I23" s="214">
        <v>179138</v>
      </c>
      <c r="J23" s="214">
        <v>179137</v>
      </c>
      <c r="K23" s="214">
        <v>179138</v>
      </c>
      <c r="L23" s="214">
        <v>179137</v>
      </c>
      <c r="M23" s="214">
        <v>179138</v>
      </c>
      <c r="N23" s="214">
        <v>179137</v>
      </c>
      <c r="O23" s="94">
        <f t="shared" si="3"/>
        <v>2149650</v>
      </c>
    </row>
    <row r="24" spans="2:16" x14ac:dyDescent="0.25">
      <c r="B24" s="93" t="s">
        <v>274</v>
      </c>
      <c r="C24" s="214">
        <v>446663</v>
      </c>
      <c r="D24" s="214">
        <v>446663</v>
      </c>
      <c r="E24" s="214">
        <v>446664</v>
      </c>
      <c r="F24" s="214">
        <v>446663</v>
      </c>
      <c r="G24" s="214">
        <v>446664</v>
      </c>
      <c r="H24" s="214">
        <v>446663</v>
      </c>
      <c r="I24" s="214">
        <v>446663</v>
      </c>
      <c r="J24" s="214">
        <v>446664</v>
      </c>
      <c r="K24" s="214">
        <v>446663</v>
      </c>
      <c r="L24" s="214">
        <v>446663</v>
      </c>
      <c r="M24" s="214">
        <v>446664</v>
      </c>
      <c r="N24" s="214">
        <v>446663</v>
      </c>
      <c r="O24" s="94">
        <f t="shared" si="3"/>
        <v>5359960</v>
      </c>
    </row>
    <row r="25" spans="2:16" x14ac:dyDescent="0.25">
      <c r="B25" s="93" t="s">
        <v>0</v>
      </c>
      <c r="C25" s="214">
        <v>1537416</v>
      </c>
      <c r="D25" s="214">
        <v>1537417</v>
      </c>
      <c r="E25" s="214">
        <v>1537416</v>
      </c>
      <c r="F25" s="214">
        <v>1537417</v>
      </c>
      <c r="G25" s="214">
        <v>1537417</v>
      </c>
      <c r="H25" s="214">
        <v>1537417</v>
      </c>
      <c r="I25" s="214">
        <v>1537417</v>
      </c>
      <c r="J25" s="214">
        <v>1537416</v>
      </c>
      <c r="K25" s="214">
        <v>1537417</v>
      </c>
      <c r="L25" s="214">
        <v>1537416</v>
      </c>
      <c r="M25" s="214">
        <v>1537417</v>
      </c>
      <c r="N25" s="214">
        <v>1537417</v>
      </c>
      <c r="O25" s="94">
        <f t="shared" si="3"/>
        <v>18449000</v>
      </c>
    </row>
    <row r="26" spans="2:16" x14ac:dyDescent="0.25">
      <c r="B26" s="93" t="s">
        <v>1</v>
      </c>
      <c r="C26" s="214">
        <v>3191650</v>
      </c>
      <c r="D26" s="214">
        <v>3191649</v>
      </c>
      <c r="E26" s="214">
        <v>3191650</v>
      </c>
      <c r="F26" s="214">
        <v>3191649</v>
      </c>
      <c r="G26" s="214">
        <v>3191650</v>
      </c>
      <c r="H26" s="214">
        <v>3191650</v>
      </c>
      <c r="I26" s="214">
        <v>3191649</v>
      </c>
      <c r="J26" s="214">
        <v>3191650</v>
      </c>
      <c r="K26" s="214">
        <v>3191650</v>
      </c>
      <c r="L26" s="214">
        <v>3191650</v>
      </c>
      <c r="M26" s="214">
        <v>3191650</v>
      </c>
      <c r="N26" s="214">
        <v>3191650</v>
      </c>
      <c r="O26" s="94">
        <f t="shared" si="3"/>
        <v>38299797</v>
      </c>
    </row>
    <row r="27" spans="2:16" x14ac:dyDescent="0.25">
      <c r="B27" s="93" t="s">
        <v>569</v>
      </c>
      <c r="C27" s="214">
        <v>55055</v>
      </c>
      <c r="D27" s="214">
        <v>55055</v>
      </c>
      <c r="E27" s="214">
        <v>55054</v>
      </c>
      <c r="F27" s="214">
        <v>55056</v>
      </c>
      <c r="G27" s="214">
        <v>55052</v>
      </c>
      <c r="H27" s="214">
        <v>55053</v>
      </c>
      <c r="I27" s="214">
        <v>55054</v>
      </c>
      <c r="J27" s="214">
        <v>55051</v>
      </c>
      <c r="K27" s="214">
        <v>55051</v>
      </c>
      <c r="L27" s="214">
        <v>55052</v>
      </c>
      <c r="M27" s="214">
        <v>55051</v>
      </c>
      <c r="N27" s="214">
        <v>55056</v>
      </c>
      <c r="O27" s="94">
        <f t="shared" si="3"/>
        <v>660640</v>
      </c>
    </row>
    <row r="28" spans="2:16" x14ac:dyDescent="0.25">
      <c r="B28" s="92" t="s">
        <v>302</v>
      </c>
      <c r="C28" s="213">
        <f>SUM(C20:C27)</f>
        <v>7019530</v>
      </c>
      <c r="D28" s="213">
        <f t="shared" ref="D28:N28" si="4">SUM(D20:D27)</f>
        <v>7019530</v>
      </c>
      <c r="E28" s="213">
        <f t="shared" si="4"/>
        <v>7019530</v>
      </c>
      <c r="F28" s="213">
        <f t="shared" si="4"/>
        <v>7019530</v>
      </c>
      <c r="G28" s="213">
        <f t="shared" si="4"/>
        <v>7019529</v>
      </c>
      <c r="H28" s="213">
        <f t="shared" si="4"/>
        <v>7019529</v>
      </c>
      <c r="I28" s="213">
        <f t="shared" si="4"/>
        <v>7019529</v>
      </c>
      <c r="J28" s="213">
        <f t="shared" si="4"/>
        <v>7019528</v>
      </c>
      <c r="K28" s="213">
        <f t="shared" si="4"/>
        <v>7019527</v>
      </c>
      <c r="L28" s="213">
        <f t="shared" si="4"/>
        <v>7019528</v>
      </c>
      <c r="M28" s="213">
        <f t="shared" si="4"/>
        <v>7019528</v>
      </c>
      <c r="N28" s="213">
        <f t="shared" si="4"/>
        <v>7019532</v>
      </c>
      <c r="O28" s="94">
        <f>SUM(O20:O27)</f>
        <v>84234350</v>
      </c>
    </row>
    <row r="29" spans="2:16" x14ac:dyDescent="0.25">
      <c r="B29" s="95" t="s">
        <v>303</v>
      </c>
      <c r="C29" s="313">
        <f>(C17-C28)</f>
        <v>0.33333333302289248</v>
      </c>
      <c r="D29" s="313">
        <f>(C29+D17-D28)</f>
        <v>0.33333333302289248</v>
      </c>
      <c r="E29" s="313">
        <f>(D29+E17-E28)</f>
        <v>0.33333333302289248</v>
      </c>
      <c r="F29" s="313">
        <f>(E29+F17-F28)</f>
        <v>0.33333333302289248</v>
      </c>
      <c r="G29" s="313">
        <f>(F29+G17-G28)</f>
        <v>0.33333333302289248</v>
      </c>
      <c r="H29" s="313">
        <f>(G29+H17-H28)</f>
        <v>0.33333333302289248</v>
      </c>
      <c r="I29" s="313">
        <v>0</v>
      </c>
      <c r="J29" s="313">
        <v>0</v>
      </c>
      <c r="K29" s="313">
        <v>0</v>
      </c>
      <c r="L29" s="313">
        <v>0</v>
      </c>
      <c r="M29" s="313">
        <v>0</v>
      </c>
      <c r="N29" s="313">
        <v>0</v>
      </c>
      <c r="O29" s="316">
        <v>0</v>
      </c>
    </row>
    <row r="30" spans="2:16" ht="13.8" thickBot="1" x14ac:dyDescent="0.3">
      <c r="B30" s="96" t="s">
        <v>304</v>
      </c>
      <c r="C30" s="314"/>
      <c r="D30" s="314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7"/>
    </row>
    <row r="31" spans="2:16" ht="13.8" thickTop="1" x14ac:dyDescent="0.25"/>
    <row r="36" spans="13:13" x14ac:dyDescent="0.25">
      <c r="M36" s="26" t="s">
        <v>589</v>
      </c>
    </row>
  </sheetData>
  <mergeCells count="14">
    <mergeCell ref="J29:J30"/>
    <mergeCell ref="K29:K30"/>
    <mergeCell ref="L29:L30"/>
    <mergeCell ref="M29:M30"/>
    <mergeCell ref="B4:O4"/>
    <mergeCell ref="C29:C30"/>
    <mergeCell ref="D29:D30"/>
    <mergeCell ref="E29:E30"/>
    <mergeCell ref="F29:F30"/>
    <mergeCell ref="G29:G30"/>
    <mergeCell ref="H29:H30"/>
    <mergeCell ref="I29:I30"/>
    <mergeCell ref="N29:N30"/>
    <mergeCell ref="O29:O30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73" fitToHeight="2" orientation="landscape" horizontalDpi="300" verticalDpi="300" r:id="rId1"/>
  <headerFooter>
    <oddHeader xml:space="preserve">&amp;L&amp;"Times New Roman,Félkövér"&amp;12Fertőboz Község Önkormányzata&amp;C&amp;"Times New Roman,Félkövér"2020. évi Költségvetés&amp;R&amp;"Times New Roman,Félkövér"8. melléklet
</oddHeader>
  </headerFooter>
  <rowBreaks count="1" manualBreakCount="1">
    <brk id="34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14"/>
  <sheetViews>
    <sheetView view="pageLayout" zoomScaleNormal="100" workbookViewId="0">
      <selection activeCell="D13" sqref="D13"/>
    </sheetView>
  </sheetViews>
  <sheetFormatPr defaultColWidth="7.44140625" defaultRowHeight="14.4" x14ac:dyDescent="0.3"/>
  <cols>
    <col min="1" max="1" width="12.44140625" customWidth="1"/>
    <col min="2" max="2" width="92.6640625" customWidth="1"/>
    <col min="3" max="3" width="13.88671875" bestFit="1" customWidth="1"/>
    <col min="4" max="4" width="4.5546875" customWidth="1"/>
    <col min="5" max="5" width="16.5546875" customWidth="1"/>
    <col min="6" max="6" width="15" customWidth="1"/>
  </cols>
  <sheetData>
    <row r="1" spans="2:6" x14ac:dyDescent="0.3">
      <c r="B1" s="99"/>
      <c r="C1" s="24"/>
      <c r="D1" s="24"/>
      <c r="E1" s="24"/>
    </row>
    <row r="2" spans="2:6" ht="27" customHeight="1" x14ac:dyDescent="0.35">
      <c r="B2" s="318"/>
      <c r="C2" s="318"/>
      <c r="D2" s="100"/>
      <c r="E2" s="100"/>
      <c r="F2" s="98"/>
    </row>
    <row r="3" spans="2:6" ht="18" x14ac:dyDescent="0.35">
      <c r="B3" s="281" t="s">
        <v>587</v>
      </c>
      <c r="C3" s="281"/>
    </row>
    <row r="4" spans="2:6" ht="15" customHeight="1" x14ac:dyDescent="0.3"/>
    <row r="5" spans="2:6" ht="52.5" customHeight="1" x14ac:dyDescent="0.35">
      <c r="B5" s="101" t="s">
        <v>2</v>
      </c>
      <c r="C5" s="128"/>
    </row>
    <row r="6" spans="2:6" ht="15" customHeight="1" x14ac:dyDescent="0.35">
      <c r="B6" s="102"/>
      <c r="C6" s="129"/>
    </row>
    <row r="7" spans="2:6" ht="36" x14ac:dyDescent="0.35">
      <c r="B7" s="103" t="s">
        <v>3</v>
      </c>
      <c r="C7" s="104">
        <v>0</v>
      </c>
    </row>
    <row r="8" spans="2:6" ht="36" x14ac:dyDescent="0.35">
      <c r="B8" s="103" t="s">
        <v>4</v>
      </c>
      <c r="C8" s="104">
        <v>0</v>
      </c>
    </row>
    <row r="9" spans="2:6" ht="36.6" x14ac:dyDescent="0.4">
      <c r="B9" s="103" t="s">
        <v>5</v>
      </c>
      <c r="C9" s="222">
        <v>3435780</v>
      </c>
    </row>
    <row r="10" spans="2:6" ht="17.25" customHeight="1" x14ac:dyDescent="0.35">
      <c r="B10" s="105" t="s">
        <v>7</v>
      </c>
      <c r="C10" s="221" t="s">
        <v>586</v>
      </c>
    </row>
    <row r="11" spans="2:6" ht="18" customHeight="1" x14ac:dyDescent="0.35">
      <c r="B11" s="105" t="s">
        <v>8</v>
      </c>
      <c r="C11" s="104">
        <v>0</v>
      </c>
    </row>
    <row r="12" spans="2:6" ht="36" x14ac:dyDescent="0.35">
      <c r="B12" s="103" t="s">
        <v>6</v>
      </c>
      <c r="C12" s="104">
        <v>0</v>
      </c>
    </row>
    <row r="13" spans="2:6" ht="18" x14ac:dyDescent="0.35">
      <c r="B13" s="103" t="s">
        <v>9</v>
      </c>
      <c r="C13" s="104">
        <v>0</v>
      </c>
    </row>
    <row r="14" spans="2:6" ht="18" x14ac:dyDescent="0.35">
      <c r="B14" s="106"/>
      <c r="C14" s="107"/>
    </row>
  </sheetData>
  <mergeCells count="2">
    <mergeCell ref="B2:C2"/>
    <mergeCell ref="B3:C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1" orientation="landscape" horizontalDpi="300" verticalDpi="300" r:id="rId1"/>
  <headerFooter>
    <oddHeader xml:space="preserve">&amp;L&amp;"Times New Roman,Félkövér"&amp;14Fertőboz Község Önkormányzata&amp;C&amp;"Times New Roman,Félkövér"&amp;14 2020
 évi Költségvetése
&amp;R9.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2</vt:i4>
      </vt:variant>
    </vt:vector>
  </HeadingPairs>
  <TitlesOfParts>
    <vt:vector size="13" baseType="lpstr">
      <vt:lpstr>kiemelt ei</vt:lpstr>
      <vt:lpstr>Kiadások </vt:lpstr>
      <vt:lpstr>Bevételek </vt:lpstr>
      <vt:lpstr>beruházások felújítások</vt:lpstr>
      <vt:lpstr>szociális és átadott</vt:lpstr>
      <vt:lpstr>MŰK-FELH</vt:lpstr>
      <vt:lpstr>létszám</vt:lpstr>
      <vt:lpstr>EI FELHASZN TERV</vt:lpstr>
      <vt:lpstr>KÖZVETETT</vt:lpstr>
      <vt:lpstr>Gördülő</vt:lpstr>
      <vt:lpstr>Munka1</vt:lpstr>
      <vt:lpstr>'EI FELHASZN TERV'!Nyomtatási_terület</vt:lpstr>
      <vt:lpstr>KÖZVETETT!Nyomtatási_terület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2021-01-13T10:37:33Z</cp:lastPrinted>
  <dcterms:created xsi:type="dcterms:W3CDTF">2014-01-03T21:48:14Z</dcterms:created>
  <dcterms:modified xsi:type="dcterms:W3CDTF">2021-05-24T14:57:25Z</dcterms:modified>
</cp:coreProperties>
</file>