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ertőboz 2021\Rendeletek\Rendeletek_Loclex\"/>
    </mc:Choice>
  </mc:AlternateContent>
  <xr:revisionPtr revIDLastSave="0" documentId="8_{D9B7C588-A3CC-46A8-BD44-20A3A43588AF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kiemelt ei" sheetId="1" r:id="rId1"/>
    <sheet name="Kiadások" sheetId="35" r:id="rId2"/>
    <sheet name="bevételek" sheetId="10" r:id="rId3"/>
    <sheet name="beruházások felújítások " sheetId="37" r:id="rId4"/>
    <sheet name="szociális és átadott" sheetId="29" r:id="rId5"/>
    <sheet name="MŰK-FELH" sheetId="19" r:id="rId6"/>
    <sheet name="létszám" sheetId="39" r:id="rId7"/>
    <sheet name="EI FELHASZN TERV" sheetId="40" r:id="rId8"/>
    <sheet name="KÖZVETETT" sheetId="43" r:id="rId9"/>
    <sheet name="Gördülő" sheetId="45" r:id="rId10"/>
  </sheets>
  <definedNames>
    <definedName name="_pr232" localSheetId="8">KÖZVETETT!#REF!</definedName>
    <definedName name="_pr232" localSheetId="5">'MŰK-FELH'!#REF!</definedName>
    <definedName name="_pr233" localSheetId="8">KÖZVETETT!#REF!</definedName>
    <definedName name="_pr233" localSheetId="5">'MŰK-FELH'!#REF!</definedName>
    <definedName name="_pr234" localSheetId="8">KÖZVETETT!#REF!</definedName>
    <definedName name="_pr234" localSheetId="5">'MŰK-FELH'!#REF!</definedName>
    <definedName name="_pr235" localSheetId="8">KÖZVETETT!#REF!</definedName>
    <definedName name="_pr235" localSheetId="5">'MŰK-FELH'!#REF!</definedName>
    <definedName name="_pr236" localSheetId="8">KÖZVETETT!#REF!</definedName>
    <definedName name="_pr236" localSheetId="5">'MŰK-FELH'!#REF!</definedName>
    <definedName name="_pr312" localSheetId="8">KÖZVETETT!#REF!</definedName>
    <definedName name="_pr312" localSheetId="5">'MŰK-FELH'!#REF!</definedName>
    <definedName name="_pr313" localSheetId="8">KÖZVETETT!#REF!</definedName>
    <definedName name="_pr313" localSheetId="5">'MŰK-FELH'!#REF!</definedName>
    <definedName name="_pr314" localSheetId="8">KÖZVETETT!#REF!</definedName>
    <definedName name="_pr314" localSheetId="5">'MŰK-FELH'!#REF!</definedName>
    <definedName name="_pr315" localSheetId="8">KÖZVETETT!#REF!</definedName>
    <definedName name="_pr315" localSheetId="5">'MŰK-FELH'!#REF!</definedName>
    <definedName name="_xlnm.Print_Area" localSheetId="2">bevételek!$A$1:$D$99</definedName>
    <definedName name="_xlnm.Print_Area" localSheetId="7">'EI FELHASZN TERV'!$A$1:$Q$34</definedName>
    <definedName name="_xlnm.Print_Area" localSheetId="8">KÖZVETETT!$A$1:$D$22</definedName>
  </definedNames>
  <calcPr calcId="191029"/>
</workbook>
</file>

<file path=xl/calcChain.xml><?xml version="1.0" encoding="utf-8"?>
<calcChain xmlns="http://schemas.openxmlformats.org/spreadsheetml/2006/main">
  <c r="D21" i="45" l="1"/>
  <c r="E21" i="45" s="1"/>
  <c r="C21" i="45"/>
  <c r="B20" i="45"/>
  <c r="C20" i="45" s="1"/>
  <c r="C19" i="45"/>
  <c r="D19" i="45" s="1"/>
  <c r="E19" i="45" s="1"/>
  <c r="C18" i="45"/>
  <c r="D18" i="45" s="1"/>
  <c r="E18" i="45" s="1"/>
  <c r="D17" i="45"/>
  <c r="E17" i="45" s="1"/>
  <c r="C17" i="45"/>
  <c r="D16" i="45"/>
  <c r="E16" i="45" s="1"/>
  <c r="C16" i="45"/>
  <c r="D15" i="45"/>
  <c r="E15" i="45" s="1"/>
  <c r="C15" i="45"/>
  <c r="E14" i="45"/>
  <c r="D14" i="45"/>
  <c r="C14" i="45"/>
  <c r="C13" i="45"/>
  <c r="D13" i="45" s="1"/>
  <c r="E13" i="45" s="1"/>
  <c r="D11" i="45"/>
  <c r="E11" i="45" s="1"/>
  <c r="C11" i="45"/>
  <c r="B10" i="45"/>
  <c r="C10" i="45" s="1"/>
  <c r="C9" i="45"/>
  <c r="D9" i="45" s="1"/>
  <c r="E9" i="45" s="1"/>
  <c r="C8" i="45"/>
  <c r="D8" i="45" s="1"/>
  <c r="E8" i="45" s="1"/>
  <c r="D7" i="45"/>
  <c r="E7" i="45" s="1"/>
  <c r="C7" i="45"/>
  <c r="D6" i="45"/>
  <c r="E6" i="45" s="1"/>
  <c r="C6" i="45"/>
  <c r="D5" i="45"/>
  <c r="E5" i="45" s="1"/>
  <c r="C5" i="45"/>
  <c r="E4" i="45"/>
  <c r="D4" i="45"/>
  <c r="C4" i="45"/>
  <c r="C3" i="45"/>
  <c r="D3" i="45" s="1"/>
  <c r="E3" i="45" s="1"/>
  <c r="C2" i="45"/>
  <c r="D2" i="45" s="1"/>
  <c r="E2" i="45" s="1"/>
  <c r="N28" i="40"/>
  <c r="M28" i="40"/>
  <c r="L28" i="40"/>
  <c r="K28" i="40"/>
  <c r="J28" i="40"/>
  <c r="I28" i="40"/>
  <c r="H28" i="40"/>
  <c r="G28" i="40"/>
  <c r="F28" i="40"/>
  <c r="E28" i="40"/>
  <c r="D28" i="40"/>
  <c r="C28" i="40"/>
  <c r="O27" i="40"/>
  <c r="O26" i="40"/>
  <c r="O25" i="40"/>
  <c r="O24" i="40"/>
  <c r="O23" i="40"/>
  <c r="O22" i="40"/>
  <c r="O28" i="40" s="1"/>
  <c r="O21" i="40"/>
  <c r="O20" i="40"/>
  <c r="N19" i="40"/>
  <c r="M19" i="40"/>
  <c r="L19" i="40"/>
  <c r="K19" i="40"/>
  <c r="J19" i="40"/>
  <c r="I19" i="40"/>
  <c r="H19" i="40"/>
  <c r="G19" i="40"/>
  <c r="F19" i="40"/>
  <c r="E19" i="40"/>
  <c r="D19" i="40"/>
  <c r="C19" i="40"/>
  <c r="O19" i="40" s="1"/>
  <c r="O17" i="40"/>
  <c r="N17" i="40"/>
  <c r="M17" i="40"/>
  <c r="L17" i="40"/>
  <c r="K17" i="40"/>
  <c r="J17" i="40"/>
  <c r="I17" i="40"/>
  <c r="H17" i="40"/>
  <c r="G17" i="40"/>
  <c r="F17" i="40"/>
  <c r="E17" i="40"/>
  <c r="D17" i="40"/>
  <c r="O16" i="40"/>
  <c r="C16" i="40" s="1"/>
  <c r="O15" i="40"/>
  <c r="C14" i="40"/>
  <c r="O13" i="40"/>
  <c r="O12" i="40"/>
  <c r="C11" i="40"/>
  <c r="O10" i="40"/>
  <c r="N8" i="40"/>
  <c r="M8" i="40"/>
  <c r="L8" i="40"/>
  <c r="K8" i="40"/>
  <c r="J8" i="40"/>
  <c r="I8" i="40"/>
  <c r="H8" i="40"/>
  <c r="G8" i="40"/>
  <c r="F8" i="40"/>
  <c r="E8" i="40"/>
  <c r="D8" i="40"/>
  <c r="C18" i="39"/>
  <c r="B21" i="39"/>
  <c r="B26" i="39" s="1"/>
  <c r="C21" i="39"/>
  <c r="C26" i="39" s="1"/>
  <c r="D10" i="45" l="1"/>
  <c r="C12" i="45"/>
  <c r="C22" i="45"/>
  <c r="D20" i="45"/>
  <c r="B12" i="45"/>
  <c r="B22" i="45"/>
  <c r="C17" i="40"/>
  <c r="C29" i="40" s="1"/>
  <c r="D29" i="40" s="1"/>
  <c r="E29" i="40" s="1"/>
  <c r="F29" i="40" s="1"/>
  <c r="G29" i="40" s="1"/>
  <c r="H29" i="40" s="1"/>
  <c r="C8" i="40"/>
  <c r="O8" i="40" s="1"/>
  <c r="D22" i="45" l="1"/>
  <c r="E22" i="45" s="1"/>
  <c r="E20" i="45"/>
  <c r="D12" i="45"/>
  <c r="E10" i="45"/>
  <c r="E12" i="45" s="1"/>
  <c r="C71" i="35" l="1"/>
  <c r="G36" i="37"/>
  <c r="G33" i="37"/>
  <c r="G30" i="37"/>
  <c r="G29" i="37" s="1"/>
  <c r="H33" i="37"/>
  <c r="H36" i="37"/>
  <c r="H14" i="37"/>
  <c r="H7" i="37" s="1"/>
  <c r="G14" i="37"/>
  <c r="G11" i="37"/>
  <c r="G8" i="37"/>
  <c r="G24" i="37" s="1"/>
  <c r="G46" i="37" s="1"/>
  <c r="B16" i="1"/>
  <c r="D28" i="29"/>
  <c r="C28" i="29"/>
  <c r="D21" i="29"/>
  <c r="H30" i="37"/>
  <c r="H29" i="37" s="1"/>
  <c r="H8" i="37"/>
  <c r="H11" i="37"/>
  <c r="D48" i="10"/>
  <c r="C21" i="29"/>
  <c r="C55" i="10"/>
  <c r="D11" i="10"/>
  <c r="D17" i="10"/>
  <c r="D48" i="35"/>
  <c r="D39" i="35"/>
  <c r="D31" i="35"/>
  <c r="C28" i="35"/>
  <c r="D42" i="35"/>
  <c r="D22" i="35"/>
  <c r="D23" i="35"/>
  <c r="D96" i="35" s="1"/>
  <c r="D18" i="35"/>
  <c r="D27" i="19"/>
  <c r="D17" i="19"/>
  <c r="D29" i="19"/>
  <c r="C42" i="10"/>
  <c r="D42" i="10"/>
  <c r="C24" i="1"/>
  <c r="C26" i="1"/>
  <c r="D58" i="35"/>
  <c r="D112" i="35"/>
  <c r="D119" i="35" s="1"/>
  <c r="C39" i="35"/>
  <c r="B17" i="19"/>
  <c r="C66" i="10"/>
  <c r="D66" i="10"/>
  <c r="D29" i="10"/>
  <c r="D31" i="10" s="1"/>
  <c r="D68" i="10" s="1"/>
  <c r="C11" i="10"/>
  <c r="C17" i="10"/>
  <c r="C14" i="1"/>
  <c r="C16" i="1" s="1"/>
  <c r="B14" i="1"/>
  <c r="C112" i="35"/>
  <c r="C119" i="35"/>
  <c r="C31" i="35"/>
  <c r="C49" i="35"/>
  <c r="D55" i="10"/>
  <c r="G28" i="19"/>
  <c r="G27" i="19"/>
  <c r="G29" i="19" s="1"/>
  <c r="G17" i="19"/>
  <c r="D94" i="35"/>
  <c r="D85" i="35"/>
  <c r="D95" i="35" s="1"/>
  <c r="D80" i="35"/>
  <c r="D28" i="35"/>
  <c r="D12" i="29"/>
  <c r="D13" i="29"/>
  <c r="D84" i="10"/>
  <c r="D90" i="10" s="1"/>
  <c r="D97" i="10" s="1"/>
  <c r="D98" i="10" s="1"/>
  <c r="D61" i="10"/>
  <c r="C48" i="10"/>
  <c r="B24" i="1"/>
  <c r="B26" i="1"/>
  <c r="C94" i="35"/>
  <c r="C96" i="35" s="1"/>
  <c r="C85" i="35"/>
  <c r="C80" i="35"/>
  <c r="C95" i="35" s="1"/>
  <c r="C58" i="35"/>
  <c r="C48" i="35"/>
  <c r="C42" i="35"/>
  <c r="C22" i="35"/>
  <c r="C18" i="35"/>
  <c r="C23" i="35"/>
  <c r="C120" i="35" s="1"/>
  <c r="C84" i="10"/>
  <c r="C90" i="10" s="1"/>
  <c r="C97" i="10"/>
  <c r="C29" i="10"/>
  <c r="C31" i="10"/>
  <c r="C68" i="10" s="1"/>
  <c r="C27" i="19"/>
  <c r="B27" i="19"/>
  <c r="C17" i="19"/>
  <c r="C29" i="19"/>
  <c r="F27" i="19"/>
  <c r="F29" i="19"/>
  <c r="F17" i="19"/>
  <c r="C12" i="29"/>
  <c r="C13" i="29" s="1"/>
  <c r="D71" i="35"/>
  <c r="B29" i="19"/>
  <c r="D49" i="35"/>
  <c r="H44" i="37"/>
  <c r="G44" i="37"/>
  <c r="D39" i="29"/>
  <c r="C39" i="29"/>
  <c r="C98" i="10" l="1"/>
  <c r="D120" i="35"/>
  <c r="H24" i="37"/>
  <c r="H46" i="37" s="1"/>
  <c r="G7" i="37"/>
</calcChain>
</file>

<file path=xl/sharedStrings.xml><?xml version="1.0" encoding="utf-8"?>
<sst xmlns="http://schemas.openxmlformats.org/spreadsheetml/2006/main" count="696" uniqueCount="609">
  <si>
    <t xml:space="preserve">Felhalmozási költségvetés előirányzat csoport </t>
  </si>
  <si>
    <t>Működési költségvetés előirányzat csoport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</si>
  <si>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</si>
  <si>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</si>
  <si>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</si>
  <si>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</si>
  <si>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</si>
  <si>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</si>
  <si>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Megnevezés</t>
  </si>
  <si>
    <t xml:space="preserve"> ELŐIRÁNYZATOK</t>
  </si>
  <si>
    <t>Település üzemeltetés kiadásai</t>
  </si>
  <si>
    <t>Beruházási kiadások összesen:</t>
  </si>
  <si>
    <t>Víz termelés-kezelés-ellátás</t>
  </si>
  <si>
    <t>Szennyvíz gyűjtése, tisztítása, elhelyezése</t>
  </si>
  <si>
    <t>Felújítási kiadások összesen:</t>
  </si>
  <si>
    <t>Egyéb felhalmozási kiadások</t>
  </si>
  <si>
    <t>ÖNKORMÁNYZATI ELŐIRÁNYZATOK</t>
  </si>
  <si>
    <t>eredeti ei.</t>
  </si>
  <si>
    <t>Rovat-
szám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</si>
  <si>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</si>
  <si>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</si>
  <si>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</si>
  <si>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</si>
  <si>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</si>
  <si>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</si>
  <si>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</si>
  <si>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</si>
  <si>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</si>
  <si>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</si>
  <si>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</si>
  <si>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</si>
  <si>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</si>
  <si>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</si>
  <si>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</si>
  <si>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</si>
  <si>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</si>
  <si>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</si>
  <si>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</si>
  <si>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</si>
  <si>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</si>
  <si>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K44</t>
  </si>
  <si>
    <t>K48</t>
  </si>
  <si>
    <t>K4</t>
  </si>
  <si>
    <t>K506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</si>
  <si>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</si>
  <si>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</si>
  <si>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</si>
  <si>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</si>
  <si>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</si>
  <si>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</si>
  <si>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</si>
  <si>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</si>
  <si>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</si>
  <si>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</si>
  <si>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</si>
  <si>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</si>
  <si>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</si>
  <si>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</si>
  <si>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</si>
  <si>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</si>
  <si>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</si>
  <si>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</si>
  <si>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</si>
  <si>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</si>
  <si>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</si>
  <si>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</si>
  <si>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</si>
  <si>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</si>
  <si>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</si>
  <si>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</si>
  <si>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</si>
  <si>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</si>
  <si>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</si>
  <si>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</si>
  <si>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</si>
  <si>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</si>
  <si>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</si>
  <si>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</si>
  <si>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</si>
  <si>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</si>
  <si>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</si>
  <si>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</si>
  <si>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</si>
  <si>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</si>
  <si>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</si>
  <si>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</si>
  <si>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</si>
  <si>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</si>
  <si>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</si>
  <si>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</si>
  <si>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</si>
  <si>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</si>
  <si>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</si>
  <si>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</si>
  <si>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</si>
  <si>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</si>
  <si>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</si>
  <si>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</si>
  <si>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</si>
  <si>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</si>
  <si>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</si>
  <si>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</si>
  <si>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</si>
  <si>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</si>
  <si>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</si>
  <si>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</si>
  <si>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</si>
  <si>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</si>
  <si>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</si>
  <si>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</si>
  <si>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</si>
  <si>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</si>
  <si>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</si>
  <si>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</si>
  <si>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</si>
  <si>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</si>
  <si>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</si>
  <si>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</si>
  <si>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</si>
  <si>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</si>
  <si>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</si>
  <si>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</si>
  <si>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</si>
  <si>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</si>
  <si>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</si>
  <si>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</si>
  <si>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</si>
  <si>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</si>
  <si>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</si>
  <si>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</si>
  <si>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</si>
  <si>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</si>
  <si>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</si>
  <si>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</si>
  <si>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</si>
  <si>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</si>
  <si>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</si>
  <si>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</si>
  <si>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</si>
  <si>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</si>
  <si>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</si>
  <si>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</si>
  <si>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</si>
  <si>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</si>
  <si>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</si>
  <si>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</si>
  <si>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</si>
  <si>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</si>
  <si>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</si>
  <si>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</si>
  <si>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</si>
  <si>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</si>
  <si>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</si>
  <si>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</si>
  <si>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</si>
  <si>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</si>
  <si>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</si>
  <si>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Ellátottak pénzbeli juttatásai </t>
  </si>
  <si>
    <t>Egyéb működési célú támogatások államháztartáson belülre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</si>
  <si>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</si>
  <si>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</si>
  <si>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</si>
  <si>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</si>
  <si>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</si>
  <si>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</si>
  <si>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</si>
  <si>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</si>
  <si>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</si>
  <si>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</si>
  <si>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</si>
  <si>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</si>
  <si>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</si>
  <si>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</si>
  <si>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</si>
  <si>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</si>
  <si>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</si>
  <si>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</si>
  <si>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</si>
  <si>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</si>
  <si>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</si>
  <si>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</si>
  <si>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</si>
  <si>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</si>
  <si>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</si>
  <si>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</si>
  <si>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</si>
  <si>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</si>
  <si>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</si>
  <si>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</si>
  <si>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</si>
  <si>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</si>
  <si>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</si>
  <si>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</si>
  <si>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</si>
  <si>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</si>
  <si>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</si>
  <si>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</si>
  <si>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</si>
  <si>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</si>
  <si>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</si>
  <si>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</si>
  <si>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</si>
  <si>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</si>
  <si>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</si>
  <si>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</si>
  <si>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</si>
  <si>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</si>
  <si>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</si>
  <si>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</si>
  <si>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</si>
  <si>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</si>
  <si>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</si>
  <si>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Önkormányzat </t>
  </si>
  <si>
    <t>Önkormányzat</t>
  </si>
  <si>
    <t>BEVÉTELEK</t>
  </si>
  <si>
    <t>KIADÁSOK</t>
  </si>
  <si>
    <t>Működést szolgáló bevételek</t>
  </si>
  <si>
    <t>Működési kiadások</t>
  </si>
  <si>
    <t>Személyi juttatások</t>
  </si>
  <si>
    <t>Munkakadókat terhelő járulék</t>
  </si>
  <si>
    <t>Működési bevételek összesen</t>
  </si>
  <si>
    <t>Működési kiadások összesen</t>
  </si>
  <si>
    <t>Felhalmozást szolgáló bevételek</t>
  </si>
  <si>
    <t>Felhalmozási kiadások</t>
  </si>
  <si>
    <t>Felújítási kiadások</t>
  </si>
  <si>
    <t>Beruházási kiadások</t>
  </si>
  <si>
    <t>Felhalmozási bevételek összesen</t>
  </si>
  <si>
    <t>Felhalmozási kiadások összesen</t>
  </si>
  <si>
    <t>BEVÉTELEK MINDÖSSZESEN</t>
  </si>
  <si>
    <t>KIADÁSOK MINDÖSSZESEN</t>
  </si>
  <si>
    <t>Dologi kiadások</t>
  </si>
  <si>
    <t>Ellátottak pénzbeli juttatásai</t>
  </si>
  <si>
    <t>Egyéb működési kiadások</t>
  </si>
  <si>
    <t>Beruházási kiadások előzetes ÁFÁ-ja</t>
  </si>
  <si>
    <t>Felújítási előzetes ÁFÁ-ja</t>
  </si>
  <si>
    <t>Intézményfinanszírozás</t>
  </si>
  <si>
    <t>Felhalmozási célú támogatások államháztartáson belülről</t>
  </si>
  <si>
    <t>Közhatalmi bevételek</t>
  </si>
  <si>
    <t>Felhalmozási bevételek</t>
  </si>
  <si>
    <t>Működési célú átvett pénzeszközök</t>
  </si>
  <si>
    <t>Felhalmozási célú átvett pénzeszközök</t>
  </si>
  <si>
    <t>Előző évi pénzmaradvány igénybevétele</t>
  </si>
  <si>
    <t>egyéb, az önkormányzat rendeletében megállapított juttatás</t>
  </si>
  <si>
    <t xml:space="preserve"> - Újszülöttek családjának támogatása</t>
  </si>
  <si>
    <t xml:space="preserve">Egyéb nem intézményi ellátások </t>
  </si>
  <si>
    <t xml:space="preserve">Egyéb működési célú támogatások államháztartáson kívülre </t>
  </si>
  <si>
    <t>Befektetési c.értékpapír beváltása,értékesítése</t>
  </si>
  <si>
    <t>Viziközmű vagyonon végzett beruházás szükség szerint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</si>
  <si>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</si>
  <si>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</si>
  <si>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</si>
  <si>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</si>
  <si>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</si>
  <si>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</si>
  <si>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</si>
  <si>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</si>
  <si>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</si>
  <si>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</si>
  <si>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</si>
  <si>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</si>
  <si>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</si>
  <si>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</si>
  <si>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</si>
  <si>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</si>
  <si>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</si>
  <si>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</si>
  <si>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</si>
  <si>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</si>
  <si>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</si>
  <si>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</si>
  <si>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</si>
  <si>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</si>
  <si>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</si>
  <si>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</si>
  <si>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</si>
  <si>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</si>
  <si>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</si>
  <si>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</si>
  <si>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</si>
  <si>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</si>
  <si>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</si>
  <si>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</si>
  <si>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</si>
  <si>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</si>
  <si>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</si>
  <si>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</si>
  <si>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</si>
  <si>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</si>
  <si>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</si>
  <si>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</si>
  <si>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</si>
  <si>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</si>
  <si>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</si>
  <si>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</si>
  <si>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</si>
  <si>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</si>
  <si>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</si>
  <si>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</si>
  <si>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</si>
  <si>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</si>
  <si>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</si>
  <si>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</si>
  <si>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</si>
  <si>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</si>
  <si>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</si>
  <si>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</si>
  <si>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</si>
  <si>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</si>
  <si>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</si>
  <si>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</si>
  <si>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</si>
  <si>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</si>
  <si>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</si>
  <si>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</si>
  <si>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</si>
  <si>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</si>
  <si>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</si>
  <si>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</si>
  <si>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</si>
  <si>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</si>
  <si>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</si>
  <si>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</si>
  <si>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</si>
  <si>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</si>
  <si>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</si>
  <si>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</si>
  <si>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</si>
  <si>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</si>
  <si>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</si>
  <si>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</si>
  <si>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</si>
  <si>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</si>
  <si>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</si>
  <si>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</si>
  <si>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</si>
  <si>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</si>
  <si>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</si>
  <si>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</si>
  <si>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</si>
  <si>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</si>
  <si>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</si>
  <si>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</si>
  <si>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</si>
  <si>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</si>
  <si>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</si>
  <si>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</si>
  <si>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</si>
  <si>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</si>
  <si>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</si>
  <si>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</si>
  <si>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</si>
  <si>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</si>
  <si>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</si>
  <si>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</si>
  <si>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</si>
  <si>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</si>
  <si>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</si>
  <si>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</si>
  <si>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</si>
  <si>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</si>
  <si>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</si>
  <si>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</si>
  <si>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Működési célú garancia- és kezességvállalásból származó kifizetés államháztartáson kívülre</t>
  </si>
  <si>
    <t>K507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</si>
  <si>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</si>
  <si>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</si>
  <si>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</si>
  <si>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</si>
  <si>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</si>
  <si>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</si>
  <si>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K512</t>
  </si>
  <si>
    <t xml:space="preserve">Egyéb működési célú kiadások 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</si>
  <si>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</si>
  <si>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</si>
  <si>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</si>
  <si>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</si>
  <si>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</si>
  <si>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</si>
  <si>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</si>
  <si>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</si>
  <si>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</si>
  <si>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</si>
  <si>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</si>
  <si>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</si>
  <si>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</si>
  <si>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</si>
  <si>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</si>
  <si>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</si>
  <si>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</si>
  <si>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</si>
  <si>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</si>
  <si>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</si>
  <si>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</si>
  <si>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</si>
  <si>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</si>
  <si>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</si>
  <si>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</si>
  <si>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</si>
  <si>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</si>
  <si>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</si>
  <si>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</si>
  <si>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</si>
  <si>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</si>
  <si>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</si>
  <si>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</si>
  <si>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</si>
  <si>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</si>
  <si>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</si>
  <si>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</si>
  <si>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</si>
  <si>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</si>
  <si>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</si>
  <si>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</si>
  <si>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</si>
  <si>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</si>
  <si>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</si>
  <si>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</si>
  <si>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</si>
  <si>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</si>
  <si>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</si>
  <si>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</si>
  <si>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</si>
  <si>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</si>
  <si>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</si>
  <si>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</si>
  <si>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</si>
  <si>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</si>
  <si>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</si>
  <si>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</si>
  <si>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</si>
  <si>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</si>
  <si>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</si>
  <si>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</si>
  <si>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</si>
  <si>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</si>
  <si>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</si>
  <si>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</si>
  <si>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</si>
  <si>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</si>
  <si>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</si>
  <si>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</si>
  <si>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</si>
  <si>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</si>
  <si>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</si>
  <si>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</si>
  <si>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</si>
  <si>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</si>
  <si>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</si>
  <si>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</si>
  <si>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</si>
  <si>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</si>
  <si>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</si>
  <si>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</si>
  <si>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</si>
  <si>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</si>
  <si>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</si>
  <si>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</si>
  <si>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</si>
  <si>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</si>
  <si>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</si>
  <si>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</si>
  <si>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</si>
  <si>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</si>
  <si>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</si>
  <si>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</si>
  <si>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Működési célú visszatérítendő támogatások, kölcsönök nyújtása áht-n.kívülre</t>
  </si>
  <si>
    <t>Viziközmű vagyonon végzett felújítás szükség szerint</t>
  </si>
  <si>
    <t>önkormányzati segély  "átmeneti segély"</t>
  </si>
  <si>
    <t>önkormányzati segély  "temetési segély"</t>
  </si>
  <si>
    <t>Vöröskereszt támogatása</t>
  </si>
  <si>
    <t>módosított ei.</t>
  </si>
  <si>
    <t>mód. ei.</t>
  </si>
  <si>
    <t>B64</t>
  </si>
  <si>
    <t>B65</t>
  </si>
  <si>
    <t>Működési célú visszatérítendő támogatások, kölcsönök visszatérülése áht-n kívülről</t>
  </si>
  <si>
    <t>Működési célú visszatérítendő támogatások, kölcsönök visszatérülése áht-n belülről</t>
  </si>
  <si>
    <t>Egyéb működési célú átvett pénzeszközök áht-n kívülről</t>
  </si>
  <si>
    <t>Egyéb működési célú átvett pénzeszközök áht-n belülről</t>
  </si>
  <si>
    <t>Áht-n belüli megelőlegezés</t>
  </si>
  <si>
    <t>Áht-n belüli megelőlegezés visszafizetése</t>
  </si>
  <si>
    <t>K513</t>
  </si>
  <si>
    <t>Tartalék</t>
  </si>
  <si>
    <t>B411</t>
  </si>
  <si>
    <t>Felhalmozási célú visszatérítendő támogatások, kölcsönök visszatérülése áht-n kívülről</t>
  </si>
  <si>
    <t>B74</t>
  </si>
  <si>
    <t xml:space="preserve">Pereszteg Orvosi ügyelet  </t>
  </si>
  <si>
    <t>Víziközmű vagyonon végzett beruházás szükség szerint</t>
  </si>
  <si>
    <t>Bevételek (Ft)</t>
  </si>
  <si>
    <t>FEJLESZTÉSEK (Ft)</t>
  </si>
  <si>
    <t>Lakosságnak juttatott támogatások, szociális, rászorultsági jellegű ellátások (Ft)</t>
  </si>
  <si>
    <t>MŰKÖDÉSI ÉS FELHALMOZÁSI CÉLÚ BEVÉTELI ÉS KIADÁSI ELŐIRÁNYZATOK (Ft )</t>
  </si>
  <si>
    <t>Kiadások (Ft)</t>
  </si>
  <si>
    <t>Támogatások nyújtás   (Ft)</t>
  </si>
  <si>
    <t xml:space="preserve"> - Saját hatáskörben adott pénzügyi ellátás (idősek, gyerekek)</t>
  </si>
  <si>
    <t xml:space="preserve"> - Saját hatáskörben adott természetbeni ellátás</t>
  </si>
  <si>
    <t>TÖOSZ</t>
  </si>
  <si>
    <t>Önkéntes Túlzoltó Egyesület Nagycenk</t>
  </si>
  <si>
    <t>Önkormányzati vagyonnal való gazdálkodás</t>
  </si>
  <si>
    <r>
      <t xml:space="preserve">FELÚJÍTÁSI </t>
    </r>
    <r>
      <rPr>
        <sz val="10"/>
        <rFont val="Times New Roman"/>
        <family val="1"/>
        <charset val="238"/>
      </rPr>
      <t>kiadások</t>
    </r>
  </si>
  <si>
    <t>kész</t>
  </si>
  <si>
    <t>Kész</t>
  </si>
  <si>
    <t>Alpokalja Vidékfejl.Támogatás</t>
  </si>
  <si>
    <r>
      <t xml:space="preserve">BERUHÁZÁSI </t>
    </r>
    <r>
      <rPr>
        <sz val="10"/>
        <rFont val="Times New Roman"/>
        <family val="1"/>
        <charset val="238"/>
      </rPr>
      <t>kiadások</t>
    </r>
  </si>
  <si>
    <t>Viziközmű vagyonon végzett beruházás szükség szerint áfa</t>
  </si>
  <si>
    <t>Viziközmű vagyonon végzett felújítás szükség szerint áfa</t>
  </si>
  <si>
    <t>Családsegítő és Gyermekjóléti Szolgálat Lövő</t>
  </si>
  <si>
    <t>BURSA ösztöndíj</t>
  </si>
  <si>
    <t>Hulladékgazdálkodási Társulás</t>
  </si>
  <si>
    <t>Nagycenki Önkéntes Polgárőr Egyesület</t>
  </si>
  <si>
    <t>Sopron és Térsége Önk. Társulás</t>
  </si>
  <si>
    <t>Fertő-táj Világörökség</t>
  </si>
  <si>
    <t>Támogatások összesen</t>
  </si>
  <si>
    <t>2020.  évi ei.</t>
  </si>
  <si>
    <t>2020. évi mód. ei.</t>
  </si>
  <si>
    <t>2020.évi ei.</t>
  </si>
  <si>
    <t>2020. évi ei.</t>
  </si>
  <si>
    <t>2020. évi  ei. mód.</t>
  </si>
  <si>
    <t>Dr. Szemerédi támogatás</t>
  </si>
  <si>
    <t>Kapuvári Vizitársulat</t>
  </si>
  <si>
    <t>Víziközmű vagyonon végzett beruházás áfa</t>
  </si>
  <si>
    <t xml:space="preserve">Székek </t>
  </si>
  <si>
    <t>Laptop 2 db</t>
  </si>
  <si>
    <t>Magyarfalva progr.Önrész + Székek+vagyon,laptop,Közműfejl. Áfa</t>
  </si>
  <si>
    <t>Vagyon javítás (Nágel-Fischer)</t>
  </si>
  <si>
    <t>temető támfal</t>
  </si>
  <si>
    <t>pendrive, SSD, patch kábel</t>
  </si>
  <si>
    <t>telefon,lámpa</t>
  </si>
  <si>
    <t>MFP  pályázat. önrész</t>
  </si>
  <si>
    <t>Gloriett kilátó pályázat +Önrész felújítás</t>
  </si>
  <si>
    <t>Felújítási célú előzetesen felszámított áfa</t>
  </si>
  <si>
    <t>Közműfejlesztés /telkek: út,villany,közvil./</t>
  </si>
  <si>
    <t>KÖLTSÉGVETÉSI ENGEDÉLYEZETT LÉTSZÁMKERETBE NEM TARTOZÓ FOGLALKOZTATOTTAK LÉTSZÁMA AZ IDŐSZAK VÉGÉN ÖSSZESEN (=80+…+86)</t>
  </si>
  <si>
    <t>munkaerőpiactól tartósan távol lévő személyek</t>
  </si>
  <si>
    <t>ösztöndíjas foglalkoztatottak (Pftv, illetve Magyar Közigazgatási Ösztöndíjról szóló 228/2011. (X. 28.) Korm. rendelet)</t>
  </si>
  <si>
    <t>prémiumévek programról és a különleges foglalkoztatási állományról szóló 2004. évi CXXII. törvény alapján foglalkoztatott különleges foglalkoztatási állományba helyezettek létszáma</t>
  </si>
  <si>
    <t xml:space="preserve">prémiumévek programról és a különleges foglalkoztatási állományról szóló 2004. évi CXXII. törvény alapján foglalkoztatott prémiumévesek </t>
  </si>
  <si>
    <t xml:space="preserve">KÖLTSÉGVETÉSI ENGEDÉLYEZETT LÉTSZÁMKERETBE TARTOZÓ FOGLALKOZTATOTTAK LÉTSZÁMA MINDÖSSZESEN </t>
  </si>
  <si>
    <t xml:space="preserve">VÁLASZTOTT TISZTSÉGVISELŐK ÖSSZESEN </t>
  </si>
  <si>
    <t>alpolgármester, főpolgármester-helyettes, megyei közgyűlés elnöke</t>
  </si>
  <si>
    <t>helyi önkormányzati képviselő-testület tagja, megyei közgyűlés tagja</t>
  </si>
  <si>
    <t>polgármester, főpolgármester</t>
  </si>
  <si>
    <t xml:space="preserve">EGYÉB BÉRRENDSZER ÖSSZESEN </t>
  </si>
  <si>
    <t>közfoglalkoztatott</t>
  </si>
  <si>
    <t>ösztöndíjas foglalkoztatott</t>
  </si>
  <si>
    <t>fizikai alkalmazott,
a költségvetési szerveknél foglalkoztatott egyéb munkavállaló  (fizikai alkalmazott)</t>
  </si>
  <si>
    <t xml:space="preserve">KÖZALKALMAZOTTAK ÖSSZESEN </t>
  </si>
  <si>
    <t>kutató, felsőoktatásban oktató</t>
  </si>
  <si>
    <t>"E"-"J"  fizetési  osztály  összesen</t>
  </si>
  <si>
    <t>"C", "D" fizetési osztály  összesen</t>
  </si>
  <si>
    <t>"A", "B" fizetési  osztály összesen</t>
  </si>
  <si>
    <t>főtanácsos, főmunkatárs, tanácsos, munkatárs</t>
  </si>
  <si>
    <t>főosztályvezető, főosztályvezető-helyettes, osztályvezető, ügykezelő osztályvezető, további vezető</t>
  </si>
  <si>
    <t>igazgató (főigazgató), igazgatóhelyettes (főigazgató-helyettes)</t>
  </si>
  <si>
    <t>KÖZTISZTVISELŐK, KORMÁNYTISZTVISELŐK ÖSSZESEN</t>
  </si>
  <si>
    <t>III.  besorolási osztály összesen</t>
  </si>
  <si>
    <t>II.  besorolási osztály összesen</t>
  </si>
  <si>
    <t>I.  besorolási osztály összesen</t>
  </si>
  <si>
    <t>főjegyző, jegyző, aljegyző, címzetes főjegyző, körjegyző</t>
  </si>
  <si>
    <t>?</t>
  </si>
  <si>
    <t>MINDÖSSZESEN</t>
  </si>
  <si>
    <t xml:space="preserve">Költségvetési engedélyezett létszámkeret (álláshely) (fő) ÖNKORMÁNYZAT </t>
  </si>
  <si>
    <t>MEGNEVEZÉS</t>
  </si>
  <si>
    <t>Foglalkoztatottak létszáma (fő)</t>
  </si>
  <si>
    <t>Fertőboz Község Önkormányzatának 2020. évi előirányzat felhasználási ütemterve</t>
  </si>
  <si>
    <t xml:space="preserve"> Ft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</si>
  <si>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</si>
  <si>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</si>
  <si>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</si>
  <si>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</si>
  <si>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</si>
  <si>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</si>
  <si>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</si>
  <si>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</si>
  <si>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</si>
  <si>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</si>
  <si>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</si>
  <si>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</si>
  <si>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</si>
  <si>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</t>
  </si>
  <si>
    <t>Önkormányzatok műk. támog.</t>
  </si>
  <si>
    <t>Műk.c.támog.ÁH belül</t>
  </si>
  <si>
    <t>Működési bevételek</t>
  </si>
  <si>
    <t>Átvett pénzeszközök</t>
  </si>
  <si>
    <t>Felhalmozási célú bevételek</t>
  </si>
  <si>
    <t>Előző évi pénzmaradv.ig.v</t>
  </si>
  <si>
    <t>Belföldi értékpapír beváltása</t>
  </si>
  <si>
    <t>Bevételek összesen:</t>
  </si>
  <si>
    <t>Kiadások</t>
  </si>
  <si>
    <t>Munkaadókat terh.járulék</t>
  </si>
  <si>
    <t>Beruházások</t>
  </si>
  <si>
    <t>Felújítások</t>
  </si>
  <si>
    <t>Finanszírozási kiadások</t>
  </si>
  <si>
    <t>Kiadások összesen:</t>
  </si>
  <si>
    <t>Egyenleg (havi záró pénz-</t>
  </si>
  <si>
    <t>állomány)</t>
  </si>
  <si>
    <t>*</t>
  </si>
  <si>
    <t>A közvetett támogatások (Ft)</t>
  </si>
  <si>
    <t>Önkormányzati szinten az alábbi közvetett támogatások szerepelnek a költségvetésben:</t>
  </si>
  <si>
    <r>
      <t xml:space="preserve">a)          </t>
    </r>
    <r>
      <rPr>
        <sz val="14"/>
        <color indexed="8"/>
        <rFont val="Times New Roman"/>
        <family val="1"/>
        <charset val="238"/>
      </rPr>
      <t xml:space="preserve">ellátottak térítési díjának, illetve kártérítésének méltányossági alapon történő elengedésének összege: </t>
    </r>
  </si>
  <si>
    <r>
      <t xml:space="preserve">b)          </t>
    </r>
    <r>
      <rPr>
        <sz val="14"/>
        <color indexed="8"/>
        <rFont val="Times New Roman"/>
        <family val="1"/>
        <charset val="238"/>
      </rPr>
      <t xml:space="preserve">lakosság részére lakásépítéshez, lakásfelújításhoz nyújtott kölcsönök elengedésének összege: </t>
    </r>
  </si>
  <si>
    <r>
      <t xml:space="preserve">c)           </t>
    </r>
    <r>
      <rPr>
        <sz val="14"/>
        <color indexed="8"/>
        <rFont val="Times New Roman"/>
        <family val="1"/>
        <charset val="238"/>
      </rPr>
      <t>helyi adónál, gépjárműadónál biztosított kedvezmény, mentesség összege adónemenként</t>
    </r>
  </si>
  <si>
    <t xml:space="preserve">              gépjárműadó: </t>
  </si>
  <si>
    <t>64.860</t>
  </si>
  <si>
    <t xml:space="preserve">              mely a tv. szerint kötelezően biztosítandó mentességeket és kedvezményeket jelenti</t>
  </si>
  <si>
    <r>
      <t xml:space="preserve">d)          </t>
    </r>
    <r>
      <rPr>
        <sz val="14"/>
        <color indexed="8"/>
        <rFont val="Times New Roman"/>
        <family val="1"/>
        <charset val="238"/>
      </rPr>
      <t xml:space="preserve">helyiségek, eszközök hasznosításából származó bevételből nyújtott kedvezmény, mentesség összege: </t>
    </r>
  </si>
  <si>
    <r>
      <t xml:space="preserve">e)         </t>
    </r>
    <r>
      <rPr>
        <sz val="14"/>
        <color indexed="8"/>
        <rFont val="Times New Roman"/>
        <family val="1"/>
        <charset val="238"/>
      </rPr>
      <t xml:space="preserve"> egyéb nyújtott kedvezmény, vagy kölcsön elengedésének összege:</t>
    </r>
  </si>
  <si>
    <t>2021.   évi ei.</t>
  </si>
  <si>
    <t>2022.   évi ei.</t>
  </si>
  <si>
    <t>2023.   évi 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</si>
</sst>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0__"/>
    <numFmt numFmtId="166" formatCode="\ ##########"/>
    <numFmt numFmtId="167" formatCode="#,##0;[Red]#,##0"/>
  </numFmts>
  <fonts count="5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b/>
      <i/>
      <sz val="14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1"/>
      <name val="Bookman Old Style"/>
      <family val="1"/>
      <charset val="238"/>
    </font>
    <font>
      <b/>
      <i/>
      <u/>
      <sz val="11"/>
      <color indexed="8"/>
      <name val="Bookman Old Style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sz val="12"/>
      <name val="Bookman Old Style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sz val="12"/>
      <color theme="1"/>
      <name val="Bookman Old Style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i/>
      <sz val="14"/>
      <color indexed="8"/>
      <name val="Times New Roman"/>
      <family val="1"/>
      <charset val="238"/>
    </font>
    <font>
      <sz val="14"/>
      <color indexed="8"/>
      <name val="Calibri"/>
      <family val="2"/>
      <charset val="238"/>
    </font>
    <font>
      <sz val="16"/>
      <name val="Times New Roman"/>
      <family val="1"/>
      <charset val="238"/>
    </font>
    <font>
      <sz val="14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281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0" fillId="0" borderId="1" xfId="0" applyBorder="1"/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0" fontId="13" fillId="0" borderId="1" xfId="0" applyFont="1" applyBorder="1"/>
    <xf numFmtId="0" fontId="15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wrapText="1"/>
    </xf>
    <xf numFmtId="0" fontId="13" fillId="4" borderId="1" xfId="0" applyFont="1" applyFill="1" applyBorder="1"/>
    <xf numFmtId="0" fontId="13" fillId="0" borderId="1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3" fontId="19" fillId="0" borderId="0" xfId="0" applyNumberFormat="1" applyFont="1"/>
    <xf numFmtId="0" fontId="20" fillId="0" borderId="0" xfId="0" applyFont="1" applyBorder="1" applyAlignment="1">
      <alignment horizontal="center"/>
    </xf>
    <xf numFmtId="0" fontId="20" fillId="0" borderId="0" xfId="0" applyFont="1"/>
    <xf numFmtId="0" fontId="20" fillId="0" borderId="2" xfId="0" applyFont="1" applyBorder="1"/>
    <xf numFmtId="0" fontId="20" fillId="0" borderId="3" xfId="0" applyFont="1" applyBorder="1" applyAlignment="1">
      <alignment horizontal="center"/>
    </xf>
    <xf numFmtId="0" fontId="20" fillId="0" borderId="3" xfId="0" applyFont="1" applyBorder="1"/>
    <xf numFmtId="0" fontId="19" fillId="0" borderId="3" xfId="0" applyFont="1" applyBorder="1" applyAlignment="1">
      <alignment horizontal="center"/>
    </xf>
    <xf numFmtId="0" fontId="19" fillId="0" borderId="3" xfId="0" applyFont="1" applyBorder="1"/>
    <xf numFmtId="0" fontId="19" fillId="0" borderId="2" xfId="0" applyFont="1" applyBorder="1"/>
    <xf numFmtId="0" fontId="19" fillId="0" borderId="0" xfId="0" applyFont="1" applyBorder="1"/>
    <xf numFmtId="0" fontId="12" fillId="0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2" fillId="0" borderId="0" xfId="0" applyFont="1"/>
    <xf numFmtId="0" fontId="20" fillId="0" borderId="4" xfId="0" applyFont="1" applyBorder="1" applyAlignment="1">
      <alignment horizontal="center"/>
    </xf>
    <xf numFmtId="0" fontId="19" fillId="0" borderId="4" xfId="0" applyFont="1" applyBorder="1"/>
    <xf numFmtId="3" fontId="20" fillId="0" borderId="1" xfId="0" applyNumberFormat="1" applyFont="1" applyBorder="1" applyAlignment="1">
      <alignment horizontal="center"/>
    </xf>
    <xf numFmtId="3" fontId="19" fillId="0" borderId="1" xfId="0" applyNumberFormat="1" applyFont="1" applyBorder="1"/>
    <xf numFmtId="0" fontId="19" fillId="0" borderId="4" xfId="0" applyFont="1" applyBorder="1" applyAlignment="1">
      <alignment horizontal="left"/>
    </xf>
    <xf numFmtId="0" fontId="20" fillId="5" borderId="4" xfId="0" applyFont="1" applyFill="1" applyBorder="1"/>
    <xf numFmtId="0" fontId="20" fillId="0" borderId="4" xfId="0" applyFont="1" applyBorder="1"/>
    <xf numFmtId="3" fontId="20" fillId="0" borderId="1" xfId="0" applyNumberFormat="1" applyFont="1" applyBorder="1"/>
    <xf numFmtId="0" fontId="20" fillId="6" borderId="5" xfId="0" applyFont="1" applyFill="1" applyBorder="1"/>
    <xf numFmtId="3" fontId="19" fillId="0" borderId="0" xfId="0" applyNumberFormat="1" applyFont="1" applyBorder="1"/>
    <xf numFmtId="0" fontId="19" fillId="0" borderId="6" xfId="0" applyFont="1" applyBorder="1"/>
    <xf numFmtId="3" fontId="19" fillId="0" borderId="7" xfId="0" applyNumberFormat="1" applyFont="1" applyBorder="1"/>
    <xf numFmtId="3" fontId="19" fillId="0" borderId="7" xfId="0" applyNumberFormat="1" applyFont="1" applyBorder="1" applyAlignment="1">
      <alignment horizontal="left"/>
    </xf>
    <xf numFmtId="3" fontId="20" fillId="5" borderId="7" xfId="0" applyNumberFormat="1" applyFont="1" applyFill="1" applyBorder="1"/>
    <xf numFmtId="3" fontId="20" fillId="0" borderId="7" xfId="0" applyNumberFormat="1" applyFont="1" applyBorder="1"/>
    <xf numFmtId="3" fontId="20" fillId="0" borderId="7" xfId="0" applyNumberFormat="1" applyFont="1" applyBorder="1" applyAlignment="1">
      <alignment horizontal="center"/>
    </xf>
    <xf numFmtId="3" fontId="20" fillId="6" borderId="8" xfId="0" applyNumberFormat="1" applyFont="1" applyFill="1" applyBorder="1"/>
    <xf numFmtId="3" fontId="19" fillId="0" borderId="6" xfId="0" applyNumberFormat="1" applyFont="1" applyBorder="1"/>
    <xf numFmtId="3" fontId="19" fillId="0" borderId="9" xfId="0" applyNumberFormat="1" applyFont="1" applyBorder="1"/>
    <xf numFmtId="3" fontId="20" fillId="5" borderId="6" xfId="0" applyNumberFormat="1" applyFont="1" applyFill="1" applyBorder="1"/>
    <xf numFmtId="3" fontId="20" fillId="0" borderId="6" xfId="0" applyNumberFormat="1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3" fontId="20" fillId="6" borderId="10" xfId="0" applyNumberFormat="1" applyFont="1" applyFill="1" applyBorder="1"/>
    <xf numFmtId="3" fontId="19" fillId="0" borderId="7" xfId="0" applyNumberFormat="1" applyFont="1" applyBorder="1" applyAlignment="1">
      <alignment horizontal="right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5" fillId="3" borderId="1" xfId="0" applyFont="1" applyFill="1" applyBorder="1"/>
    <xf numFmtId="0" fontId="7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/>
    </xf>
    <xf numFmtId="0" fontId="8" fillId="8" borderId="1" xfId="0" applyFont="1" applyFill="1" applyBorder="1"/>
    <xf numFmtId="0" fontId="8" fillId="8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 wrapText="1"/>
    </xf>
    <xf numFmtId="0" fontId="8" fillId="4" borderId="1" xfId="0" applyFont="1" applyFill="1" applyBorder="1"/>
    <xf numFmtId="0" fontId="12" fillId="4" borderId="1" xfId="0" applyFont="1" applyFill="1" applyBorder="1"/>
    <xf numFmtId="0" fontId="8" fillId="0" borderId="1" xfId="0" applyFont="1" applyBorder="1" applyAlignment="1">
      <alignment horizontal="center"/>
    </xf>
    <xf numFmtId="3" fontId="27" fillId="0" borderId="1" xfId="0" applyNumberFormat="1" applyFont="1" applyBorder="1"/>
    <xf numFmtId="3" fontId="28" fillId="4" borderId="1" xfId="0" applyNumberFormat="1" applyFont="1" applyFill="1" applyBorder="1"/>
    <xf numFmtId="3" fontId="29" fillId="4" borderId="1" xfId="0" applyNumberFormat="1" applyFont="1" applyFill="1" applyBorder="1"/>
    <xf numFmtId="3" fontId="29" fillId="0" borderId="1" xfId="0" applyNumberFormat="1" applyFont="1" applyBorder="1"/>
    <xf numFmtId="3" fontId="19" fillId="0" borderId="6" xfId="0" applyNumberFormat="1" applyFont="1" applyBorder="1" applyAlignment="1">
      <alignment horizontal="right"/>
    </xf>
    <xf numFmtId="3" fontId="30" fillId="0" borderId="1" xfId="0" applyNumberFormat="1" applyFont="1" applyBorder="1"/>
    <xf numFmtId="3" fontId="26" fillId="0" borderId="1" xfId="0" applyNumberFormat="1" applyFont="1" applyBorder="1"/>
    <xf numFmtId="3" fontId="20" fillId="0" borderId="7" xfId="0" applyNumberFormat="1" applyFont="1" applyBorder="1" applyAlignment="1">
      <alignment horizontal="right"/>
    </xf>
    <xf numFmtId="0" fontId="12" fillId="0" borderId="1" xfId="0" applyFont="1" applyFill="1" applyBorder="1" applyAlignment="1">
      <alignment vertical="center"/>
    </xf>
    <xf numFmtId="0" fontId="12" fillId="0" borderId="1" xfId="0" applyNumberFormat="1" applyFont="1" applyFill="1" applyBorder="1" applyAlignment="1">
      <alignment vertical="center"/>
    </xf>
    <xf numFmtId="166" fontId="12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166" fontId="8" fillId="0" borderId="1" xfId="0" applyNumberFormat="1" applyFont="1" applyFill="1" applyBorder="1" applyAlignment="1">
      <alignment vertical="center"/>
    </xf>
    <xf numFmtId="0" fontId="12" fillId="9" borderId="1" xfId="0" applyFont="1" applyFill="1" applyBorder="1" applyAlignment="1">
      <alignment horizontal="left" vertical="center" wrapText="1"/>
    </xf>
    <xf numFmtId="0" fontId="24" fillId="9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/>
    </xf>
    <xf numFmtId="165" fontId="12" fillId="0" borderId="1" xfId="0" applyNumberFormat="1" applyFont="1" applyFill="1" applyBorder="1" applyAlignment="1">
      <alignment horizontal="left" vertical="center"/>
    </xf>
    <xf numFmtId="166" fontId="8" fillId="7" borderId="1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horizontal="left" vertical="center" wrapText="1"/>
    </xf>
    <xf numFmtId="3" fontId="21" fillId="0" borderId="1" xfId="0" applyNumberFormat="1" applyFont="1" applyFill="1" applyBorder="1" applyAlignment="1">
      <alignment horizontal="left" vertical="center" wrapText="1"/>
    </xf>
    <xf numFmtId="3" fontId="22" fillId="0" borderId="1" xfId="0" applyNumberFormat="1" applyFont="1" applyFill="1" applyBorder="1" applyAlignment="1">
      <alignment horizontal="left" vertical="center"/>
    </xf>
    <xf numFmtId="3" fontId="21" fillId="0" borderId="1" xfId="0" applyNumberFormat="1" applyFont="1" applyFill="1" applyBorder="1" applyAlignment="1">
      <alignment horizontal="left" vertical="center"/>
    </xf>
    <xf numFmtId="3" fontId="21" fillId="0" borderId="1" xfId="0" applyNumberFormat="1" applyFont="1" applyFill="1" applyBorder="1" applyAlignment="1">
      <alignment horizontal="right" vertical="center"/>
    </xf>
    <xf numFmtId="0" fontId="0" fillId="0" borderId="0" xfId="0" applyBorder="1"/>
    <xf numFmtId="0" fontId="0" fillId="0" borderId="0" xfId="0" applyFont="1"/>
    <xf numFmtId="0" fontId="0" fillId="0" borderId="0" xfId="0" applyFont="1" applyBorder="1"/>
    <xf numFmtId="0" fontId="8" fillId="9" borderId="11" xfId="0" applyFont="1" applyFill="1" applyBorder="1"/>
    <xf numFmtId="3" fontId="22" fillId="0" borderId="1" xfId="0" applyNumberFormat="1" applyFont="1" applyFill="1" applyBorder="1" applyAlignment="1">
      <alignment horizontal="right" vertical="center" wrapText="1"/>
    </xf>
    <xf numFmtId="3" fontId="21" fillId="0" borderId="1" xfId="0" applyNumberFormat="1" applyFont="1" applyFill="1" applyBorder="1" applyAlignment="1">
      <alignment horizontal="right" vertical="center" wrapText="1"/>
    </xf>
    <xf numFmtId="3" fontId="22" fillId="0" borderId="1" xfId="0" applyNumberFormat="1" applyFont="1" applyFill="1" applyBorder="1" applyAlignment="1">
      <alignment horizontal="right"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6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" wrapText="1"/>
    </xf>
    <xf numFmtId="0" fontId="31" fillId="0" borderId="1" xfId="0" applyFont="1" applyBorder="1" applyAlignment="1">
      <alignment horizontal="center" vertical="center" wrapText="1"/>
    </xf>
    <xf numFmtId="3" fontId="32" fillId="0" borderId="0" xfId="0" applyNumberFormat="1" applyFont="1"/>
    <xf numFmtId="3" fontId="32" fillId="0" borderId="1" xfId="0" applyNumberFormat="1" applyFont="1" applyBorder="1"/>
    <xf numFmtId="3" fontId="0" fillId="0" borderId="1" xfId="0" applyNumberFormat="1" applyBorder="1"/>
    <xf numFmtId="3" fontId="33" fillId="0" borderId="1" xfId="0" applyNumberFormat="1" applyFont="1" applyBorder="1"/>
    <xf numFmtId="3" fontId="29" fillId="2" borderId="1" xfId="0" applyNumberFormat="1" applyFont="1" applyFill="1" applyBorder="1"/>
    <xf numFmtId="3" fontId="20" fillId="0" borderId="0" xfId="1" applyNumberFormat="1" applyFont="1" applyAlignment="1">
      <alignment horizontal="center"/>
    </xf>
    <xf numFmtId="3" fontId="19" fillId="0" borderId="14" xfId="0" applyNumberFormat="1" applyFont="1" applyBorder="1"/>
    <xf numFmtId="3" fontId="20" fillId="0" borderId="3" xfId="0" applyNumberFormat="1" applyFont="1" applyBorder="1" applyAlignment="1"/>
    <xf numFmtId="0" fontId="19" fillId="0" borderId="3" xfId="0" applyFont="1" applyBorder="1" applyAlignment="1"/>
    <xf numFmtId="0" fontId="20" fillId="0" borderId="2" xfId="0" applyFont="1" applyBorder="1" applyAlignment="1">
      <alignment horizontal="center"/>
    </xf>
    <xf numFmtId="3" fontId="0" fillId="0" borderId="0" xfId="0" applyNumberFormat="1"/>
    <xf numFmtId="3" fontId="30" fillId="0" borderId="1" xfId="0" applyNumberFormat="1" applyFont="1" applyBorder="1" applyAlignment="1">
      <alignment horizontal="right"/>
    </xf>
    <xf numFmtId="0" fontId="19" fillId="0" borderId="4" xfId="0" applyFont="1" applyBorder="1" applyAlignment="1">
      <alignment horizontal="center"/>
    </xf>
    <xf numFmtId="0" fontId="19" fillId="0" borderId="15" xfId="0" applyFont="1" applyBorder="1"/>
    <xf numFmtId="0" fontId="3" fillId="0" borderId="0" xfId="0" applyFont="1" applyFill="1" applyBorder="1" applyAlignment="1">
      <alignment horizontal="left" vertical="center"/>
    </xf>
    <xf numFmtId="3" fontId="0" fillId="0" borderId="0" xfId="0" applyNumberFormat="1" applyBorder="1"/>
    <xf numFmtId="0" fontId="34" fillId="0" borderId="0" xfId="0" applyFont="1" applyBorder="1"/>
    <xf numFmtId="0" fontId="20" fillId="5" borderId="9" xfId="0" applyFont="1" applyFill="1" applyBorder="1" applyAlignment="1"/>
    <xf numFmtId="0" fontId="20" fillId="5" borderId="11" xfId="0" applyFont="1" applyFill="1" applyBorder="1" applyAlignment="1"/>
    <xf numFmtId="0" fontId="19" fillId="0" borderId="16" xfId="0" applyFont="1" applyBorder="1"/>
    <xf numFmtId="0" fontId="20" fillId="6" borderId="17" xfId="0" applyFont="1" applyFill="1" applyBorder="1"/>
    <xf numFmtId="0" fontId="20" fillId="6" borderId="18" xfId="0" applyFont="1" applyFill="1" applyBorder="1" applyAlignment="1">
      <alignment horizontal="center"/>
    </xf>
    <xf numFmtId="0" fontId="19" fillId="6" borderId="18" xfId="0" applyFont="1" applyFill="1" applyBorder="1"/>
    <xf numFmtId="3" fontId="20" fillId="6" borderId="19" xfId="0" applyNumberFormat="1" applyFont="1" applyFill="1" applyBorder="1"/>
    <xf numFmtId="0" fontId="20" fillId="0" borderId="3" xfId="0" applyFont="1" applyBorder="1" applyAlignment="1"/>
    <xf numFmtId="3" fontId="20" fillId="0" borderId="3" xfId="0" applyNumberFormat="1" applyFont="1" applyBorder="1"/>
    <xf numFmtId="3" fontId="19" fillId="0" borderId="3" xfId="0" applyNumberFormat="1" applyFont="1" applyBorder="1"/>
    <xf numFmtId="3" fontId="20" fillId="6" borderId="19" xfId="0" applyNumberFormat="1" applyFont="1" applyFill="1" applyBorder="1" applyAlignment="1">
      <alignment horizontal="right"/>
    </xf>
    <xf numFmtId="0" fontId="20" fillId="5" borderId="20" xfId="0" applyFont="1" applyFill="1" applyBorder="1" applyAlignment="1">
      <alignment horizontal="center"/>
    </xf>
    <xf numFmtId="0" fontId="20" fillId="5" borderId="21" xfId="0" applyFont="1" applyFill="1" applyBorder="1" applyAlignment="1">
      <alignment horizontal="center"/>
    </xf>
    <xf numFmtId="3" fontId="20" fillId="5" borderId="1" xfId="0" applyNumberFormat="1" applyFont="1" applyFill="1" applyBorder="1"/>
    <xf numFmtId="3" fontId="39" fillId="0" borderId="1" xfId="0" applyNumberFormat="1" applyFont="1" applyBorder="1"/>
    <xf numFmtId="3" fontId="20" fillId="0" borderId="22" xfId="0" applyNumberFormat="1" applyFont="1" applyBorder="1" applyAlignment="1">
      <alignment horizontal="center"/>
    </xf>
    <xf numFmtId="3" fontId="19" fillId="0" borderId="22" xfId="0" applyNumberFormat="1" applyFont="1" applyBorder="1"/>
    <xf numFmtId="3" fontId="20" fillId="5" borderId="22" xfId="0" applyNumberFormat="1" applyFont="1" applyFill="1" applyBorder="1"/>
    <xf numFmtId="3" fontId="20" fillId="0" borderId="22" xfId="0" applyNumberFormat="1" applyFont="1" applyBorder="1"/>
    <xf numFmtId="3" fontId="20" fillId="6" borderId="23" xfId="0" applyNumberFormat="1" applyFont="1" applyFill="1" applyBorder="1"/>
    <xf numFmtId="0" fontId="3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3" fontId="40" fillId="0" borderId="1" xfId="0" applyNumberFormat="1" applyFont="1" applyBorder="1"/>
    <xf numFmtId="3" fontId="41" fillId="0" borderId="1" xfId="0" applyNumberFormat="1" applyFont="1" applyBorder="1"/>
    <xf numFmtId="0" fontId="41" fillId="0" borderId="1" xfId="0" applyFont="1" applyBorder="1"/>
    <xf numFmtId="3" fontId="41" fillId="0" borderId="1" xfId="0" applyNumberFormat="1" applyFont="1" applyFill="1" applyBorder="1"/>
    <xf numFmtId="0" fontId="36" fillId="0" borderId="1" xfId="0" applyFont="1" applyBorder="1"/>
    <xf numFmtId="0" fontId="36" fillId="0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vertical="center" wrapText="1"/>
    </xf>
    <xf numFmtId="0" fontId="36" fillId="4" borderId="1" xfId="0" applyFont="1" applyFill="1" applyBorder="1" applyAlignment="1">
      <alignment horizontal="left" vertical="center"/>
    </xf>
    <xf numFmtId="3" fontId="36" fillId="4" borderId="1" xfId="0" applyNumberFormat="1" applyFont="1" applyFill="1" applyBorder="1"/>
    <xf numFmtId="0" fontId="37" fillId="0" borderId="1" xfId="0" applyFont="1" applyFill="1" applyBorder="1" applyAlignment="1">
      <alignment horizontal="left" vertical="center"/>
    </xf>
    <xf numFmtId="3" fontId="42" fillId="0" borderId="1" xfId="0" applyNumberFormat="1" applyFont="1" applyBorder="1"/>
    <xf numFmtId="0" fontId="38" fillId="0" borderId="1" xfId="0" applyFont="1" applyBorder="1"/>
    <xf numFmtId="0" fontId="6" fillId="4" borderId="1" xfId="0" applyFont="1" applyFill="1" applyBorder="1" applyAlignment="1">
      <alignment horizontal="left" vertical="center" wrapText="1"/>
    </xf>
    <xf numFmtId="0" fontId="24" fillId="0" borderId="1" xfId="0" applyFont="1" applyBorder="1"/>
    <xf numFmtId="3" fontId="12" fillId="0" borderId="0" xfId="0" applyNumberFormat="1" applyFont="1"/>
    <xf numFmtId="0" fontId="20" fillId="0" borderId="30" xfId="0" applyFont="1" applyBorder="1"/>
    <xf numFmtId="3" fontId="43" fillId="0" borderId="14" xfId="0" applyNumberFormat="1" applyFont="1" applyBorder="1"/>
    <xf numFmtId="3" fontId="19" fillId="0" borderId="31" xfId="0" applyNumberFormat="1" applyFont="1" applyBorder="1"/>
    <xf numFmtId="3" fontId="44" fillId="0" borderId="14" xfId="0" applyNumberFormat="1" applyFont="1" applyBorder="1"/>
    <xf numFmtId="3" fontId="20" fillId="0" borderId="32" xfId="0" applyNumberFormat="1" applyFont="1" applyBorder="1"/>
    <xf numFmtId="0" fontId="19" fillId="0" borderId="34" xfId="0" applyFont="1" applyBorder="1" applyAlignment="1">
      <alignment horizontal="center"/>
    </xf>
    <xf numFmtId="3" fontId="44" fillId="0" borderId="35" xfId="0" applyNumberFormat="1" applyFont="1" applyBorder="1"/>
    <xf numFmtId="3" fontId="20" fillId="0" borderId="34" xfId="0" applyNumberFormat="1" applyFont="1" applyBorder="1"/>
    <xf numFmtId="3" fontId="20" fillId="0" borderId="37" xfId="0" applyNumberFormat="1" applyFont="1" applyBorder="1"/>
    <xf numFmtId="0" fontId="19" fillId="0" borderId="38" xfId="0" applyFont="1" applyBorder="1" applyAlignment="1">
      <alignment horizontal="center"/>
    </xf>
    <xf numFmtId="3" fontId="19" fillId="0" borderId="36" xfId="0" applyNumberFormat="1" applyFont="1" applyBorder="1"/>
    <xf numFmtId="0" fontId="19" fillId="0" borderId="39" xfId="0" applyFont="1" applyBorder="1"/>
    <xf numFmtId="0" fontId="19" fillId="0" borderId="40" xfId="0" applyFont="1" applyBorder="1" applyAlignment="1">
      <alignment horizontal="center"/>
    </xf>
    <xf numFmtId="3" fontId="20" fillId="0" borderId="40" xfId="0" applyNumberFormat="1" applyFont="1" applyBorder="1" applyAlignment="1"/>
    <xf numFmtId="0" fontId="19" fillId="0" borderId="40" xfId="0" applyFont="1" applyBorder="1" applyAlignment="1"/>
    <xf numFmtId="3" fontId="19" fillId="0" borderId="41" xfId="0" applyNumberFormat="1" applyFont="1" applyBorder="1"/>
    <xf numFmtId="3" fontId="20" fillId="0" borderId="42" xfId="0" applyNumberFormat="1" applyFont="1" applyBorder="1"/>
    <xf numFmtId="3" fontId="19" fillId="0" borderId="43" xfId="0" applyNumberFormat="1" applyFont="1" applyBorder="1"/>
    <xf numFmtId="3" fontId="20" fillId="0" borderId="43" xfId="0" applyNumberFormat="1" applyFont="1" applyBorder="1"/>
    <xf numFmtId="3" fontId="19" fillId="0" borderId="44" xfId="0" applyNumberFormat="1" applyFont="1" applyBorder="1"/>
    <xf numFmtId="3" fontId="20" fillId="6" borderId="45" xfId="0" applyNumberFormat="1" applyFont="1" applyFill="1" applyBorder="1"/>
    <xf numFmtId="0" fontId="20" fillId="0" borderId="33" xfId="0" applyFont="1" applyBorder="1" applyAlignment="1">
      <alignment horizontal="center"/>
    </xf>
    <xf numFmtId="3" fontId="43" fillId="0" borderId="46" xfId="0" applyNumberFormat="1" applyFont="1" applyBorder="1"/>
    <xf numFmtId="0" fontId="20" fillId="5" borderId="47" xfId="0" applyFont="1" applyFill="1" applyBorder="1" applyAlignment="1">
      <alignment horizontal="center"/>
    </xf>
    <xf numFmtId="3" fontId="20" fillId="0" borderId="48" xfId="0" applyNumberFormat="1" applyFont="1" applyBorder="1" applyAlignment="1"/>
    <xf numFmtId="3" fontId="20" fillId="6" borderId="45" xfId="0" applyNumberFormat="1" applyFont="1" applyFill="1" applyBorder="1" applyAlignment="1">
      <alignment horizontal="right"/>
    </xf>
    <xf numFmtId="0" fontId="19" fillId="0" borderId="1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45" fillId="0" borderId="0" xfId="0" applyFont="1"/>
    <xf numFmtId="0" fontId="2" fillId="0" borderId="1" xfId="0" applyFont="1" applyBorder="1" applyAlignment="1">
      <alignment wrapText="1"/>
    </xf>
    <xf numFmtId="0" fontId="19" fillId="0" borderId="49" xfId="0" applyFont="1" applyBorder="1"/>
    <xf numFmtId="0" fontId="49" fillId="0" borderId="50" xfId="0" applyFont="1" applyBorder="1" applyAlignment="1">
      <alignment horizontal="center"/>
    </xf>
    <xf numFmtId="0" fontId="50" fillId="0" borderId="51" xfId="0" applyFont="1" applyBorder="1" applyAlignment="1">
      <alignment horizontal="center"/>
    </xf>
    <xf numFmtId="0" fontId="20" fillId="0" borderId="52" xfId="0" applyFont="1" applyBorder="1"/>
    <xf numFmtId="167" fontId="20" fillId="0" borderId="1" xfId="0" applyNumberFormat="1" applyFont="1" applyBorder="1"/>
    <xf numFmtId="3" fontId="20" fillId="0" borderId="53" xfId="0" applyNumberFormat="1" applyFont="1" applyBorder="1"/>
    <xf numFmtId="0" fontId="19" fillId="0" borderId="52" xfId="0" applyFont="1" applyBorder="1"/>
    <xf numFmtId="167" fontId="19" fillId="0" borderId="1" xfId="0" applyNumberFormat="1" applyFont="1" applyBorder="1"/>
    <xf numFmtId="0" fontId="51" fillId="0" borderId="54" xfId="0" applyFont="1" applyBorder="1"/>
    <xf numFmtId="0" fontId="51" fillId="0" borderId="55" xfId="0" applyFont="1" applyBorder="1"/>
    <xf numFmtId="0" fontId="8" fillId="0" borderId="0" xfId="0" applyFont="1"/>
    <xf numFmtId="0" fontId="0" fillId="0" borderId="0" xfId="0" applyAlignment="1">
      <alignment wrapText="1"/>
    </xf>
    <xf numFmtId="0" fontId="52" fillId="0" borderId="9" xfId="0" applyFont="1" applyBorder="1" applyAlignment="1">
      <alignment horizontal="justify"/>
    </xf>
    <xf numFmtId="0" fontId="53" fillId="0" borderId="20" xfId="0" applyFont="1" applyBorder="1"/>
    <xf numFmtId="0" fontId="52" fillId="0" borderId="58" xfId="0" applyFont="1" applyBorder="1" applyAlignment="1">
      <alignment horizontal="justify"/>
    </xf>
    <xf numFmtId="0" fontId="54" fillId="0" borderId="59" xfId="0" applyFont="1" applyBorder="1"/>
    <xf numFmtId="0" fontId="55" fillId="0" borderId="58" xfId="0" applyFont="1" applyBorder="1" applyAlignment="1">
      <alignment horizontal="justify"/>
    </xf>
    <xf numFmtId="0" fontId="56" fillId="0" borderId="59" xfId="0" applyFont="1" applyBorder="1"/>
    <xf numFmtId="3" fontId="57" fillId="0" borderId="59" xfId="0" applyNumberFormat="1" applyFont="1" applyBorder="1"/>
    <xf numFmtId="0" fontId="52" fillId="0" borderId="58" xfId="0" applyFont="1" applyBorder="1" applyAlignment="1">
      <alignment horizontal="justify" wrapText="1"/>
    </xf>
    <xf numFmtId="3" fontId="58" fillId="0" borderId="59" xfId="0" applyNumberFormat="1" applyFont="1" applyBorder="1" applyAlignment="1">
      <alignment horizontal="right"/>
    </xf>
    <xf numFmtId="0" fontId="56" fillId="0" borderId="60" xfId="0" applyFont="1" applyBorder="1"/>
    <xf numFmtId="0" fontId="0" fillId="0" borderId="45" xfId="0" applyBorder="1"/>
    <xf numFmtId="0" fontId="0" fillId="0" borderId="0" xfId="0" applyAlignment="1">
      <alignment horizontal="center" vertical="center"/>
    </xf>
    <xf numFmtId="0" fontId="29" fillId="0" borderId="1" xfId="0" applyFont="1" applyBorder="1" applyAlignment="1">
      <alignment horizontal="center" wrapText="1"/>
    </xf>
    <xf numFmtId="0" fontId="8" fillId="0" borderId="1" xfId="0" applyFont="1" applyBorder="1"/>
    <xf numFmtId="3" fontId="29" fillId="10" borderId="1" xfId="0" applyNumberFormat="1" applyFont="1" applyFill="1" applyBorder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3" fontId="35" fillId="0" borderId="6" xfId="0" applyNumberFormat="1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3" fontId="26" fillId="0" borderId="6" xfId="0" applyNumberFormat="1" applyFont="1" applyBorder="1" applyAlignment="1">
      <alignment horizontal="center"/>
    </xf>
    <xf numFmtId="3" fontId="26" fillId="0" borderId="7" xfId="0" applyNumberFormat="1" applyFont="1" applyBorder="1" applyAlignment="1">
      <alignment horizontal="center"/>
    </xf>
    <xf numFmtId="0" fontId="20" fillId="0" borderId="32" xfId="0" applyFont="1" applyBorder="1" applyAlignment="1">
      <alignment horizontal="left"/>
    </xf>
    <xf numFmtId="0" fontId="20" fillId="0" borderId="30" xfId="0" applyFont="1" applyBorder="1" applyAlignment="1">
      <alignment horizontal="left"/>
    </xf>
    <xf numFmtId="0" fontId="20" fillId="0" borderId="33" xfId="0" applyFont="1" applyBorder="1" applyAlignment="1">
      <alignment horizontal="left"/>
    </xf>
    <xf numFmtId="0" fontId="19" fillId="5" borderId="6" xfId="0" applyFont="1" applyFill="1" applyBorder="1" applyAlignment="1"/>
    <xf numFmtId="0" fontId="0" fillId="0" borderId="24" xfId="0" applyBorder="1" applyAlignment="1"/>
    <xf numFmtId="0" fontId="0" fillId="0" borderId="7" xfId="0" applyBorder="1" applyAlignment="1"/>
    <xf numFmtId="3" fontId="20" fillId="0" borderId="32" xfId="0" applyNumberFormat="1" applyFont="1" applyBorder="1"/>
    <xf numFmtId="3" fontId="20" fillId="0" borderId="33" xfId="0" applyNumberFormat="1" applyFont="1" applyBorder="1"/>
    <xf numFmtId="3" fontId="20" fillId="0" borderId="0" xfId="1" applyNumberFormat="1" applyFont="1" applyAlignment="1">
      <alignment horizontal="center"/>
    </xf>
    <xf numFmtId="3" fontId="20" fillId="0" borderId="34" xfId="0" applyNumberFormat="1" applyFont="1" applyBorder="1"/>
    <xf numFmtId="3" fontId="20" fillId="0" borderId="36" xfId="0" applyNumberFormat="1" applyFont="1" applyBorder="1"/>
    <xf numFmtId="0" fontId="20" fillId="0" borderId="32" xfId="0" applyFont="1" applyBorder="1"/>
    <xf numFmtId="0" fontId="20" fillId="0" borderId="30" xfId="0" applyFont="1" applyBorder="1"/>
    <xf numFmtId="0" fontId="20" fillId="0" borderId="33" xfId="0" applyFont="1" applyBorder="1"/>
    <xf numFmtId="0" fontId="20" fillId="0" borderId="6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3" fontId="23" fillId="0" borderId="0" xfId="0" applyNumberFormat="1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/>
    </xf>
    <xf numFmtId="3" fontId="21" fillId="0" borderId="26" xfId="0" applyNumberFormat="1" applyFont="1" applyBorder="1" applyAlignment="1">
      <alignment horizontal="center" vertical="center"/>
    </xf>
    <xf numFmtId="3" fontId="21" fillId="0" borderId="13" xfId="0" applyNumberFormat="1" applyFont="1" applyBorder="1" applyAlignment="1">
      <alignment horizontal="center" vertical="center"/>
    </xf>
    <xf numFmtId="3" fontId="21" fillId="0" borderId="27" xfId="0" applyNumberFormat="1" applyFont="1" applyBorder="1" applyAlignment="1">
      <alignment horizontal="center" vertical="center"/>
    </xf>
    <xf numFmtId="0" fontId="20" fillId="0" borderId="24" xfId="0" applyFont="1" applyBorder="1" applyAlignment="1">
      <alignment horizontal="center"/>
    </xf>
    <xf numFmtId="3" fontId="21" fillId="0" borderId="28" xfId="0" applyNumberFormat="1" applyFont="1" applyBorder="1" applyAlignment="1">
      <alignment horizontal="center" vertical="center"/>
    </xf>
    <xf numFmtId="3" fontId="21" fillId="0" borderId="29" xfId="0" applyNumberFormat="1" applyFont="1" applyBorder="1" applyAlignment="1">
      <alignment horizontal="center" vertical="center"/>
    </xf>
    <xf numFmtId="0" fontId="46" fillId="0" borderId="11" xfId="0" applyFont="1" applyBorder="1" applyAlignment="1">
      <alignment horizontal="left" vertical="center" wrapText="1"/>
    </xf>
    <xf numFmtId="0" fontId="46" fillId="0" borderId="0" xfId="0" applyFont="1" applyAlignment="1">
      <alignment horizontal="left" vertical="center" wrapText="1"/>
    </xf>
    <xf numFmtId="0" fontId="47" fillId="0" borderId="0" xfId="0" applyFont="1" applyAlignment="1">
      <alignment horizontal="center" wrapText="1"/>
    </xf>
    <xf numFmtId="167" fontId="51" fillId="0" borderId="1" xfId="0" applyNumberFormat="1" applyFont="1" applyBorder="1" applyAlignment="1">
      <alignment horizontal="center"/>
    </xf>
    <xf numFmtId="167" fontId="51" fillId="0" borderId="56" xfId="0" applyNumberFormat="1" applyFont="1" applyBorder="1" applyAlignment="1">
      <alignment horizontal="center"/>
    </xf>
    <xf numFmtId="167" fontId="51" fillId="0" borderId="53" xfId="0" applyNumberFormat="1" applyFont="1" applyBorder="1" applyAlignment="1">
      <alignment horizontal="center"/>
    </xf>
    <xf numFmtId="0" fontId="51" fillId="0" borderId="57" xfId="0" applyFont="1" applyBorder="1" applyAlignment="1">
      <alignment horizontal="center"/>
    </xf>
    <xf numFmtId="0" fontId="48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</cellXfs>
  <cellStyles count="3">
    <cellStyle name="Ezres 2" xfId="1" xr:uid="{00000000-0005-0000-0000-000000000000}"/>
    <cellStyle name="Normál" xfId="0" builtinId="0"/>
    <cellStyle name="Normal_KTRSZJ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zoomScaleNormal="100" zoomScalePageLayoutView="130" workbookViewId="0">
      <selection activeCell="B17" sqref="B17:C25"/>
    </sheetView>
  </sheetViews>
  <sheetFormatPr defaultColWidth="9" defaultRowHeight="14.4" x14ac:dyDescent="0.3"/>
  <cols>
    <col min="1" max="1" width="85.5546875" customWidth="1"/>
    <col min="2" max="2" width="17.33203125" customWidth="1"/>
    <col min="3" max="3" width="16" customWidth="1"/>
    <col min="4" max="4" width="13" bestFit="1" customWidth="1"/>
  </cols>
  <sheetData>
    <row r="1" spans="1:7" ht="18" x14ac:dyDescent="0.35">
      <c r="A1" s="237"/>
      <c r="B1" s="237"/>
      <c r="C1" s="237"/>
    </row>
    <row r="2" spans="1:7" ht="50.25" customHeight="1" x14ac:dyDescent="0.35">
      <c r="A2" s="238" t="s">
        <v>194</v>
      </c>
      <c r="B2" s="238"/>
      <c r="C2" s="238"/>
    </row>
    <row r="3" spans="1:7" ht="50.25" customHeight="1" x14ac:dyDescent="0.35">
      <c r="A3" s="19"/>
      <c r="B3" s="19"/>
      <c r="C3" s="19"/>
    </row>
    <row r="4" spans="1:7" x14ac:dyDescent="0.3">
      <c r="B4" s="38" t="s">
        <v>212</v>
      </c>
      <c r="C4" s="38"/>
    </row>
    <row r="5" spans="1:7" ht="47.25" customHeight="1" x14ac:dyDescent="0.3">
      <c r="B5" s="117" t="s">
        <v>512</v>
      </c>
      <c r="C5" s="117" t="s">
        <v>513</v>
      </c>
      <c r="D5" s="3"/>
      <c r="E5" s="3"/>
      <c r="F5" s="3"/>
      <c r="G5" s="3"/>
    </row>
    <row r="6" spans="1:7" x14ac:dyDescent="0.3">
      <c r="A6" s="13" t="s">
        <v>20</v>
      </c>
      <c r="B6" s="81">
        <v>8689506</v>
      </c>
      <c r="C6" s="81">
        <v>8963177</v>
      </c>
      <c r="D6" s="3"/>
      <c r="E6" s="3"/>
      <c r="F6" s="3"/>
      <c r="G6" s="3"/>
    </row>
    <row r="7" spans="1:7" x14ac:dyDescent="0.3">
      <c r="A7" s="13" t="s">
        <v>21</v>
      </c>
      <c r="B7" s="81">
        <v>1168670</v>
      </c>
      <c r="C7" s="81">
        <v>1168670</v>
      </c>
      <c r="D7" s="3"/>
      <c r="E7" s="3"/>
      <c r="F7" s="3"/>
      <c r="G7" s="3"/>
    </row>
    <row r="8" spans="1:7" x14ac:dyDescent="0.3">
      <c r="A8" s="13" t="s">
        <v>22</v>
      </c>
      <c r="B8" s="81">
        <v>9457127</v>
      </c>
      <c r="C8" s="81">
        <v>11150425</v>
      </c>
      <c r="D8" s="3"/>
      <c r="E8" s="3"/>
      <c r="F8" s="3"/>
      <c r="G8" s="3"/>
    </row>
    <row r="9" spans="1:7" x14ac:dyDescent="0.3">
      <c r="A9" s="13" t="s">
        <v>23</v>
      </c>
      <c r="B9" s="81">
        <v>2149650</v>
      </c>
      <c r="C9" s="81">
        <v>2239347</v>
      </c>
      <c r="D9" s="3"/>
      <c r="E9" s="3"/>
      <c r="F9" s="3"/>
      <c r="G9" s="3"/>
    </row>
    <row r="10" spans="1:7" x14ac:dyDescent="0.3">
      <c r="A10" s="13" t="s">
        <v>24</v>
      </c>
      <c r="B10" s="81">
        <v>5359960</v>
      </c>
      <c r="C10" s="81">
        <v>7238635</v>
      </c>
      <c r="D10" s="172"/>
      <c r="E10" s="3"/>
      <c r="F10" s="3"/>
      <c r="G10" s="3"/>
    </row>
    <row r="11" spans="1:7" x14ac:dyDescent="0.3">
      <c r="A11" s="13" t="s">
        <v>25</v>
      </c>
      <c r="B11" s="81">
        <v>18449000</v>
      </c>
      <c r="C11" s="81">
        <v>20152774</v>
      </c>
      <c r="D11" s="3"/>
      <c r="E11" s="3"/>
      <c r="F11" s="3"/>
      <c r="G11" s="3"/>
    </row>
    <row r="12" spans="1:7" x14ac:dyDescent="0.3">
      <c r="A12" s="13" t="s">
        <v>26</v>
      </c>
      <c r="B12" s="81">
        <v>38299797</v>
      </c>
      <c r="C12" s="81">
        <v>39081926</v>
      </c>
      <c r="D12" s="3"/>
      <c r="E12" s="3"/>
      <c r="F12" s="3"/>
      <c r="G12" s="3"/>
    </row>
    <row r="13" spans="1:7" x14ac:dyDescent="0.3">
      <c r="A13" s="13" t="s">
        <v>27</v>
      </c>
      <c r="B13" s="81"/>
      <c r="C13" s="81"/>
      <c r="D13" s="3"/>
      <c r="E13" s="3"/>
      <c r="F13" s="3"/>
      <c r="G13" s="3"/>
    </row>
    <row r="14" spans="1:7" x14ac:dyDescent="0.3">
      <c r="A14" s="14" t="s">
        <v>19</v>
      </c>
      <c r="B14" s="84">
        <f>SUM(B6:B13)</f>
        <v>83573710</v>
      </c>
      <c r="C14" s="84">
        <f>SUM(C6:C13)</f>
        <v>89994954</v>
      </c>
      <c r="D14" s="3"/>
      <c r="E14" s="3"/>
      <c r="F14" s="3"/>
      <c r="G14" s="3"/>
    </row>
    <row r="15" spans="1:7" x14ac:dyDescent="0.3">
      <c r="A15" s="14" t="s">
        <v>28</v>
      </c>
      <c r="B15" s="81">
        <v>660640</v>
      </c>
      <c r="C15" s="81">
        <v>660640</v>
      </c>
      <c r="D15" s="3"/>
      <c r="E15" s="3"/>
      <c r="F15" s="3"/>
      <c r="G15" s="3"/>
    </row>
    <row r="16" spans="1:7" x14ac:dyDescent="0.3">
      <c r="A16" s="20" t="s">
        <v>192</v>
      </c>
      <c r="B16" s="82">
        <f>SUM(B14:B15)</f>
        <v>84234350</v>
      </c>
      <c r="C16" s="82">
        <f>SUM(C14:C15)</f>
        <v>90655594</v>
      </c>
      <c r="D16" s="3"/>
      <c r="E16" s="3"/>
      <c r="F16" s="3"/>
      <c r="G16" s="3"/>
    </row>
    <row r="17" spans="1:7" x14ac:dyDescent="0.3">
      <c r="A17" s="13" t="s">
        <v>30</v>
      </c>
      <c r="B17" s="81">
        <v>16516000</v>
      </c>
      <c r="C17" s="81">
        <v>16944600</v>
      </c>
      <c r="D17" s="3"/>
      <c r="E17" s="3"/>
      <c r="F17" s="3"/>
      <c r="G17" s="3"/>
    </row>
    <row r="18" spans="1:7" x14ac:dyDescent="0.3">
      <c r="A18" s="13" t="s">
        <v>31</v>
      </c>
      <c r="B18" s="81">
        <v>0</v>
      </c>
      <c r="C18" s="81">
        <v>5992644</v>
      </c>
      <c r="D18" s="3"/>
      <c r="E18" s="3"/>
      <c r="F18" s="3"/>
      <c r="G18" s="3"/>
    </row>
    <row r="19" spans="1:7" x14ac:dyDescent="0.3">
      <c r="A19" s="13" t="s">
        <v>32</v>
      </c>
      <c r="B19" s="81">
        <v>13127280</v>
      </c>
      <c r="C19" s="81">
        <v>13127280</v>
      </c>
      <c r="D19" s="3"/>
      <c r="E19" s="3"/>
      <c r="F19" s="3"/>
      <c r="G19" s="3"/>
    </row>
    <row r="20" spans="1:7" x14ac:dyDescent="0.3">
      <c r="A20" s="13" t="s">
        <v>33</v>
      </c>
      <c r="B20" s="81">
        <v>4731439</v>
      </c>
      <c r="C20" s="81">
        <v>4731439</v>
      </c>
      <c r="D20" s="3"/>
      <c r="E20" s="3"/>
      <c r="F20" s="3"/>
      <c r="G20" s="3"/>
    </row>
    <row r="21" spans="1:7" x14ac:dyDescent="0.3">
      <c r="A21" s="13" t="s">
        <v>34</v>
      </c>
      <c r="B21" s="81">
        <v>0</v>
      </c>
      <c r="C21" s="81">
        <v>0</v>
      </c>
      <c r="D21" s="3"/>
      <c r="E21" s="3"/>
      <c r="F21" s="3"/>
      <c r="G21" s="3"/>
    </row>
    <row r="22" spans="1:7" x14ac:dyDescent="0.3">
      <c r="A22" s="13" t="s">
        <v>35</v>
      </c>
      <c r="B22" s="81">
        <v>0</v>
      </c>
      <c r="C22" s="81">
        <v>0</v>
      </c>
      <c r="D22" s="3"/>
      <c r="E22" s="3"/>
      <c r="F22" s="3"/>
      <c r="G22" s="3"/>
    </row>
    <row r="23" spans="1:7" x14ac:dyDescent="0.3">
      <c r="A23" s="13" t="s">
        <v>36</v>
      </c>
      <c r="B23" s="81">
        <v>0</v>
      </c>
      <c r="C23" s="81">
        <v>0</v>
      </c>
      <c r="D23" s="3"/>
      <c r="E23" s="3"/>
      <c r="F23" s="3"/>
      <c r="G23" s="3"/>
    </row>
    <row r="24" spans="1:7" x14ac:dyDescent="0.3">
      <c r="A24" s="14" t="s">
        <v>29</v>
      </c>
      <c r="B24" s="84">
        <f>SUM(B17:B23)</f>
        <v>34374719</v>
      </c>
      <c r="C24" s="84">
        <f>SUM(C17:C23)</f>
        <v>40795963</v>
      </c>
      <c r="D24" s="3"/>
      <c r="E24" s="3"/>
      <c r="F24" s="3"/>
      <c r="G24" s="3"/>
    </row>
    <row r="25" spans="1:7" x14ac:dyDescent="0.3">
      <c r="A25" s="14" t="s">
        <v>37</v>
      </c>
      <c r="B25" s="81">
        <v>49859631</v>
      </c>
      <c r="C25" s="81">
        <v>49859631</v>
      </c>
      <c r="D25" s="3"/>
      <c r="E25" s="3"/>
      <c r="F25" s="3"/>
      <c r="G25" s="3"/>
    </row>
    <row r="26" spans="1:7" x14ac:dyDescent="0.3">
      <c r="A26" s="20" t="s">
        <v>193</v>
      </c>
      <c r="B26" s="83">
        <f>SUM(B24+B25)</f>
        <v>84234350</v>
      </c>
      <c r="C26" s="83">
        <f>SUM(C24+C25)</f>
        <v>90655594</v>
      </c>
      <c r="D26" s="3"/>
      <c r="E26" s="3"/>
      <c r="F26" s="37"/>
      <c r="G26" s="3"/>
    </row>
    <row r="27" spans="1:7" x14ac:dyDescent="0.3">
      <c r="A27" s="3"/>
      <c r="B27" s="3"/>
      <c r="C27" s="3"/>
      <c r="D27" s="3"/>
      <c r="E27" s="3"/>
      <c r="F27" s="3"/>
      <c r="G27" s="3"/>
    </row>
    <row r="28" spans="1:7" x14ac:dyDescent="0.3">
      <c r="A28" s="3"/>
      <c r="B28" s="3"/>
      <c r="C28" s="3"/>
      <c r="D28" s="3"/>
      <c r="E28" s="3"/>
      <c r="F28" s="3"/>
      <c r="G28" s="3"/>
    </row>
    <row r="29" spans="1:7" x14ac:dyDescent="0.3">
      <c r="A29" s="3"/>
      <c r="B29" s="3"/>
      <c r="C29" s="3"/>
      <c r="D29" s="3"/>
      <c r="E29" s="3"/>
      <c r="F29" s="3"/>
      <c r="G29" s="3"/>
    </row>
    <row r="30" spans="1:7" x14ac:dyDescent="0.3">
      <c r="A30" s="3"/>
      <c r="B30" s="3"/>
      <c r="C30" s="3"/>
      <c r="D30" s="3"/>
      <c r="E30" s="3"/>
      <c r="F30" s="3"/>
      <c r="G30" s="3"/>
    </row>
    <row r="31" spans="1:7" x14ac:dyDescent="0.3">
      <c r="A31" s="3"/>
      <c r="B31" s="3"/>
      <c r="C31" s="3"/>
      <c r="D31" s="3"/>
      <c r="E31" s="3"/>
      <c r="F31" s="3"/>
      <c r="G31" s="3"/>
    </row>
    <row r="32" spans="1:7" x14ac:dyDescent="0.3">
      <c r="A32" s="3"/>
      <c r="B32" s="3"/>
      <c r="C32" s="3"/>
      <c r="D32" s="3"/>
      <c r="E32" s="3"/>
      <c r="F32" s="3"/>
      <c r="G32" s="3"/>
    </row>
    <row r="33" spans="1:7" x14ac:dyDescent="0.3">
      <c r="A33" s="3"/>
      <c r="B33" s="3"/>
      <c r="C33" s="3"/>
      <c r="D33" s="3"/>
      <c r="E33" s="3"/>
      <c r="F33" s="3"/>
      <c r="G33" s="3"/>
    </row>
  </sheetData>
  <mergeCells count="2">
    <mergeCell ref="A1:C1"/>
    <mergeCell ref="A2:C2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&amp;L&amp;"Times New Roman,Félkövér"&amp;14Fertőboz Község Önkormányzata&amp;C&amp;"Times New Roman,Félkövér"&amp;14 2020. évi Költségvetés módosítása&amp;R1.melléklet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F0C57-D3A8-4E20-8455-8E0D65A474E4}">
  <dimension ref="A1:E31"/>
  <sheetViews>
    <sheetView view="pageLayout" zoomScaleNormal="100" workbookViewId="0">
      <selection activeCell="A28" sqref="A28"/>
    </sheetView>
  </sheetViews>
  <sheetFormatPr defaultRowHeight="14.4" x14ac:dyDescent="0.3"/>
  <cols>
    <col min="1" max="1" width="74.6640625" customWidth="1"/>
    <col min="2" max="2" width="15.5546875" customWidth="1"/>
    <col min="3" max="3" width="13.5546875" customWidth="1"/>
    <col min="4" max="4" width="14.109375" customWidth="1"/>
    <col min="5" max="5" width="16.33203125" customWidth="1"/>
  </cols>
  <sheetData>
    <row r="1" spans="1:5" x14ac:dyDescent="0.3">
      <c r="A1" s="233"/>
      <c r="B1" s="234" t="s">
        <v>515</v>
      </c>
      <c r="C1" s="234" t="s">
        <v>606</v>
      </c>
      <c r="D1" s="234" t="s">
        <v>607</v>
      </c>
      <c r="E1" s="234" t="s">
        <v>608</v>
      </c>
    </row>
    <row r="2" spans="1:5" x14ac:dyDescent="0.3">
      <c r="A2" s="13" t="s">
        <v>20</v>
      </c>
      <c r="B2" s="81">
        <v>8689506</v>
      </c>
      <c r="C2" s="81">
        <f>SUM(B2*1.02)</f>
        <v>8863296.120000001</v>
      </c>
      <c r="D2" s="81">
        <f>SUM(C2*1.02)</f>
        <v>9040562.0424000006</v>
      </c>
      <c r="E2" s="81">
        <f>SUM(D2*1.02)</f>
        <v>9221373.2832480017</v>
      </c>
    </row>
    <row r="3" spans="1:5" x14ac:dyDescent="0.3">
      <c r="A3" s="13" t="s">
        <v>21</v>
      </c>
      <c r="B3" s="81">
        <v>1168670</v>
      </c>
      <c r="C3" s="81">
        <f t="shared" ref="C3:E11" si="0">SUM(B3*1.02)</f>
        <v>1192043.3999999999</v>
      </c>
      <c r="D3" s="81">
        <f t="shared" si="0"/>
        <v>1215884.2679999999</v>
      </c>
      <c r="E3" s="81">
        <f t="shared" si="0"/>
        <v>1240201.9533599999</v>
      </c>
    </row>
    <row r="4" spans="1:5" x14ac:dyDescent="0.3">
      <c r="A4" s="13" t="s">
        <v>22</v>
      </c>
      <c r="B4" s="81">
        <v>9457127</v>
      </c>
      <c r="C4" s="81">
        <f t="shared" si="0"/>
        <v>9646269.540000001</v>
      </c>
      <c r="D4" s="81">
        <f t="shared" si="0"/>
        <v>9839194.9308000021</v>
      </c>
      <c r="E4" s="81">
        <f t="shared" si="0"/>
        <v>10035978.829416003</v>
      </c>
    </row>
    <row r="5" spans="1:5" x14ac:dyDescent="0.3">
      <c r="A5" s="13" t="s">
        <v>23</v>
      </c>
      <c r="B5" s="81">
        <v>2149650</v>
      </c>
      <c r="C5" s="81">
        <f t="shared" si="0"/>
        <v>2192643</v>
      </c>
      <c r="D5" s="81">
        <f t="shared" si="0"/>
        <v>2236495.86</v>
      </c>
      <c r="E5" s="81">
        <f t="shared" si="0"/>
        <v>2281225.7771999999</v>
      </c>
    </row>
    <row r="6" spans="1:5" x14ac:dyDescent="0.3">
      <c r="A6" s="13" t="s">
        <v>24</v>
      </c>
      <c r="B6" s="81">
        <v>5359960</v>
      </c>
      <c r="C6" s="81">
        <f t="shared" si="0"/>
        <v>5467159.2000000002</v>
      </c>
      <c r="D6" s="81">
        <f t="shared" si="0"/>
        <v>5576502.3840000005</v>
      </c>
      <c r="E6" s="81">
        <f t="shared" si="0"/>
        <v>5688032.4316800004</v>
      </c>
    </row>
    <row r="7" spans="1:5" x14ac:dyDescent="0.3">
      <c r="A7" s="13" t="s">
        <v>25</v>
      </c>
      <c r="B7" s="81">
        <v>18449000</v>
      </c>
      <c r="C7" s="81">
        <f t="shared" si="0"/>
        <v>18817980</v>
      </c>
      <c r="D7" s="81">
        <f t="shared" si="0"/>
        <v>19194339.600000001</v>
      </c>
      <c r="E7" s="81">
        <f t="shared" si="0"/>
        <v>19578226.392000001</v>
      </c>
    </row>
    <row r="8" spans="1:5" x14ac:dyDescent="0.3">
      <c r="A8" s="13" t="s">
        <v>26</v>
      </c>
      <c r="B8" s="81">
        <v>38299797</v>
      </c>
      <c r="C8" s="81">
        <f t="shared" si="0"/>
        <v>39065792.939999998</v>
      </c>
      <c r="D8" s="81">
        <f t="shared" si="0"/>
        <v>39847108.798799999</v>
      </c>
      <c r="E8" s="81">
        <f t="shared" si="0"/>
        <v>40644050.974776</v>
      </c>
    </row>
    <row r="9" spans="1:5" x14ac:dyDescent="0.3">
      <c r="A9" s="13" t="s">
        <v>27</v>
      </c>
      <c r="B9" s="81">
        <v>660640</v>
      </c>
      <c r="C9" s="81">
        <f t="shared" si="0"/>
        <v>673852.8</v>
      </c>
      <c r="D9" s="81">
        <f t="shared" si="0"/>
        <v>687329.85600000003</v>
      </c>
      <c r="E9" s="81">
        <f t="shared" si="0"/>
        <v>701076.45312000008</v>
      </c>
    </row>
    <row r="10" spans="1:5" x14ac:dyDescent="0.3">
      <c r="A10" s="235" t="s">
        <v>19</v>
      </c>
      <c r="B10" s="84">
        <f>SUM(B2:B9)</f>
        <v>84234350</v>
      </c>
      <c r="C10" s="81">
        <f t="shared" si="0"/>
        <v>85919037</v>
      </c>
      <c r="D10" s="81">
        <f t="shared" si="0"/>
        <v>87637417.739999995</v>
      </c>
      <c r="E10" s="81">
        <f t="shared" si="0"/>
        <v>89390166.094799995</v>
      </c>
    </row>
    <row r="11" spans="1:5" x14ac:dyDescent="0.3">
      <c r="A11" s="235" t="s">
        <v>28</v>
      </c>
      <c r="B11" s="81">
        <v>0</v>
      </c>
      <c r="C11" s="81">
        <f t="shared" si="0"/>
        <v>0</v>
      </c>
      <c r="D11" s="81">
        <f t="shared" si="0"/>
        <v>0</v>
      </c>
      <c r="E11" s="81">
        <f t="shared" si="0"/>
        <v>0</v>
      </c>
    </row>
    <row r="12" spans="1:5" x14ac:dyDescent="0.3">
      <c r="A12" s="78" t="s">
        <v>192</v>
      </c>
      <c r="B12" s="82">
        <f>SUM(B10:B11)</f>
        <v>84234350</v>
      </c>
      <c r="C12" s="82">
        <f>SUM(C10:C11)</f>
        <v>85919037</v>
      </c>
      <c r="D12" s="82">
        <f>SUM(D10:D11)</f>
        <v>87637417.739999995</v>
      </c>
      <c r="E12" s="82">
        <f>SUM(E10:E11)</f>
        <v>89390166.094799995</v>
      </c>
    </row>
    <row r="13" spans="1:5" x14ac:dyDescent="0.3">
      <c r="A13" s="13" t="s">
        <v>30</v>
      </c>
      <c r="B13" s="81">
        <v>16516000</v>
      </c>
      <c r="C13" s="81">
        <f>SUM(B13*1.02)</f>
        <v>16846320</v>
      </c>
      <c r="D13" s="81">
        <f>SUM(C13*1.02)</f>
        <v>17183246.399999999</v>
      </c>
      <c r="E13" s="81">
        <f>SUM(D13*1.02)</f>
        <v>17526911.327999998</v>
      </c>
    </row>
    <row r="14" spans="1:5" x14ac:dyDescent="0.3">
      <c r="A14" s="13" t="s">
        <v>31</v>
      </c>
      <c r="B14" s="81">
        <v>0</v>
      </c>
      <c r="C14" s="81">
        <f t="shared" ref="C14:E21" si="1">SUM(B14*1.02)</f>
        <v>0</v>
      </c>
      <c r="D14" s="81">
        <f t="shared" si="1"/>
        <v>0</v>
      </c>
      <c r="E14" s="81">
        <f t="shared" si="1"/>
        <v>0</v>
      </c>
    </row>
    <row r="15" spans="1:5" x14ac:dyDescent="0.3">
      <c r="A15" s="13" t="s">
        <v>32</v>
      </c>
      <c r="B15" s="81">
        <v>13385944</v>
      </c>
      <c r="C15" s="81">
        <f t="shared" si="1"/>
        <v>13653662.880000001</v>
      </c>
      <c r="D15" s="81">
        <f t="shared" si="1"/>
        <v>13926736.137600001</v>
      </c>
      <c r="E15" s="81">
        <f t="shared" si="1"/>
        <v>14205270.860352002</v>
      </c>
    </row>
    <row r="16" spans="1:5" x14ac:dyDescent="0.3">
      <c r="A16" s="13" t="s">
        <v>33</v>
      </c>
      <c r="B16" s="81">
        <v>4731439</v>
      </c>
      <c r="C16" s="81">
        <f t="shared" si="1"/>
        <v>4826067.78</v>
      </c>
      <c r="D16" s="81">
        <f t="shared" si="1"/>
        <v>4922589.1356000006</v>
      </c>
      <c r="E16" s="81">
        <f t="shared" si="1"/>
        <v>5021040.918312001</v>
      </c>
    </row>
    <row r="17" spans="1:5" x14ac:dyDescent="0.3">
      <c r="A17" s="13" t="s">
        <v>34</v>
      </c>
      <c r="B17" s="81">
        <v>0</v>
      </c>
      <c r="C17" s="81">
        <f t="shared" si="1"/>
        <v>0</v>
      </c>
      <c r="D17" s="81">
        <f t="shared" si="1"/>
        <v>0</v>
      </c>
      <c r="E17" s="81">
        <f t="shared" si="1"/>
        <v>0</v>
      </c>
    </row>
    <row r="18" spans="1:5" x14ac:dyDescent="0.3">
      <c r="A18" s="13" t="s">
        <v>35</v>
      </c>
      <c r="B18" s="81">
        <v>0</v>
      </c>
      <c r="C18" s="81">
        <f t="shared" si="1"/>
        <v>0</v>
      </c>
      <c r="D18" s="81">
        <f t="shared" si="1"/>
        <v>0</v>
      </c>
      <c r="E18" s="81">
        <f t="shared" si="1"/>
        <v>0</v>
      </c>
    </row>
    <row r="19" spans="1:5" x14ac:dyDescent="0.3">
      <c r="A19" s="13" t="s">
        <v>36</v>
      </c>
      <c r="B19" s="81">
        <v>0</v>
      </c>
      <c r="C19" s="81">
        <f t="shared" si="1"/>
        <v>0</v>
      </c>
      <c r="D19" s="81">
        <f t="shared" si="1"/>
        <v>0</v>
      </c>
      <c r="E19" s="81">
        <f t="shared" si="1"/>
        <v>0</v>
      </c>
    </row>
    <row r="20" spans="1:5" x14ac:dyDescent="0.3">
      <c r="A20" s="235" t="s">
        <v>29</v>
      </c>
      <c r="B20" s="84">
        <f>SUM(B13:B19)</f>
        <v>34633383</v>
      </c>
      <c r="C20" s="84">
        <f t="shared" si="1"/>
        <v>35326050.660000004</v>
      </c>
      <c r="D20" s="81">
        <f t="shared" si="1"/>
        <v>36032571.673200004</v>
      </c>
      <c r="E20" s="81">
        <f t="shared" si="1"/>
        <v>36753223.106664002</v>
      </c>
    </row>
    <row r="21" spans="1:5" x14ac:dyDescent="0.3">
      <c r="A21" s="235" t="s">
        <v>37</v>
      </c>
      <c r="B21" s="81">
        <v>49600967</v>
      </c>
      <c r="C21" s="81">
        <f t="shared" si="1"/>
        <v>50592986.340000004</v>
      </c>
      <c r="D21" s="81">
        <f t="shared" si="1"/>
        <v>51604846.066800006</v>
      </c>
      <c r="E21" s="81">
        <f t="shared" si="1"/>
        <v>52636942.988136008</v>
      </c>
    </row>
    <row r="22" spans="1:5" x14ac:dyDescent="0.3">
      <c r="A22" s="78" t="s">
        <v>193</v>
      </c>
      <c r="B22" s="83">
        <f>SUM(B20+B21)</f>
        <v>84234350</v>
      </c>
      <c r="C22" s="83">
        <f>SUM(C20+C21)</f>
        <v>85919037</v>
      </c>
      <c r="D22" s="83">
        <f>SUM(D20+D21)</f>
        <v>87637417.74000001</v>
      </c>
      <c r="E22" s="236">
        <f>SUM(D22*1.02)</f>
        <v>89390166.09480001</v>
      </c>
    </row>
    <row r="23" spans="1:5" x14ac:dyDescent="0.3">
      <c r="A23" s="3"/>
      <c r="B23" s="3"/>
      <c r="C23" s="3"/>
      <c r="D23" s="3"/>
      <c r="E23" s="3"/>
    </row>
    <row r="24" spans="1:5" x14ac:dyDescent="0.3">
      <c r="A24" s="3"/>
      <c r="B24" s="3"/>
      <c r="C24" s="3"/>
      <c r="D24" s="3"/>
      <c r="E24" s="3"/>
    </row>
    <row r="31" spans="1:5" x14ac:dyDescent="0.3">
      <c r="D31" t="s">
        <v>595</v>
      </c>
    </row>
  </sheetData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Header>&amp;L&amp;"-,Félkövér"Fertőboz Község Önkormányzata&amp;C&amp;"-,Félkövér"2020. évi Költségvetés 
Gördülő tervezés&amp;R10.melléklet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9"/>
  <sheetViews>
    <sheetView tabSelected="1" zoomScaleNormal="100" workbookViewId="0">
      <selection activeCell="A134" sqref="A134:A135"/>
    </sheetView>
  </sheetViews>
  <sheetFormatPr defaultRowHeight="14.4" x14ac:dyDescent="0.3"/>
  <cols>
    <col min="1" max="1" width="89.5546875" customWidth="1"/>
    <col min="3" max="3" width="13.44140625" customWidth="1"/>
    <col min="4" max="4" width="16.6640625" customWidth="1"/>
  </cols>
  <sheetData>
    <row r="1" spans="1:4" ht="15" x14ac:dyDescent="0.35">
      <c r="A1" s="238" t="s">
        <v>491</v>
      </c>
      <c r="B1" s="239"/>
      <c r="C1" s="239"/>
      <c r="D1" s="239"/>
    </row>
    <row r="2" spans="1:4" ht="18" x14ac:dyDescent="0.35">
      <c r="A2" s="15"/>
    </row>
    <row r="3" spans="1:4" x14ac:dyDescent="0.3">
      <c r="A3" s="3" t="s">
        <v>9</v>
      </c>
      <c r="C3" s="240"/>
      <c r="D3" s="241"/>
    </row>
    <row r="4" spans="1:4" ht="27" x14ac:dyDescent="0.3">
      <c r="A4" s="1" t="s">
        <v>38</v>
      </c>
      <c r="B4" s="2" t="s">
        <v>39</v>
      </c>
      <c r="C4" s="116" t="s">
        <v>514</v>
      </c>
      <c r="D4" s="116" t="s">
        <v>513</v>
      </c>
    </row>
    <row r="5" spans="1:4" ht="15.6" x14ac:dyDescent="0.3">
      <c r="A5" s="89" t="s">
        <v>248</v>
      </c>
      <c r="B5" s="90" t="s">
        <v>249</v>
      </c>
      <c r="C5" s="86">
        <v>5939374</v>
      </c>
      <c r="D5" s="86">
        <v>5856689</v>
      </c>
    </row>
    <row r="6" spans="1:4" ht="15.6" x14ac:dyDescent="0.3">
      <c r="A6" s="89" t="s">
        <v>250</v>
      </c>
      <c r="B6" s="91" t="s">
        <v>251</v>
      </c>
      <c r="C6" s="86"/>
      <c r="D6" s="86">
        <v>0</v>
      </c>
    </row>
    <row r="7" spans="1:4" ht="15.6" x14ac:dyDescent="0.3">
      <c r="A7" s="89" t="s">
        <v>252</v>
      </c>
      <c r="B7" s="91" t="s">
        <v>253</v>
      </c>
      <c r="C7" s="86"/>
      <c r="D7" s="86">
        <v>338310</v>
      </c>
    </row>
    <row r="8" spans="1:4" ht="15.6" x14ac:dyDescent="0.3">
      <c r="A8" s="66" t="s">
        <v>254</v>
      </c>
      <c r="B8" s="91" t="s">
        <v>255</v>
      </c>
      <c r="C8" s="86"/>
      <c r="D8" s="86">
        <v>0</v>
      </c>
    </row>
    <row r="9" spans="1:4" ht="15.6" x14ac:dyDescent="0.3">
      <c r="A9" s="66" t="s">
        <v>256</v>
      </c>
      <c r="B9" s="91" t="s">
        <v>257</v>
      </c>
      <c r="C9" s="86"/>
      <c r="D9" s="86">
        <v>0</v>
      </c>
    </row>
    <row r="10" spans="1:4" ht="15.6" x14ac:dyDescent="0.3">
      <c r="A10" s="66" t="s">
        <v>258</v>
      </c>
      <c r="B10" s="91" t="s">
        <v>259</v>
      </c>
      <c r="C10" s="86"/>
      <c r="D10" s="86"/>
    </row>
    <row r="11" spans="1:4" ht="15.6" x14ac:dyDescent="0.3">
      <c r="A11" s="66" t="s">
        <v>260</v>
      </c>
      <c r="B11" s="91" t="s">
        <v>261</v>
      </c>
      <c r="C11" s="86">
        <v>400000</v>
      </c>
      <c r="D11" s="86">
        <v>400000</v>
      </c>
    </row>
    <row r="12" spans="1:4" ht="15.6" x14ac:dyDescent="0.3">
      <c r="A12" s="66" t="s">
        <v>262</v>
      </c>
      <c r="B12" s="91" t="s">
        <v>263</v>
      </c>
      <c r="C12" s="86"/>
      <c r="D12" s="86"/>
    </row>
    <row r="13" spans="1:4" ht="15.6" x14ac:dyDescent="0.3">
      <c r="A13" s="68" t="s">
        <v>264</v>
      </c>
      <c r="B13" s="91" t="s">
        <v>265</v>
      </c>
      <c r="C13" s="86"/>
      <c r="D13" s="86"/>
    </row>
    <row r="14" spans="1:4" ht="15.6" x14ac:dyDescent="0.3">
      <c r="A14" s="68" t="s">
        <v>266</v>
      </c>
      <c r="B14" s="91" t="s">
        <v>267</v>
      </c>
      <c r="C14" s="86"/>
      <c r="D14" s="86"/>
    </row>
    <row r="15" spans="1:4" ht="15.6" x14ac:dyDescent="0.3">
      <c r="A15" s="68" t="s">
        <v>268</v>
      </c>
      <c r="B15" s="91" t="s">
        <v>269</v>
      </c>
      <c r="C15" s="86"/>
      <c r="D15" s="86"/>
    </row>
    <row r="16" spans="1:4" ht="15.6" x14ac:dyDescent="0.3">
      <c r="A16" s="68" t="s">
        <v>270</v>
      </c>
      <c r="B16" s="91" t="s">
        <v>271</v>
      </c>
      <c r="C16" s="86"/>
      <c r="D16" s="86"/>
    </row>
    <row r="17" spans="1:4" ht="15.6" x14ac:dyDescent="0.3">
      <c r="A17" s="68" t="s">
        <v>272</v>
      </c>
      <c r="B17" s="91" t="s">
        <v>273</v>
      </c>
      <c r="C17" s="86">
        <v>0</v>
      </c>
      <c r="D17" s="86">
        <v>18046</v>
      </c>
    </row>
    <row r="18" spans="1:4" ht="15.6" x14ac:dyDescent="0.3">
      <c r="A18" s="92" t="s">
        <v>274</v>
      </c>
      <c r="B18" s="93" t="s">
        <v>275</v>
      </c>
      <c r="C18" s="87">
        <f>SUM(C5:C17)</f>
        <v>6339374</v>
      </c>
      <c r="D18" s="87">
        <f>SUM(D5:D17)</f>
        <v>6613045</v>
      </c>
    </row>
    <row r="19" spans="1:4" ht="15.6" x14ac:dyDescent="0.3">
      <c r="A19" s="68" t="s">
        <v>276</v>
      </c>
      <c r="B19" s="91" t="s">
        <v>277</v>
      </c>
      <c r="C19" s="86">
        <v>2064132</v>
      </c>
      <c r="D19" s="86">
        <v>2064132</v>
      </c>
    </row>
    <row r="20" spans="1:4" ht="27.6" x14ac:dyDescent="0.3">
      <c r="A20" s="68" t="s">
        <v>278</v>
      </c>
      <c r="B20" s="91" t="s">
        <v>279</v>
      </c>
      <c r="C20" s="86">
        <v>186000</v>
      </c>
      <c r="D20" s="86">
        <v>186000</v>
      </c>
    </row>
    <row r="21" spans="1:4" ht="15.6" x14ac:dyDescent="0.3">
      <c r="A21" s="67" t="s">
        <v>280</v>
      </c>
      <c r="B21" s="91" t="s">
        <v>281</v>
      </c>
      <c r="C21" s="86">
        <v>100000</v>
      </c>
      <c r="D21" s="86">
        <v>100000</v>
      </c>
    </row>
    <row r="22" spans="1:4" ht="15.6" x14ac:dyDescent="0.3">
      <c r="A22" s="12" t="s">
        <v>282</v>
      </c>
      <c r="B22" s="93" t="s">
        <v>283</v>
      </c>
      <c r="C22" s="87">
        <f>SUM(C19:C21)</f>
        <v>2350132</v>
      </c>
      <c r="D22" s="87">
        <f>SUM(D19:D21)</f>
        <v>2350132</v>
      </c>
    </row>
    <row r="23" spans="1:4" ht="15.6" x14ac:dyDescent="0.3">
      <c r="A23" s="92" t="s">
        <v>284</v>
      </c>
      <c r="B23" s="93" t="s">
        <v>285</v>
      </c>
      <c r="C23" s="87">
        <f>SUM(C22,C18)</f>
        <v>8689506</v>
      </c>
      <c r="D23" s="87">
        <f>SUM(D22,D18)</f>
        <v>8963177</v>
      </c>
    </row>
    <row r="24" spans="1:4" ht="15.6" x14ac:dyDescent="0.3">
      <c r="A24" s="12" t="s">
        <v>286</v>
      </c>
      <c r="B24" s="93" t="s">
        <v>287</v>
      </c>
      <c r="C24" s="87">
        <v>1168670</v>
      </c>
      <c r="D24" s="87">
        <v>1168670</v>
      </c>
    </row>
    <row r="25" spans="1:4" ht="15.6" x14ac:dyDescent="0.3">
      <c r="A25" s="68" t="s">
        <v>288</v>
      </c>
      <c r="B25" s="91" t="s">
        <v>289</v>
      </c>
      <c r="C25" s="86"/>
      <c r="D25" s="86"/>
    </row>
    <row r="26" spans="1:4" ht="15.6" x14ac:dyDescent="0.3">
      <c r="A26" s="68" t="s">
        <v>290</v>
      </c>
      <c r="B26" s="91" t="s">
        <v>291</v>
      </c>
      <c r="C26" s="86">
        <v>780276</v>
      </c>
      <c r="D26" s="86">
        <v>780276</v>
      </c>
    </row>
    <row r="27" spans="1:4" ht="15.6" x14ac:dyDescent="0.3">
      <c r="A27" s="68" t="s">
        <v>292</v>
      </c>
      <c r="B27" s="91" t="s">
        <v>293</v>
      </c>
      <c r="C27" s="86">
        <v>0</v>
      </c>
      <c r="D27" s="86">
        <v>0</v>
      </c>
    </row>
    <row r="28" spans="1:4" ht="15.6" x14ac:dyDescent="0.3">
      <c r="A28" s="12" t="s">
        <v>294</v>
      </c>
      <c r="B28" s="93" t="s">
        <v>295</v>
      </c>
      <c r="C28" s="87">
        <f>SUM(C25:C27)</f>
        <v>780276</v>
      </c>
      <c r="D28" s="87">
        <f>SUM(D25:D27)</f>
        <v>780276</v>
      </c>
    </row>
    <row r="29" spans="1:4" ht="15.6" x14ac:dyDescent="0.3">
      <c r="A29" s="68" t="s">
        <v>296</v>
      </c>
      <c r="B29" s="91" t="s">
        <v>297</v>
      </c>
      <c r="C29" s="86">
        <v>95182</v>
      </c>
      <c r="D29" s="86">
        <v>390970</v>
      </c>
    </row>
    <row r="30" spans="1:4" ht="15.6" x14ac:dyDescent="0.3">
      <c r="A30" s="68" t="s">
        <v>298</v>
      </c>
      <c r="B30" s="91" t="s">
        <v>299</v>
      </c>
      <c r="C30" s="86">
        <v>422886</v>
      </c>
      <c r="D30" s="86">
        <v>450370</v>
      </c>
    </row>
    <row r="31" spans="1:4" ht="15.6" x14ac:dyDescent="0.3">
      <c r="A31" s="12" t="s">
        <v>300</v>
      </c>
      <c r="B31" s="93" t="s">
        <v>301</v>
      </c>
      <c r="C31" s="87">
        <f>SUM(C29:C30)</f>
        <v>518068</v>
      </c>
      <c r="D31" s="87">
        <f>SUM(D29:D30)</f>
        <v>841340</v>
      </c>
    </row>
    <row r="32" spans="1:4" ht="15.6" x14ac:dyDescent="0.3">
      <c r="A32" s="68" t="s">
        <v>302</v>
      </c>
      <c r="B32" s="91" t="s">
        <v>303</v>
      </c>
      <c r="C32" s="86">
        <v>2104886</v>
      </c>
      <c r="D32" s="86">
        <v>2104886</v>
      </c>
    </row>
    <row r="33" spans="1:4" ht="15.6" x14ac:dyDescent="0.3">
      <c r="A33" s="68" t="s">
        <v>304</v>
      </c>
      <c r="B33" s="91" t="s">
        <v>305</v>
      </c>
      <c r="C33" s="86">
        <v>0</v>
      </c>
      <c r="D33" s="86">
        <v>0</v>
      </c>
    </row>
    <row r="34" spans="1:4" ht="15.6" x14ac:dyDescent="0.3">
      <c r="A34" s="68" t="s">
        <v>306</v>
      </c>
      <c r="B34" s="91" t="s">
        <v>307</v>
      </c>
      <c r="C34" s="86">
        <v>17909</v>
      </c>
      <c r="D34" s="86">
        <v>22909</v>
      </c>
    </row>
    <row r="35" spans="1:4" ht="15.6" x14ac:dyDescent="0.3">
      <c r="A35" s="68" t="s">
        <v>308</v>
      </c>
      <c r="B35" s="91" t="s">
        <v>309</v>
      </c>
      <c r="C35" s="86">
        <v>617868</v>
      </c>
      <c r="D35" s="86">
        <v>508985</v>
      </c>
    </row>
    <row r="36" spans="1:4" ht="15.6" x14ac:dyDescent="0.3">
      <c r="A36" s="94" t="s">
        <v>310</v>
      </c>
      <c r="B36" s="91" t="s">
        <v>311</v>
      </c>
      <c r="C36" s="86"/>
      <c r="D36" s="86"/>
    </row>
    <row r="37" spans="1:4" ht="15.6" x14ac:dyDescent="0.3">
      <c r="A37" s="67" t="s">
        <v>312</v>
      </c>
      <c r="B37" s="91" t="s">
        <v>313</v>
      </c>
      <c r="C37" s="86">
        <v>100000</v>
      </c>
      <c r="D37" s="86">
        <v>1498753</v>
      </c>
    </row>
    <row r="38" spans="1:4" ht="15.6" x14ac:dyDescent="0.3">
      <c r="A38" s="68" t="s">
        <v>314</v>
      </c>
      <c r="B38" s="91" t="s">
        <v>315</v>
      </c>
      <c r="C38" s="86">
        <v>2560370</v>
      </c>
      <c r="D38" s="86">
        <v>2560370</v>
      </c>
    </row>
    <row r="39" spans="1:4" ht="15.6" x14ac:dyDescent="0.3">
      <c r="A39" s="12" t="s">
        <v>316</v>
      </c>
      <c r="B39" s="93" t="s">
        <v>317</v>
      </c>
      <c r="C39" s="87">
        <f>SUM(C32:C38)</f>
        <v>5401033</v>
      </c>
      <c r="D39" s="87">
        <f>SUM(D32:D38)</f>
        <v>6695903</v>
      </c>
    </row>
    <row r="40" spans="1:4" ht="15.6" x14ac:dyDescent="0.3">
      <c r="A40" s="68" t="s">
        <v>318</v>
      </c>
      <c r="B40" s="91" t="s">
        <v>319</v>
      </c>
      <c r="C40" s="86">
        <v>0</v>
      </c>
      <c r="D40" s="86"/>
    </row>
    <row r="41" spans="1:4" ht="15.6" x14ac:dyDescent="0.3">
      <c r="A41" s="68" t="s">
        <v>320</v>
      </c>
      <c r="B41" s="91" t="s">
        <v>321</v>
      </c>
      <c r="C41" s="86">
        <v>0</v>
      </c>
      <c r="D41" s="86">
        <v>74400</v>
      </c>
    </row>
    <row r="42" spans="1:4" ht="15.6" x14ac:dyDescent="0.3">
      <c r="A42" s="12" t="s">
        <v>322</v>
      </c>
      <c r="B42" s="93" t="s">
        <v>323</v>
      </c>
      <c r="C42" s="87">
        <f>SUM(C40:C41)</f>
        <v>0</v>
      </c>
      <c r="D42" s="87">
        <f>SUM(D40:D41)</f>
        <v>74400</v>
      </c>
    </row>
    <row r="43" spans="1:4" ht="15.6" x14ac:dyDescent="0.3">
      <c r="A43" s="68" t="s">
        <v>324</v>
      </c>
      <c r="B43" s="91" t="s">
        <v>325</v>
      </c>
      <c r="C43" s="86">
        <v>2496750</v>
      </c>
      <c r="D43" s="86">
        <v>2496750</v>
      </c>
    </row>
    <row r="44" spans="1:4" ht="15.6" x14ac:dyDescent="0.3">
      <c r="A44" s="68" t="s">
        <v>326</v>
      </c>
      <c r="B44" s="91" t="s">
        <v>327</v>
      </c>
      <c r="C44" s="86"/>
      <c r="D44" s="86">
        <v>756</v>
      </c>
    </row>
    <row r="45" spans="1:4" ht="15.6" x14ac:dyDescent="0.3">
      <c r="A45" s="68" t="s">
        <v>328</v>
      </c>
      <c r="B45" s="91" t="s">
        <v>329</v>
      </c>
      <c r="C45" s="86"/>
      <c r="D45" s="86"/>
    </row>
    <row r="46" spans="1:4" ht="15.6" x14ac:dyDescent="0.3">
      <c r="A46" s="68" t="s">
        <v>330</v>
      </c>
      <c r="B46" s="91" t="s">
        <v>331</v>
      </c>
      <c r="C46" s="86"/>
      <c r="D46" s="86"/>
    </row>
    <row r="47" spans="1:4" ht="15.6" x14ac:dyDescent="0.3">
      <c r="A47" s="68" t="s">
        <v>332</v>
      </c>
      <c r="B47" s="91" t="s">
        <v>333</v>
      </c>
      <c r="C47" s="86">
        <v>261000</v>
      </c>
      <c r="D47" s="86">
        <v>261000</v>
      </c>
    </row>
    <row r="48" spans="1:4" ht="15.6" x14ac:dyDescent="0.3">
      <c r="A48" s="12" t="s">
        <v>334</v>
      </c>
      <c r="B48" s="93" t="s">
        <v>335</v>
      </c>
      <c r="C48" s="87">
        <f>SUM(C43:C47)</f>
        <v>2757750</v>
      </c>
      <c r="D48" s="87">
        <f>SUM(D43:D47)</f>
        <v>2758506</v>
      </c>
    </row>
    <row r="49" spans="1:4" ht="15.6" x14ac:dyDescent="0.3">
      <c r="A49" s="12" t="s">
        <v>336</v>
      </c>
      <c r="B49" s="93" t="s">
        <v>337</v>
      </c>
      <c r="C49" s="87">
        <f>SUM(C48,C42,C39,C31,C28)</f>
        <v>9457127</v>
      </c>
      <c r="D49" s="87">
        <f>SUM(D48,D42,D39,D31,D28)</f>
        <v>11150425</v>
      </c>
    </row>
    <row r="50" spans="1:4" ht="15.6" x14ac:dyDescent="0.3">
      <c r="A50" s="69" t="s">
        <v>338</v>
      </c>
      <c r="B50" s="91" t="s">
        <v>339</v>
      </c>
      <c r="C50" s="86">
        <v>0</v>
      </c>
      <c r="D50" s="86"/>
    </row>
    <row r="51" spans="1:4" ht="15.6" x14ac:dyDescent="0.3">
      <c r="A51" s="69" t="s">
        <v>340</v>
      </c>
      <c r="B51" s="91" t="s">
        <v>341</v>
      </c>
      <c r="C51" s="86">
        <v>0</v>
      </c>
      <c r="D51" s="86"/>
    </row>
    <row r="52" spans="1:4" ht="15.6" x14ac:dyDescent="0.3">
      <c r="A52" s="95" t="s">
        <v>342</v>
      </c>
      <c r="B52" s="91" t="s">
        <v>343</v>
      </c>
      <c r="C52" s="86">
        <v>0</v>
      </c>
      <c r="D52" s="86"/>
    </row>
    <row r="53" spans="1:4" ht="15.6" x14ac:dyDescent="0.3">
      <c r="A53" s="95" t="s">
        <v>344</v>
      </c>
      <c r="B53" s="91" t="s">
        <v>40</v>
      </c>
      <c r="C53" s="86">
        <v>0</v>
      </c>
      <c r="D53" s="86"/>
    </row>
    <row r="54" spans="1:4" ht="15.6" x14ac:dyDescent="0.3">
      <c r="A54" s="95" t="s">
        <v>345</v>
      </c>
      <c r="B54" s="91" t="s">
        <v>346</v>
      </c>
      <c r="C54" s="86">
        <v>0</v>
      </c>
      <c r="D54" s="86"/>
    </row>
    <row r="55" spans="1:4" ht="15.6" x14ac:dyDescent="0.3">
      <c r="A55" s="69" t="s">
        <v>347</v>
      </c>
      <c r="B55" s="91" t="s">
        <v>348</v>
      </c>
      <c r="C55" s="86">
        <v>0</v>
      </c>
      <c r="D55" s="86"/>
    </row>
    <row r="56" spans="1:4" ht="15.6" x14ac:dyDescent="0.3">
      <c r="A56" s="69" t="s">
        <v>349</v>
      </c>
      <c r="B56" s="91" t="s">
        <v>350</v>
      </c>
      <c r="C56" s="86">
        <v>0</v>
      </c>
      <c r="D56" s="86"/>
    </row>
    <row r="57" spans="1:4" ht="15.6" x14ac:dyDescent="0.3">
      <c r="A57" s="69" t="s">
        <v>351</v>
      </c>
      <c r="B57" s="91" t="s">
        <v>41</v>
      </c>
      <c r="C57" s="86">
        <v>2149650</v>
      </c>
      <c r="D57" s="86">
        <v>2239347</v>
      </c>
    </row>
    <row r="58" spans="1:4" ht="15.6" x14ac:dyDescent="0.3">
      <c r="A58" s="16" t="s">
        <v>157</v>
      </c>
      <c r="B58" s="93" t="s">
        <v>42</v>
      </c>
      <c r="C58" s="87">
        <f>SUM(C50:C57)</f>
        <v>2149650</v>
      </c>
      <c r="D58" s="87">
        <f>SUM(D50:D57)</f>
        <v>2239347</v>
      </c>
    </row>
    <row r="59" spans="1:4" ht="15.6" x14ac:dyDescent="0.3">
      <c r="A59" s="96" t="s">
        <v>352</v>
      </c>
      <c r="B59" s="91" t="s">
        <v>353</v>
      </c>
      <c r="C59" s="86">
        <v>0</v>
      </c>
      <c r="D59" s="86"/>
    </row>
    <row r="60" spans="1:4" ht="15.6" x14ac:dyDescent="0.3">
      <c r="A60" s="96" t="s">
        <v>354</v>
      </c>
      <c r="B60" s="91" t="s">
        <v>355</v>
      </c>
      <c r="C60" s="86">
        <v>0</v>
      </c>
      <c r="D60" s="86">
        <v>36000</v>
      </c>
    </row>
    <row r="61" spans="1:4" ht="27.6" x14ac:dyDescent="0.3">
      <c r="A61" s="96" t="s">
        <v>356</v>
      </c>
      <c r="B61" s="91" t="s">
        <v>357</v>
      </c>
      <c r="C61" s="86">
        <v>0</v>
      </c>
      <c r="D61" s="86"/>
    </row>
    <row r="62" spans="1:4" ht="27.6" x14ac:dyDescent="0.3">
      <c r="A62" s="96" t="s">
        <v>358</v>
      </c>
      <c r="B62" s="91" t="s">
        <v>359</v>
      </c>
      <c r="C62" s="86">
        <v>0</v>
      </c>
      <c r="D62" s="86"/>
    </row>
    <row r="63" spans="1:4" ht="27.6" x14ac:dyDescent="0.3">
      <c r="A63" s="96" t="s">
        <v>360</v>
      </c>
      <c r="B63" s="91" t="s">
        <v>361</v>
      </c>
      <c r="C63" s="86">
        <v>0</v>
      </c>
      <c r="D63" s="86"/>
    </row>
    <row r="64" spans="1:4" ht="15.6" x14ac:dyDescent="0.3">
      <c r="A64" s="96" t="s">
        <v>158</v>
      </c>
      <c r="B64" s="91" t="s">
        <v>43</v>
      </c>
      <c r="C64" s="86">
        <v>263352</v>
      </c>
      <c r="D64" s="86">
        <v>263352</v>
      </c>
    </row>
    <row r="65" spans="1:4" ht="27.6" x14ac:dyDescent="0.3">
      <c r="A65" s="96" t="s">
        <v>362</v>
      </c>
      <c r="B65" s="91" t="s">
        <v>363</v>
      </c>
      <c r="C65" s="86">
        <v>0</v>
      </c>
      <c r="D65" s="86"/>
    </row>
    <row r="66" spans="1:4" ht="15.6" x14ac:dyDescent="0.3">
      <c r="A66" s="96" t="s">
        <v>465</v>
      </c>
      <c r="B66" s="91" t="s">
        <v>364</v>
      </c>
      <c r="C66" s="86">
        <v>0</v>
      </c>
      <c r="D66" s="86"/>
    </row>
    <row r="67" spans="1:4" ht="15.6" x14ac:dyDescent="0.3">
      <c r="A67" s="96" t="s">
        <v>365</v>
      </c>
      <c r="B67" s="91" t="s">
        <v>366</v>
      </c>
      <c r="C67" s="86">
        <v>0</v>
      </c>
      <c r="D67" s="86"/>
    </row>
    <row r="68" spans="1:4" ht="15.6" x14ac:dyDescent="0.3">
      <c r="A68" s="97" t="s">
        <v>367</v>
      </c>
      <c r="B68" s="91" t="s">
        <v>368</v>
      </c>
      <c r="C68" s="86">
        <v>0</v>
      </c>
      <c r="D68" s="86"/>
    </row>
    <row r="69" spans="1:4" ht="15.6" x14ac:dyDescent="0.3">
      <c r="A69" s="96" t="s">
        <v>369</v>
      </c>
      <c r="B69" s="91" t="s">
        <v>370</v>
      </c>
      <c r="C69" s="86">
        <v>473858</v>
      </c>
      <c r="D69" s="86">
        <v>530440</v>
      </c>
    </row>
    <row r="70" spans="1:4" ht="15.6" x14ac:dyDescent="0.3">
      <c r="A70" s="97" t="s">
        <v>481</v>
      </c>
      <c r="B70" s="91" t="s">
        <v>480</v>
      </c>
      <c r="C70" s="86">
        <v>4622750</v>
      </c>
      <c r="D70" s="129">
        <v>6408843</v>
      </c>
    </row>
    <row r="71" spans="1:4" ht="15.6" x14ac:dyDescent="0.3">
      <c r="A71" s="16" t="s">
        <v>371</v>
      </c>
      <c r="B71" s="93" t="s">
        <v>372</v>
      </c>
      <c r="C71" s="87">
        <f>SUM(C59:C70)</f>
        <v>5359960</v>
      </c>
      <c r="D71" s="87">
        <f>SUM(D59:D70)</f>
        <v>7238635</v>
      </c>
    </row>
    <row r="72" spans="1:4" ht="15.6" x14ac:dyDescent="0.3">
      <c r="A72" s="70" t="s">
        <v>1</v>
      </c>
      <c r="B72" s="93"/>
      <c r="C72" s="87">
        <v>0</v>
      </c>
      <c r="D72" s="86"/>
    </row>
    <row r="73" spans="1:4" ht="15.6" x14ac:dyDescent="0.3">
      <c r="A73" s="98" t="s">
        <v>373</v>
      </c>
      <c r="B73" s="91" t="s">
        <v>374</v>
      </c>
      <c r="C73" s="86">
        <v>8000000</v>
      </c>
      <c r="D73" s="86">
        <v>8000000</v>
      </c>
    </row>
    <row r="74" spans="1:4" ht="15.6" x14ac:dyDescent="0.3">
      <c r="A74" s="98" t="s">
        <v>375</v>
      </c>
      <c r="B74" s="91" t="s">
        <v>376</v>
      </c>
      <c r="C74" s="86">
        <v>6094000</v>
      </c>
      <c r="D74" s="86">
        <v>6094000</v>
      </c>
    </row>
    <row r="75" spans="1:4" ht="15.6" x14ac:dyDescent="0.3">
      <c r="A75" s="98" t="s">
        <v>377</v>
      </c>
      <c r="B75" s="91" t="s">
        <v>378</v>
      </c>
      <c r="C75" s="86"/>
      <c r="D75" s="86">
        <v>17862</v>
      </c>
    </row>
    <row r="76" spans="1:4" ht="15.6" x14ac:dyDescent="0.3">
      <c r="A76" s="98" t="s">
        <v>379</v>
      </c>
      <c r="B76" s="91" t="s">
        <v>380</v>
      </c>
      <c r="C76" s="86">
        <v>500000</v>
      </c>
      <c r="D76" s="86">
        <v>2185912</v>
      </c>
    </row>
    <row r="77" spans="1:4" ht="15.6" x14ac:dyDescent="0.3">
      <c r="A77" s="67" t="s">
        <v>381</v>
      </c>
      <c r="B77" s="91" t="s">
        <v>382</v>
      </c>
      <c r="C77" s="86"/>
      <c r="D77" s="86"/>
    </row>
    <row r="78" spans="1:4" ht="15.6" x14ac:dyDescent="0.3">
      <c r="A78" s="67" t="s">
        <v>383</v>
      </c>
      <c r="B78" s="91" t="s">
        <v>384</v>
      </c>
      <c r="C78" s="86"/>
      <c r="D78" s="86"/>
    </row>
    <row r="79" spans="1:4" ht="15.6" x14ac:dyDescent="0.3">
      <c r="A79" s="67" t="s">
        <v>385</v>
      </c>
      <c r="B79" s="91" t="s">
        <v>386</v>
      </c>
      <c r="C79" s="86">
        <v>3855000</v>
      </c>
      <c r="D79" s="86">
        <v>3855000</v>
      </c>
    </row>
    <row r="80" spans="1:4" ht="15.6" x14ac:dyDescent="0.3">
      <c r="A80" s="17" t="s">
        <v>387</v>
      </c>
      <c r="B80" s="93" t="s">
        <v>388</v>
      </c>
      <c r="C80" s="87">
        <f>SUM(C73:C79)</f>
        <v>18449000</v>
      </c>
      <c r="D80" s="87">
        <f>SUM(D73:D79)</f>
        <v>20152774</v>
      </c>
    </row>
    <row r="81" spans="1:4" ht="15.6" x14ac:dyDescent="0.3">
      <c r="A81" s="69" t="s">
        <v>389</v>
      </c>
      <c r="B81" s="91" t="s">
        <v>390</v>
      </c>
      <c r="C81" s="86">
        <v>29188817</v>
      </c>
      <c r="D81" s="86">
        <v>29970946</v>
      </c>
    </row>
    <row r="82" spans="1:4" ht="15.6" x14ac:dyDescent="0.3">
      <c r="A82" s="69" t="s">
        <v>391</v>
      </c>
      <c r="B82" s="91" t="s">
        <v>392</v>
      </c>
      <c r="C82" s="86">
        <v>0</v>
      </c>
      <c r="D82" s="86"/>
    </row>
    <row r="83" spans="1:4" ht="15.6" x14ac:dyDescent="0.3">
      <c r="A83" s="69" t="s">
        <v>393</v>
      </c>
      <c r="B83" s="91" t="s">
        <v>394</v>
      </c>
      <c r="C83" s="86">
        <v>954000</v>
      </c>
      <c r="D83" s="86">
        <v>954000</v>
      </c>
    </row>
    <row r="84" spans="1:4" ht="15.6" x14ac:dyDescent="0.3">
      <c r="A84" s="69" t="s">
        <v>395</v>
      </c>
      <c r="B84" s="91" t="s">
        <v>396</v>
      </c>
      <c r="C84" s="86">
        <v>8156980</v>
      </c>
      <c r="D84" s="86">
        <v>8156980</v>
      </c>
    </row>
    <row r="85" spans="1:4" ht="15.6" x14ac:dyDescent="0.3">
      <c r="A85" s="16" t="s">
        <v>397</v>
      </c>
      <c r="B85" s="93" t="s">
        <v>398</v>
      </c>
      <c r="C85" s="87">
        <f>SUM(C81:C84)</f>
        <v>38299797</v>
      </c>
      <c r="D85" s="87">
        <f>SUM(D81:D84)</f>
        <v>39081926</v>
      </c>
    </row>
    <row r="86" spans="1:4" ht="27.6" x14ac:dyDescent="0.3">
      <c r="A86" s="69" t="s">
        <v>399</v>
      </c>
      <c r="B86" s="91" t="s">
        <v>400</v>
      </c>
      <c r="C86" s="86">
        <v>0</v>
      </c>
      <c r="D86" s="86"/>
    </row>
    <row r="87" spans="1:4" ht="27.6" x14ac:dyDescent="0.3">
      <c r="A87" s="69" t="s">
        <v>401</v>
      </c>
      <c r="B87" s="91" t="s">
        <v>402</v>
      </c>
      <c r="C87" s="86">
        <v>0</v>
      </c>
      <c r="D87" s="86"/>
    </row>
    <row r="88" spans="1:4" ht="27.6" x14ac:dyDescent="0.3">
      <c r="A88" s="69" t="s">
        <v>403</v>
      </c>
      <c r="B88" s="91" t="s">
        <v>404</v>
      </c>
      <c r="C88" s="86">
        <v>0</v>
      </c>
      <c r="D88" s="86"/>
    </row>
    <row r="89" spans="1:4" ht="15.6" x14ac:dyDescent="0.3">
      <c r="A89" s="69" t="s">
        <v>405</v>
      </c>
      <c r="B89" s="91" t="s">
        <v>406</v>
      </c>
      <c r="C89" s="86">
        <v>0</v>
      </c>
      <c r="D89" s="86"/>
    </row>
    <row r="90" spans="1:4" ht="27.6" x14ac:dyDescent="0.3">
      <c r="A90" s="69" t="s">
        <v>407</v>
      </c>
      <c r="B90" s="91" t="s">
        <v>408</v>
      </c>
      <c r="C90" s="86">
        <v>0</v>
      </c>
      <c r="D90" s="86"/>
    </row>
    <row r="91" spans="1:4" ht="27.6" x14ac:dyDescent="0.3">
      <c r="A91" s="69" t="s">
        <v>409</v>
      </c>
      <c r="B91" s="91" t="s">
        <v>410</v>
      </c>
      <c r="C91" s="86">
        <v>0</v>
      </c>
      <c r="D91" s="86"/>
    </row>
    <row r="92" spans="1:4" ht="15.6" x14ac:dyDescent="0.3">
      <c r="A92" s="69" t="s">
        <v>411</v>
      </c>
      <c r="B92" s="91" t="s">
        <v>412</v>
      </c>
      <c r="C92" s="86">
        <v>0</v>
      </c>
      <c r="D92" s="86"/>
    </row>
    <row r="93" spans="1:4" ht="15.6" x14ac:dyDescent="0.3">
      <c r="A93" s="69" t="s">
        <v>413</v>
      </c>
      <c r="B93" s="91" t="s">
        <v>414</v>
      </c>
      <c r="C93" s="86">
        <v>0</v>
      </c>
      <c r="D93" s="86">
        <v>0</v>
      </c>
    </row>
    <row r="94" spans="1:4" ht="15.6" x14ac:dyDescent="0.3">
      <c r="A94" s="16" t="s">
        <v>415</v>
      </c>
      <c r="B94" s="93" t="s">
        <v>416</v>
      </c>
      <c r="C94" s="87">
        <f>SUM(C93)</f>
        <v>0</v>
      </c>
      <c r="D94" s="87">
        <f>SUM(D86:D93)</f>
        <v>0</v>
      </c>
    </row>
    <row r="95" spans="1:4" ht="15.6" x14ac:dyDescent="0.3">
      <c r="A95" s="70" t="s">
        <v>0</v>
      </c>
      <c r="B95" s="93"/>
      <c r="C95" s="87">
        <f>SUM(C80+C85+C94)</f>
        <v>56748797</v>
      </c>
      <c r="D95" s="87">
        <f>SUM(D80+D85+D94)</f>
        <v>59234700</v>
      </c>
    </row>
    <row r="96" spans="1:4" ht="15.6" x14ac:dyDescent="0.3">
      <c r="A96" s="72" t="s">
        <v>417</v>
      </c>
      <c r="B96" s="99" t="s">
        <v>418</v>
      </c>
      <c r="C96" s="87">
        <f>SUM(C94+C85+C80+C71+C58+C49+C24+C23)</f>
        <v>83573710</v>
      </c>
      <c r="D96" s="87">
        <f>SUM(D23+D24+D49+D58+D71+D80+D85+D94)</f>
        <v>89994954</v>
      </c>
    </row>
    <row r="97" spans="1:4" ht="15.6" x14ac:dyDescent="0.3">
      <c r="A97" s="69" t="s">
        <v>419</v>
      </c>
      <c r="B97" s="68" t="s">
        <v>420</v>
      </c>
      <c r="C97" s="109">
        <v>0</v>
      </c>
      <c r="D97" s="100"/>
    </row>
    <row r="98" spans="1:4" ht="15.6" x14ac:dyDescent="0.3">
      <c r="A98" s="69" t="s">
        <v>421</v>
      </c>
      <c r="B98" s="68" t="s">
        <v>422</v>
      </c>
      <c r="C98" s="109">
        <v>0</v>
      </c>
      <c r="D98" s="100"/>
    </row>
    <row r="99" spans="1:4" ht="15.6" x14ac:dyDescent="0.3">
      <c r="A99" s="69" t="s">
        <v>423</v>
      </c>
      <c r="B99" s="68" t="s">
        <v>424</v>
      </c>
      <c r="C99" s="109">
        <v>0</v>
      </c>
      <c r="D99" s="100"/>
    </row>
    <row r="100" spans="1:4" ht="15.6" x14ac:dyDescent="0.3">
      <c r="A100" s="16" t="s">
        <v>425</v>
      </c>
      <c r="B100" s="12" t="s">
        <v>426</v>
      </c>
      <c r="C100" s="110">
        <v>0</v>
      </c>
      <c r="D100" s="101"/>
    </row>
    <row r="101" spans="1:4" ht="15.6" x14ac:dyDescent="0.3">
      <c r="A101" s="75" t="s">
        <v>427</v>
      </c>
      <c r="B101" s="68" t="s">
        <v>428</v>
      </c>
      <c r="C101" s="111">
        <v>0</v>
      </c>
      <c r="D101" s="102"/>
    </row>
    <row r="102" spans="1:4" ht="15.6" x14ac:dyDescent="0.3">
      <c r="A102" s="75" t="s">
        <v>429</v>
      </c>
      <c r="B102" s="68" t="s">
        <v>430</v>
      </c>
      <c r="C102" s="111">
        <v>0</v>
      </c>
      <c r="D102" s="102"/>
    </row>
    <row r="103" spans="1:4" ht="15.6" x14ac:dyDescent="0.3">
      <c r="A103" s="69" t="s">
        <v>431</v>
      </c>
      <c r="B103" s="68" t="s">
        <v>432</v>
      </c>
      <c r="C103" s="109">
        <v>0</v>
      </c>
      <c r="D103" s="100"/>
    </row>
    <row r="104" spans="1:4" ht="15.6" x14ac:dyDescent="0.3">
      <c r="A104" s="69" t="s">
        <v>433</v>
      </c>
      <c r="B104" s="68" t="s">
        <v>434</v>
      </c>
      <c r="C104" s="109">
        <v>0</v>
      </c>
      <c r="D104" s="100"/>
    </row>
    <row r="105" spans="1:4" ht="15.6" x14ac:dyDescent="0.3">
      <c r="A105" s="11" t="s">
        <v>435</v>
      </c>
      <c r="B105" s="12" t="s">
        <v>436</v>
      </c>
      <c r="C105" s="104">
        <v>0</v>
      </c>
      <c r="D105" s="103"/>
    </row>
    <row r="106" spans="1:4" ht="15.6" x14ac:dyDescent="0.3">
      <c r="A106" s="75" t="s">
        <v>437</v>
      </c>
      <c r="B106" s="68" t="s">
        <v>438</v>
      </c>
      <c r="C106" s="111">
        <v>0</v>
      </c>
      <c r="D106" s="102"/>
    </row>
    <row r="107" spans="1:4" ht="15.6" x14ac:dyDescent="0.3">
      <c r="A107" s="75" t="s">
        <v>439</v>
      </c>
      <c r="B107" s="68" t="s">
        <v>440</v>
      </c>
      <c r="C107" s="111">
        <v>660640</v>
      </c>
      <c r="D107" s="111">
        <v>660640</v>
      </c>
    </row>
    <row r="108" spans="1:4" ht="15.6" x14ac:dyDescent="0.3">
      <c r="A108" s="11" t="s">
        <v>441</v>
      </c>
      <c r="B108" s="12" t="s">
        <v>442</v>
      </c>
      <c r="C108" s="104">
        <v>0</v>
      </c>
      <c r="D108" s="111"/>
    </row>
    <row r="109" spans="1:4" ht="15.6" x14ac:dyDescent="0.3">
      <c r="A109" s="75" t="s">
        <v>443</v>
      </c>
      <c r="B109" s="68" t="s">
        <v>444</v>
      </c>
      <c r="C109" s="111">
        <v>0</v>
      </c>
      <c r="D109" s="111"/>
    </row>
    <row r="110" spans="1:4" ht="15.6" x14ac:dyDescent="0.3">
      <c r="A110" s="75" t="s">
        <v>445</v>
      </c>
      <c r="B110" s="68" t="s">
        <v>446</v>
      </c>
      <c r="C110" s="111">
        <v>0</v>
      </c>
      <c r="D110" s="111"/>
    </row>
    <row r="111" spans="1:4" ht="15.6" x14ac:dyDescent="0.3">
      <c r="A111" s="75" t="s">
        <v>447</v>
      </c>
      <c r="B111" s="68" t="s">
        <v>448</v>
      </c>
      <c r="C111" s="111">
        <v>0</v>
      </c>
      <c r="D111" s="111"/>
    </row>
    <row r="112" spans="1:4" ht="15.6" x14ac:dyDescent="0.3">
      <c r="A112" s="11" t="s">
        <v>449</v>
      </c>
      <c r="B112" s="12" t="s">
        <v>450</v>
      </c>
      <c r="C112" s="104">
        <f>SUM(C100+C105+C108+C107)</f>
        <v>660640</v>
      </c>
      <c r="D112" s="104">
        <f>SUM(D100+D105+D108+D107)</f>
        <v>660640</v>
      </c>
    </row>
    <row r="113" spans="1:4" ht="15.6" x14ac:dyDescent="0.3">
      <c r="A113" s="75" t="s">
        <v>451</v>
      </c>
      <c r="B113" s="68" t="s">
        <v>452</v>
      </c>
      <c r="C113" s="111">
        <v>0</v>
      </c>
      <c r="D113" s="102"/>
    </row>
    <row r="114" spans="1:4" ht="15.6" x14ac:dyDescent="0.3">
      <c r="A114" s="69" t="s">
        <v>453</v>
      </c>
      <c r="B114" s="68" t="s">
        <v>454</v>
      </c>
      <c r="C114" s="109">
        <v>0</v>
      </c>
      <c r="D114" s="100"/>
    </row>
    <row r="115" spans="1:4" ht="15.6" x14ac:dyDescent="0.3">
      <c r="A115" s="75" t="s">
        <v>455</v>
      </c>
      <c r="B115" s="68" t="s">
        <v>456</v>
      </c>
      <c r="C115" s="111">
        <v>0</v>
      </c>
      <c r="D115" s="102"/>
    </row>
    <row r="116" spans="1:4" ht="15.6" x14ac:dyDescent="0.3">
      <c r="A116" s="75" t="s">
        <v>457</v>
      </c>
      <c r="B116" s="68" t="s">
        <v>458</v>
      </c>
      <c r="C116" s="111">
        <v>0</v>
      </c>
      <c r="D116" s="10"/>
    </row>
    <row r="117" spans="1:4" ht="15.6" x14ac:dyDescent="0.3">
      <c r="A117" s="11" t="s">
        <v>459</v>
      </c>
      <c r="B117" s="12" t="s">
        <v>460</v>
      </c>
      <c r="C117" s="104">
        <v>0</v>
      </c>
      <c r="D117" s="103"/>
    </row>
    <row r="118" spans="1:4" ht="15.6" x14ac:dyDescent="0.3">
      <c r="A118" s="69" t="s">
        <v>461</v>
      </c>
      <c r="B118" s="68" t="s">
        <v>462</v>
      </c>
      <c r="C118" s="109">
        <v>0</v>
      </c>
      <c r="D118" s="100"/>
    </row>
    <row r="119" spans="1:4" ht="15.6" x14ac:dyDescent="0.3">
      <c r="A119" s="76" t="s">
        <v>463</v>
      </c>
      <c r="B119" s="77" t="s">
        <v>464</v>
      </c>
      <c r="C119" s="104">
        <f>C112</f>
        <v>660640</v>
      </c>
      <c r="D119" s="104">
        <f>+D112</f>
        <v>660640</v>
      </c>
    </row>
    <row r="120" spans="1:4" ht="15.6" x14ac:dyDescent="0.3">
      <c r="A120" s="78" t="s">
        <v>192</v>
      </c>
      <c r="B120" s="79"/>
      <c r="C120" s="104">
        <f>C23+C24+C49+C58+C71+C80+C85+C94+C119</f>
        <v>84234350</v>
      </c>
      <c r="D120" s="104">
        <f>D23+D24+D49+D58+D71+D80+D85+D94+D119</f>
        <v>90655594</v>
      </c>
    </row>
    <row r="121" spans="1:4" ht="15.6" x14ac:dyDescent="0.3">
      <c r="A121" s="108"/>
      <c r="B121" s="107"/>
      <c r="C121" s="242"/>
      <c r="D121" s="243"/>
    </row>
    <row r="122" spans="1:4" x14ac:dyDescent="0.3">
      <c r="A122" s="106"/>
      <c r="B122" s="105"/>
      <c r="C122" s="105"/>
      <c r="D122" s="105"/>
    </row>
    <row r="123" spans="1:4" x14ac:dyDescent="0.3">
      <c r="B123" s="105"/>
      <c r="C123" s="105"/>
      <c r="D123" s="105"/>
    </row>
    <row r="124" spans="1:4" x14ac:dyDescent="0.3">
      <c r="B124" s="105"/>
      <c r="C124" s="105"/>
      <c r="D124" s="105"/>
    </row>
    <row r="125" spans="1:4" x14ac:dyDescent="0.3">
      <c r="B125" s="105"/>
      <c r="C125" s="105"/>
      <c r="D125" s="105"/>
    </row>
    <row r="126" spans="1:4" x14ac:dyDescent="0.3">
      <c r="A126" t="s">
        <v>499</v>
      </c>
      <c r="B126" s="105"/>
      <c r="C126" s="105"/>
      <c r="D126" s="105"/>
    </row>
    <row r="127" spans="1:4" x14ac:dyDescent="0.3">
      <c r="B127" s="105"/>
      <c r="C127" s="105"/>
      <c r="D127" s="105"/>
    </row>
    <row r="128" spans="1:4" x14ac:dyDescent="0.3">
      <c r="B128" s="105"/>
      <c r="C128" s="105"/>
      <c r="D128" s="105"/>
    </row>
    <row r="129" spans="2:4" x14ac:dyDescent="0.3">
      <c r="B129" s="105"/>
      <c r="C129" s="105"/>
      <c r="D129" s="105"/>
    </row>
    <row r="130" spans="2:4" x14ac:dyDescent="0.3">
      <c r="B130" s="105"/>
      <c r="C130" s="105"/>
      <c r="D130" s="105"/>
    </row>
    <row r="131" spans="2:4" x14ac:dyDescent="0.3">
      <c r="B131" s="105"/>
      <c r="C131" s="105"/>
      <c r="D131" s="105"/>
    </row>
    <row r="132" spans="2:4" x14ac:dyDescent="0.3">
      <c r="B132" s="105"/>
      <c r="C132" s="105"/>
      <c r="D132" s="105"/>
    </row>
    <row r="133" spans="2:4" x14ac:dyDescent="0.3">
      <c r="B133" s="105"/>
      <c r="C133" s="105"/>
      <c r="D133" s="105"/>
    </row>
    <row r="134" spans="2:4" x14ac:dyDescent="0.3">
      <c r="B134" s="105"/>
      <c r="C134" s="105"/>
      <c r="D134" s="105"/>
    </row>
    <row r="135" spans="2:4" x14ac:dyDescent="0.3">
      <c r="B135" s="105"/>
      <c r="C135" s="105"/>
      <c r="D135" s="105"/>
    </row>
    <row r="136" spans="2:4" x14ac:dyDescent="0.3">
      <c r="B136" s="105"/>
      <c r="C136" s="105"/>
      <c r="D136" s="105"/>
    </row>
    <row r="137" spans="2:4" x14ac:dyDescent="0.3">
      <c r="B137" s="105"/>
      <c r="C137" s="105"/>
      <c r="D137" s="105"/>
    </row>
    <row r="138" spans="2:4" x14ac:dyDescent="0.3">
      <c r="B138" s="105"/>
      <c r="C138" s="105"/>
      <c r="D138" s="105"/>
    </row>
    <row r="139" spans="2:4" x14ac:dyDescent="0.3">
      <c r="B139" s="105"/>
      <c r="C139" s="105"/>
      <c r="D139" s="105"/>
    </row>
    <row r="140" spans="2:4" x14ac:dyDescent="0.3">
      <c r="B140" s="105"/>
      <c r="C140" s="105"/>
      <c r="D140" s="105"/>
    </row>
    <row r="141" spans="2:4" x14ac:dyDescent="0.3">
      <c r="B141" s="105"/>
      <c r="C141" s="105"/>
      <c r="D141" s="105"/>
    </row>
    <row r="142" spans="2:4" x14ac:dyDescent="0.3">
      <c r="B142" s="105"/>
      <c r="C142" s="105"/>
      <c r="D142" s="105"/>
    </row>
    <row r="143" spans="2:4" x14ac:dyDescent="0.3">
      <c r="B143" s="105"/>
      <c r="C143" s="105"/>
      <c r="D143" s="105"/>
    </row>
    <row r="144" spans="2:4" x14ac:dyDescent="0.3">
      <c r="B144" s="105"/>
      <c r="C144" s="105"/>
      <c r="D144" s="105"/>
    </row>
    <row r="145" spans="2:4" x14ac:dyDescent="0.3">
      <c r="B145" s="105"/>
      <c r="C145" s="105"/>
      <c r="D145" s="105"/>
    </row>
    <row r="146" spans="2:4" x14ac:dyDescent="0.3">
      <c r="B146" s="105"/>
      <c r="C146" s="105"/>
      <c r="D146" s="105"/>
    </row>
    <row r="147" spans="2:4" x14ac:dyDescent="0.3">
      <c r="B147" s="105"/>
      <c r="C147" s="105"/>
      <c r="D147" s="105"/>
    </row>
    <row r="148" spans="2:4" x14ac:dyDescent="0.3">
      <c r="B148" s="105"/>
      <c r="C148" s="105"/>
      <c r="D148" s="105"/>
    </row>
    <row r="149" spans="2:4" x14ac:dyDescent="0.3">
      <c r="B149" s="105"/>
      <c r="C149" s="105"/>
      <c r="D149" s="105"/>
    </row>
    <row r="150" spans="2:4" x14ac:dyDescent="0.3">
      <c r="B150" s="105"/>
      <c r="C150" s="105"/>
      <c r="D150" s="105"/>
    </row>
    <row r="151" spans="2:4" x14ac:dyDescent="0.3">
      <c r="B151" s="105"/>
      <c r="C151" s="105"/>
      <c r="D151" s="105"/>
    </row>
    <row r="152" spans="2:4" x14ac:dyDescent="0.3">
      <c r="B152" s="105"/>
      <c r="C152" s="105"/>
      <c r="D152" s="105"/>
    </row>
    <row r="153" spans="2:4" x14ac:dyDescent="0.3">
      <c r="B153" s="105"/>
      <c r="C153" s="105"/>
      <c r="D153" s="105"/>
    </row>
    <row r="154" spans="2:4" x14ac:dyDescent="0.3">
      <c r="B154" s="105"/>
      <c r="C154" s="105"/>
      <c r="D154" s="105"/>
    </row>
    <row r="155" spans="2:4" x14ac:dyDescent="0.3">
      <c r="B155" s="105"/>
      <c r="C155" s="105"/>
      <c r="D155" s="105"/>
    </row>
    <row r="156" spans="2:4" x14ac:dyDescent="0.3">
      <c r="B156" s="105"/>
      <c r="C156" s="105"/>
      <c r="D156" s="105"/>
    </row>
    <row r="157" spans="2:4" x14ac:dyDescent="0.3">
      <c r="B157" s="105"/>
      <c r="C157" s="105"/>
      <c r="D157" s="105"/>
    </row>
    <row r="158" spans="2:4" x14ac:dyDescent="0.3">
      <c r="B158" s="105"/>
      <c r="C158" s="105"/>
      <c r="D158" s="105"/>
    </row>
    <row r="159" spans="2:4" x14ac:dyDescent="0.3">
      <c r="B159" s="105"/>
      <c r="C159" s="105"/>
      <c r="D159" s="105"/>
    </row>
    <row r="160" spans="2:4" x14ac:dyDescent="0.3">
      <c r="B160" s="105"/>
      <c r="C160" s="105"/>
      <c r="D160" s="105"/>
    </row>
    <row r="161" spans="2:4" x14ac:dyDescent="0.3">
      <c r="B161" s="105"/>
      <c r="C161" s="105"/>
      <c r="D161" s="105"/>
    </row>
    <row r="162" spans="2:4" x14ac:dyDescent="0.3">
      <c r="B162" s="105"/>
      <c r="C162" s="105"/>
      <c r="D162" s="105"/>
    </row>
    <row r="163" spans="2:4" x14ac:dyDescent="0.3">
      <c r="B163" s="105"/>
      <c r="C163" s="105"/>
      <c r="D163" s="105"/>
    </row>
    <row r="164" spans="2:4" x14ac:dyDescent="0.3">
      <c r="B164" s="105"/>
      <c r="C164" s="105"/>
      <c r="D164" s="105"/>
    </row>
    <row r="165" spans="2:4" x14ac:dyDescent="0.3">
      <c r="B165" s="105"/>
      <c r="C165" s="105"/>
      <c r="D165" s="105"/>
    </row>
    <row r="166" spans="2:4" x14ac:dyDescent="0.3">
      <c r="B166" s="105"/>
      <c r="C166" s="105"/>
      <c r="D166" s="105"/>
    </row>
    <row r="167" spans="2:4" x14ac:dyDescent="0.3">
      <c r="B167" s="105"/>
      <c r="C167" s="105"/>
      <c r="D167" s="105"/>
    </row>
    <row r="168" spans="2:4" x14ac:dyDescent="0.3">
      <c r="B168" s="105"/>
      <c r="C168" s="105"/>
      <c r="D168" s="105"/>
    </row>
    <row r="169" spans="2:4" x14ac:dyDescent="0.3">
      <c r="B169" s="105"/>
      <c r="C169" s="105"/>
      <c r="D169" s="105"/>
    </row>
  </sheetData>
  <mergeCells count="3">
    <mergeCell ref="A1:D1"/>
    <mergeCell ref="C3:D3"/>
    <mergeCell ref="C121:D121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Header>&amp;L&amp;"-,Félkövér"Fertőboz Község Önkormányzata
&amp;C&amp;"Times New Roman,Félkövér"&amp;14 2020. évi 
Költségvetés módosítása&amp;R2.melléklet</oddHeader>
  </headerFooter>
  <rowBreaks count="1" manualBreakCount="1">
    <brk id="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9"/>
  <sheetViews>
    <sheetView view="pageLayout" zoomScaleNormal="100" workbookViewId="0">
      <selection activeCell="C5" sqref="C5:D98"/>
    </sheetView>
  </sheetViews>
  <sheetFormatPr defaultRowHeight="14.4" x14ac:dyDescent="0.3"/>
  <cols>
    <col min="1" max="1" width="91" customWidth="1"/>
    <col min="3" max="3" width="14.6640625" customWidth="1"/>
    <col min="4" max="4" width="17" customWidth="1"/>
  </cols>
  <sheetData>
    <row r="1" spans="1:5" ht="24" customHeight="1" x14ac:dyDescent="0.35">
      <c r="A1" s="238" t="s">
        <v>487</v>
      </c>
      <c r="B1" s="239"/>
      <c r="C1" s="239"/>
      <c r="D1" s="239"/>
      <c r="E1" s="23"/>
    </row>
    <row r="2" spans="1:5" ht="18" x14ac:dyDescent="0.35">
      <c r="A2" s="15"/>
    </row>
    <row r="3" spans="1:5" x14ac:dyDescent="0.3">
      <c r="A3" s="3" t="s">
        <v>9</v>
      </c>
      <c r="C3" s="244" t="s">
        <v>213</v>
      </c>
      <c r="D3" s="245"/>
    </row>
    <row r="4" spans="1:5" ht="31.2" x14ac:dyDescent="0.3">
      <c r="A4" s="1" t="s">
        <v>38</v>
      </c>
      <c r="B4" s="2" t="s">
        <v>18</v>
      </c>
      <c r="C4" s="114" t="s">
        <v>515</v>
      </c>
      <c r="D4" s="114" t="s">
        <v>516</v>
      </c>
    </row>
    <row r="5" spans="1:5" ht="17.100000000000001" customHeight="1" x14ac:dyDescent="0.3">
      <c r="A5" s="66" t="s">
        <v>44</v>
      </c>
      <c r="B5" s="67" t="s">
        <v>45</v>
      </c>
      <c r="C5" s="118">
        <v>12566350</v>
      </c>
      <c r="D5" s="86">
        <v>12566350</v>
      </c>
    </row>
    <row r="6" spans="1:5" ht="17.100000000000001" customHeight="1" x14ac:dyDescent="0.3">
      <c r="A6" s="68" t="s">
        <v>46</v>
      </c>
      <c r="B6" s="67" t="s">
        <v>47</v>
      </c>
      <c r="C6" s="86">
        <v>0</v>
      </c>
      <c r="D6" s="86">
        <v>0</v>
      </c>
    </row>
    <row r="7" spans="1:5" ht="17.100000000000001" customHeight="1" x14ac:dyDescent="0.3">
      <c r="A7" s="68" t="s">
        <v>48</v>
      </c>
      <c r="B7" s="67" t="s">
        <v>49</v>
      </c>
      <c r="C7" s="86">
        <v>2149650</v>
      </c>
      <c r="D7" s="86">
        <v>2149650</v>
      </c>
    </row>
    <row r="8" spans="1:5" ht="17.100000000000001" customHeight="1" x14ac:dyDescent="0.3">
      <c r="A8" s="68" t="s">
        <v>50</v>
      </c>
      <c r="B8" s="67" t="s">
        <v>51</v>
      </c>
      <c r="C8" s="86">
        <v>1800000</v>
      </c>
      <c r="D8" s="86">
        <v>2000000</v>
      </c>
    </row>
    <row r="9" spans="1:5" ht="17.100000000000001" customHeight="1" x14ac:dyDescent="0.3">
      <c r="A9" s="68" t="s">
        <v>52</v>
      </c>
      <c r="B9" s="67" t="s">
        <v>53</v>
      </c>
      <c r="C9" s="86">
        <v>0</v>
      </c>
      <c r="D9" s="86">
        <v>228600</v>
      </c>
    </row>
    <row r="10" spans="1:5" ht="17.100000000000001" customHeight="1" x14ac:dyDescent="0.3">
      <c r="A10" s="68" t="s">
        <v>54</v>
      </c>
      <c r="B10" s="67" t="s">
        <v>55</v>
      </c>
      <c r="C10" s="86">
        <v>0</v>
      </c>
      <c r="D10" s="86"/>
    </row>
    <row r="11" spans="1:5" ht="17.100000000000001" customHeight="1" x14ac:dyDescent="0.3">
      <c r="A11" s="12" t="s">
        <v>195</v>
      </c>
      <c r="B11" s="17" t="s">
        <v>56</v>
      </c>
      <c r="C11" s="87">
        <f>SUM(C5:C10)</f>
        <v>16516000</v>
      </c>
      <c r="D11" s="87">
        <f>SUM(D5:D10)</f>
        <v>16944600</v>
      </c>
    </row>
    <row r="12" spans="1:5" ht="17.100000000000001" customHeight="1" x14ac:dyDescent="0.3">
      <c r="A12" s="68" t="s">
        <v>57</v>
      </c>
      <c r="B12" s="67" t="s">
        <v>58</v>
      </c>
      <c r="C12" s="86">
        <v>0</v>
      </c>
      <c r="D12" s="86">
        <v>0</v>
      </c>
    </row>
    <row r="13" spans="1:5" ht="27.6" x14ac:dyDescent="0.3">
      <c r="A13" s="68" t="s">
        <v>59</v>
      </c>
      <c r="B13" s="67" t="s">
        <v>60</v>
      </c>
      <c r="C13" s="86">
        <v>0</v>
      </c>
      <c r="D13" s="86">
        <v>0</v>
      </c>
    </row>
    <row r="14" spans="1:5" ht="27.6" x14ac:dyDescent="0.3">
      <c r="A14" s="68" t="s">
        <v>159</v>
      </c>
      <c r="B14" s="67" t="s">
        <v>61</v>
      </c>
      <c r="C14" s="86">
        <v>0</v>
      </c>
      <c r="D14" s="86">
        <v>0</v>
      </c>
    </row>
    <row r="15" spans="1:5" ht="27.6" x14ac:dyDescent="0.3">
      <c r="A15" s="68" t="s">
        <v>160</v>
      </c>
      <c r="B15" s="67" t="s">
        <v>62</v>
      </c>
      <c r="C15" s="86">
        <v>0</v>
      </c>
      <c r="D15" s="86"/>
    </row>
    <row r="16" spans="1:5" ht="17.100000000000001" customHeight="1" x14ac:dyDescent="0.3">
      <c r="A16" s="68" t="s">
        <v>161</v>
      </c>
      <c r="B16" s="67" t="s">
        <v>63</v>
      </c>
      <c r="C16" s="86">
        <v>0</v>
      </c>
      <c r="D16" s="86">
        <v>0</v>
      </c>
    </row>
    <row r="17" spans="1:4" ht="17.100000000000001" customHeight="1" x14ac:dyDescent="0.3">
      <c r="A17" s="12" t="s">
        <v>196</v>
      </c>
      <c r="B17" s="17" t="s">
        <v>64</v>
      </c>
      <c r="C17" s="87">
        <f>SUM(C11)</f>
        <v>16516000</v>
      </c>
      <c r="D17" s="87">
        <f>SUM(D11:D16)</f>
        <v>16944600</v>
      </c>
    </row>
    <row r="18" spans="1:4" ht="17.100000000000001" customHeight="1" x14ac:dyDescent="0.3">
      <c r="A18" s="68" t="s">
        <v>165</v>
      </c>
      <c r="B18" s="67" t="s">
        <v>73</v>
      </c>
      <c r="C18" s="86">
        <v>0</v>
      </c>
      <c r="D18" s="86">
        <v>0</v>
      </c>
    </row>
    <row r="19" spans="1:4" ht="17.100000000000001" customHeight="1" x14ac:dyDescent="0.3">
      <c r="A19" s="68" t="s">
        <v>166</v>
      </c>
      <c r="B19" s="67" t="s">
        <v>74</v>
      </c>
      <c r="C19" s="86">
        <v>0</v>
      </c>
      <c r="D19" s="86">
        <v>0</v>
      </c>
    </row>
    <row r="20" spans="1:4" ht="17.100000000000001" customHeight="1" x14ac:dyDescent="0.3">
      <c r="A20" s="12" t="s">
        <v>198</v>
      </c>
      <c r="B20" s="17" t="s">
        <v>75</v>
      </c>
      <c r="C20" s="86">
        <v>0</v>
      </c>
      <c r="D20" s="86">
        <v>0</v>
      </c>
    </row>
    <row r="21" spans="1:4" ht="17.100000000000001" customHeight="1" x14ac:dyDescent="0.3">
      <c r="A21" s="68" t="s">
        <v>167</v>
      </c>
      <c r="B21" s="67" t="s">
        <v>76</v>
      </c>
      <c r="C21" s="86">
        <v>0</v>
      </c>
      <c r="D21" s="86">
        <v>0</v>
      </c>
    </row>
    <row r="22" spans="1:4" ht="17.100000000000001" customHeight="1" x14ac:dyDescent="0.3">
      <c r="A22" s="68" t="s">
        <v>168</v>
      </c>
      <c r="B22" s="67" t="s">
        <v>77</v>
      </c>
      <c r="C22" s="86">
        <v>0</v>
      </c>
      <c r="D22" s="86">
        <v>0</v>
      </c>
    </row>
    <row r="23" spans="1:4" ht="17.100000000000001" customHeight="1" x14ac:dyDescent="0.3">
      <c r="A23" s="68" t="s">
        <v>169</v>
      </c>
      <c r="B23" s="67" t="s">
        <v>78</v>
      </c>
      <c r="C23" s="86">
        <v>6620115</v>
      </c>
      <c r="D23" s="86">
        <v>6620115</v>
      </c>
    </row>
    <row r="24" spans="1:4" ht="17.100000000000001" customHeight="1" x14ac:dyDescent="0.3">
      <c r="A24" s="68" t="s">
        <v>170</v>
      </c>
      <c r="B24" s="67" t="s">
        <v>79</v>
      </c>
      <c r="C24" s="86">
        <v>3612810</v>
      </c>
      <c r="D24" s="86">
        <v>3612810</v>
      </c>
    </row>
    <row r="25" spans="1:4" ht="17.100000000000001" customHeight="1" x14ac:dyDescent="0.3">
      <c r="A25" s="68" t="s">
        <v>171</v>
      </c>
      <c r="B25" s="67" t="s">
        <v>80</v>
      </c>
      <c r="C25" s="86">
        <v>0</v>
      </c>
      <c r="D25" s="86">
        <v>0</v>
      </c>
    </row>
    <row r="26" spans="1:4" ht="17.100000000000001" customHeight="1" x14ac:dyDescent="0.3">
      <c r="A26" s="68" t="s">
        <v>81</v>
      </c>
      <c r="B26" s="67" t="s">
        <v>82</v>
      </c>
      <c r="C26" s="86">
        <v>0</v>
      </c>
      <c r="D26" s="86">
        <v>0</v>
      </c>
    </row>
    <row r="27" spans="1:4" ht="17.100000000000001" customHeight="1" x14ac:dyDescent="0.3">
      <c r="A27" s="68" t="s">
        <v>172</v>
      </c>
      <c r="B27" s="67" t="s">
        <v>83</v>
      </c>
      <c r="C27" s="86">
        <v>2721513</v>
      </c>
      <c r="D27" s="86">
        <v>2721513</v>
      </c>
    </row>
    <row r="28" spans="1:4" ht="17.100000000000001" customHeight="1" x14ac:dyDescent="0.3">
      <c r="A28" s="68" t="s">
        <v>173</v>
      </c>
      <c r="B28" s="67" t="s">
        <v>84</v>
      </c>
      <c r="C28" s="86">
        <v>0</v>
      </c>
      <c r="D28" s="86">
        <v>0</v>
      </c>
    </row>
    <row r="29" spans="1:4" ht="17.100000000000001" customHeight="1" x14ac:dyDescent="0.3">
      <c r="A29" s="12" t="s">
        <v>199</v>
      </c>
      <c r="B29" s="17" t="s">
        <v>85</v>
      </c>
      <c r="C29" s="87">
        <f>SUM(C24:C28)</f>
        <v>6334323</v>
      </c>
      <c r="D29" s="87">
        <f>SUM(D24:D28)</f>
        <v>6334323</v>
      </c>
    </row>
    <row r="30" spans="1:4" ht="17.100000000000001" customHeight="1" x14ac:dyDescent="0.3">
      <c r="A30" s="68" t="s">
        <v>174</v>
      </c>
      <c r="B30" s="67" t="s">
        <v>86</v>
      </c>
      <c r="C30" s="86">
        <v>172842</v>
      </c>
      <c r="D30" s="86">
        <v>172842</v>
      </c>
    </row>
    <row r="31" spans="1:4" ht="17.100000000000001" customHeight="1" x14ac:dyDescent="0.3">
      <c r="A31" s="12" t="s">
        <v>200</v>
      </c>
      <c r="B31" s="17" t="s">
        <v>87</v>
      </c>
      <c r="C31" s="87">
        <f>SUM(C29+C20+C21+C23+C22+C30)</f>
        <v>13127280</v>
      </c>
      <c r="D31" s="87">
        <f>SUM(D29+D20+D21+D23+D22+D30)</f>
        <v>13127280</v>
      </c>
    </row>
    <row r="32" spans="1:4" ht="17.100000000000001" customHeight="1" x14ac:dyDescent="0.3">
      <c r="A32" s="69" t="s">
        <v>88</v>
      </c>
      <c r="B32" s="67" t="s">
        <v>89</v>
      </c>
      <c r="C32" s="86">
        <v>0</v>
      </c>
      <c r="D32" s="86">
        <v>0</v>
      </c>
    </row>
    <row r="33" spans="1:4" ht="17.100000000000001" customHeight="1" x14ac:dyDescent="0.3">
      <c r="A33" s="69" t="s">
        <v>175</v>
      </c>
      <c r="B33" s="67" t="s">
        <v>90</v>
      </c>
      <c r="C33" s="86">
        <v>460000</v>
      </c>
      <c r="D33" s="86">
        <v>460000</v>
      </c>
    </row>
    <row r="34" spans="1:4" ht="17.100000000000001" customHeight="1" x14ac:dyDescent="0.3">
      <c r="A34" s="69" t="s">
        <v>176</v>
      </c>
      <c r="B34" s="67" t="s">
        <v>91</v>
      </c>
      <c r="C34" s="86">
        <v>0</v>
      </c>
      <c r="D34" s="86">
        <v>0</v>
      </c>
    </row>
    <row r="35" spans="1:4" ht="17.100000000000001" customHeight="1" x14ac:dyDescent="0.3">
      <c r="A35" s="69" t="s">
        <v>177</v>
      </c>
      <c r="B35" s="67" t="s">
        <v>92</v>
      </c>
      <c r="C35" s="86">
        <v>4269439</v>
      </c>
      <c r="D35" s="86">
        <v>4269439</v>
      </c>
    </row>
    <row r="36" spans="1:4" ht="17.100000000000001" customHeight="1" x14ac:dyDescent="0.3">
      <c r="A36" s="69" t="s">
        <v>93</v>
      </c>
      <c r="B36" s="67" t="s">
        <v>94</v>
      </c>
      <c r="C36" s="86">
        <v>0</v>
      </c>
      <c r="D36" s="86">
        <v>0</v>
      </c>
    </row>
    <row r="37" spans="1:4" ht="17.100000000000001" customHeight="1" x14ac:dyDescent="0.3">
      <c r="A37" s="69" t="s">
        <v>95</v>
      </c>
      <c r="B37" s="67" t="s">
        <v>96</v>
      </c>
      <c r="C37" s="86">
        <v>0</v>
      </c>
      <c r="D37" s="86">
        <v>0</v>
      </c>
    </row>
    <row r="38" spans="1:4" ht="17.100000000000001" customHeight="1" x14ac:dyDescent="0.3">
      <c r="A38" s="69" t="s">
        <v>97</v>
      </c>
      <c r="B38" s="67" t="s">
        <v>98</v>
      </c>
      <c r="C38" s="86">
        <v>0</v>
      </c>
      <c r="D38" s="86">
        <v>0</v>
      </c>
    </row>
    <row r="39" spans="1:4" ht="17.100000000000001" customHeight="1" x14ac:dyDescent="0.3">
      <c r="A39" s="69" t="s">
        <v>178</v>
      </c>
      <c r="B39" s="67" t="s">
        <v>99</v>
      </c>
      <c r="C39" s="86">
        <v>2000</v>
      </c>
      <c r="D39" s="86">
        <v>2000</v>
      </c>
    </row>
    <row r="40" spans="1:4" ht="17.100000000000001" customHeight="1" x14ac:dyDescent="0.3">
      <c r="A40" s="69" t="s">
        <v>179</v>
      </c>
      <c r="B40" s="67" t="s">
        <v>100</v>
      </c>
      <c r="C40" s="86">
        <v>0</v>
      </c>
      <c r="D40" s="86">
        <v>0</v>
      </c>
    </row>
    <row r="41" spans="1:4" ht="17.100000000000001" customHeight="1" x14ac:dyDescent="0.3">
      <c r="A41" s="69" t="s">
        <v>180</v>
      </c>
      <c r="B41" s="67" t="s">
        <v>482</v>
      </c>
      <c r="C41" s="86">
        <v>0</v>
      </c>
      <c r="D41" s="86">
        <v>0</v>
      </c>
    </row>
    <row r="42" spans="1:4" ht="17.100000000000001" customHeight="1" x14ac:dyDescent="0.3">
      <c r="A42" s="16" t="s">
        <v>201</v>
      </c>
      <c r="B42" s="17" t="s">
        <v>101</v>
      </c>
      <c r="C42" s="87">
        <f>SUM(C32:C41)</f>
        <v>4731439</v>
      </c>
      <c r="D42" s="87">
        <f>SUM(D32:D41)</f>
        <v>4731439</v>
      </c>
    </row>
    <row r="43" spans="1:4" ht="27.6" x14ac:dyDescent="0.3">
      <c r="A43" s="69" t="s">
        <v>110</v>
      </c>
      <c r="B43" s="67" t="s">
        <v>111</v>
      </c>
      <c r="C43" s="86">
        <v>0</v>
      </c>
      <c r="D43" s="86">
        <v>0</v>
      </c>
    </row>
    <row r="44" spans="1:4" ht="17.100000000000001" customHeight="1" x14ac:dyDescent="0.3">
      <c r="A44" s="68" t="s">
        <v>475</v>
      </c>
      <c r="B44" s="67" t="s">
        <v>112</v>
      </c>
      <c r="C44" s="86">
        <v>0</v>
      </c>
      <c r="D44" s="86">
        <v>0</v>
      </c>
    </row>
    <row r="45" spans="1:4" ht="17.100000000000001" customHeight="1" x14ac:dyDescent="0.3">
      <c r="A45" s="69" t="s">
        <v>477</v>
      </c>
      <c r="B45" s="67" t="s">
        <v>113</v>
      </c>
      <c r="C45" s="86">
        <v>0</v>
      </c>
      <c r="D45" s="86">
        <v>0</v>
      </c>
    </row>
    <row r="46" spans="1:4" ht="17.100000000000001" customHeight="1" x14ac:dyDescent="0.3">
      <c r="A46" s="69" t="s">
        <v>474</v>
      </c>
      <c r="B46" s="67" t="s">
        <v>472</v>
      </c>
      <c r="C46" s="86">
        <v>0</v>
      </c>
      <c r="D46" s="86">
        <v>0</v>
      </c>
    </row>
    <row r="47" spans="1:4" ht="17.100000000000001" customHeight="1" x14ac:dyDescent="0.3">
      <c r="A47" s="69" t="s">
        <v>476</v>
      </c>
      <c r="B47" s="67" t="s">
        <v>473</v>
      </c>
      <c r="C47" s="86">
        <v>0</v>
      </c>
      <c r="D47" s="86">
        <v>0</v>
      </c>
    </row>
    <row r="48" spans="1:4" ht="17.100000000000001" customHeight="1" x14ac:dyDescent="0.3">
      <c r="A48" s="12" t="s">
        <v>203</v>
      </c>
      <c r="B48" s="17" t="s">
        <v>114</v>
      </c>
      <c r="C48" s="87">
        <f>SUM(C43:C47)</f>
        <v>0</v>
      </c>
      <c r="D48" s="87">
        <f>D43+D44+D45+D46+D47</f>
        <v>0</v>
      </c>
    </row>
    <row r="49" spans="1:4" ht="17.100000000000001" customHeight="1" x14ac:dyDescent="0.3">
      <c r="A49" s="70" t="s">
        <v>1</v>
      </c>
      <c r="B49" s="18"/>
      <c r="C49" s="86">
        <v>0</v>
      </c>
      <c r="D49" s="86">
        <v>0</v>
      </c>
    </row>
    <row r="50" spans="1:4" ht="15.6" x14ac:dyDescent="0.3">
      <c r="A50" s="68" t="s">
        <v>65</v>
      </c>
      <c r="B50" s="67" t="s">
        <v>66</v>
      </c>
      <c r="C50" s="86">
        <v>0</v>
      </c>
      <c r="D50" s="86">
        <v>0</v>
      </c>
    </row>
    <row r="51" spans="1:4" ht="27.6" x14ac:dyDescent="0.3">
      <c r="A51" s="68" t="s">
        <v>67</v>
      </c>
      <c r="B51" s="67" t="s">
        <v>68</v>
      </c>
      <c r="C51" s="86">
        <v>0</v>
      </c>
      <c r="D51" s="86">
        <v>0</v>
      </c>
    </row>
    <row r="52" spans="1:4" ht="27.6" x14ac:dyDescent="0.3">
      <c r="A52" s="68" t="s">
        <v>162</v>
      </c>
      <c r="B52" s="67" t="s">
        <v>69</v>
      </c>
      <c r="C52" s="86">
        <v>0</v>
      </c>
      <c r="D52" s="86">
        <v>0</v>
      </c>
    </row>
    <row r="53" spans="1:4" ht="27.6" x14ac:dyDescent="0.3">
      <c r="A53" s="68" t="s">
        <v>163</v>
      </c>
      <c r="B53" s="67" t="s">
        <v>70</v>
      </c>
      <c r="C53" s="86">
        <v>0</v>
      </c>
      <c r="D53" s="86">
        <v>0</v>
      </c>
    </row>
    <row r="54" spans="1:4" ht="17.100000000000001" customHeight="1" x14ac:dyDescent="0.3">
      <c r="A54" s="68" t="s">
        <v>164</v>
      </c>
      <c r="B54" s="67" t="s">
        <v>71</v>
      </c>
      <c r="C54" s="86"/>
      <c r="D54" s="86">
        <v>5992644</v>
      </c>
    </row>
    <row r="55" spans="1:4" ht="17.100000000000001" customHeight="1" x14ac:dyDescent="0.3">
      <c r="A55" s="12" t="s">
        <v>197</v>
      </c>
      <c r="B55" s="17" t="s">
        <v>72</v>
      </c>
      <c r="C55" s="87">
        <f>SUM(C50:C54)</f>
        <v>0</v>
      </c>
      <c r="D55" s="87">
        <f>SUM(D50:D54)</f>
        <v>5992644</v>
      </c>
    </row>
    <row r="56" spans="1:4" ht="17.100000000000001" customHeight="1" x14ac:dyDescent="0.3">
      <c r="A56" s="69" t="s">
        <v>181</v>
      </c>
      <c r="B56" s="67" t="s">
        <v>102</v>
      </c>
      <c r="C56" s="86">
        <v>0</v>
      </c>
      <c r="D56" s="86">
        <v>0</v>
      </c>
    </row>
    <row r="57" spans="1:4" ht="17.100000000000001" customHeight="1" x14ac:dyDescent="0.3">
      <c r="A57" s="69" t="s">
        <v>182</v>
      </c>
      <c r="B57" s="67" t="s">
        <v>103</v>
      </c>
      <c r="C57" s="86">
        <v>0</v>
      </c>
      <c r="D57" s="86">
        <v>0</v>
      </c>
    </row>
    <row r="58" spans="1:4" ht="17.100000000000001" customHeight="1" x14ac:dyDescent="0.3">
      <c r="A58" s="69" t="s">
        <v>104</v>
      </c>
      <c r="B58" s="67" t="s">
        <v>105</v>
      </c>
      <c r="C58" s="86">
        <v>0</v>
      </c>
      <c r="D58" s="86">
        <v>0</v>
      </c>
    </row>
    <row r="59" spans="1:4" ht="17.100000000000001" customHeight="1" x14ac:dyDescent="0.3">
      <c r="A59" s="69" t="s">
        <v>183</v>
      </c>
      <c r="B59" s="67" t="s">
        <v>106</v>
      </c>
      <c r="C59" s="86">
        <v>0</v>
      </c>
      <c r="D59" s="86">
        <v>0</v>
      </c>
    </row>
    <row r="60" spans="1:4" ht="17.100000000000001" customHeight="1" x14ac:dyDescent="0.3">
      <c r="A60" s="69" t="s">
        <v>107</v>
      </c>
      <c r="B60" s="67" t="s">
        <v>108</v>
      </c>
      <c r="C60" s="86">
        <v>0</v>
      </c>
      <c r="D60" s="86">
        <v>0</v>
      </c>
    </row>
    <row r="61" spans="1:4" ht="17.100000000000001" customHeight="1" x14ac:dyDescent="0.3">
      <c r="A61" s="12" t="s">
        <v>202</v>
      </c>
      <c r="B61" s="17" t="s">
        <v>109</v>
      </c>
      <c r="C61" s="87">
        <v>0</v>
      </c>
      <c r="D61" s="87">
        <f>SUM(D56:D60)</f>
        <v>0</v>
      </c>
    </row>
    <row r="62" spans="1:4" ht="27.6" x14ac:dyDescent="0.3">
      <c r="A62" s="69" t="s">
        <v>115</v>
      </c>
      <c r="B62" s="67" t="s">
        <v>116</v>
      </c>
      <c r="C62" s="86">
        <v>0</v>
      </c>
      <c r="D62" s="86">
        <v>0</v>
      </c>
    </row>
    <row r="63" spans="1:4" ht="27.6" x14ac:dyDescent="0.3">
      <c r="A63" s="68" t="s">
        <v>184</v>
      </c>
      <c r="B63" s="67" t="s">
        <v>117</v>
      </c>
      <c r="C63" s="86">
        <v>0</v>
      </c>
      <c r="D63" s="86">
        <v>0</v>
      </c>
    </row>
    <row r="64" spans="1:4" ht="17.100000000000001" customHeight="1" x14ac:dyDescent="0.3">
      <c r="A64" s="69" t="s">
        <v>185</v>
      </c>
      <c r="B64" s="67" t="s">
        <v>118</v>
      </c>
      <c r="C64" s="86">
        <v>0</v>
      </c>
      <c r="D64" s="86">
        <v>0</v>
      </c>
    </row>
    <row r="65" spans="1:4" ht="15.6" x14ac:dyDescent="0.3">
      <c r="A65" s="69" t="s">
        <v>483</v>
      </c>
      <c r="B65" s="67" t="s">
        <v>484</v>
      </c>
      <c r="C65" s="86">
        <v>0</v>
      </c>
      <c r="D65" s="86">
        <v>0</v>
      </c>
    </row>
    <row r="66" spans="1:4" ht="17.100000000000001" customHeight="1" x14ac:dyDescent="0.3">
      <c r="A66" s="12" t="s">
        <v>205</v>
      </c>
      <c r="B66" s="17" t="s">
        <v>119</v>
      </c>
      <c r="C66" s="87">
        <f>SUM(C62:C65)</f>
        <v>0</v>
      </c>
      <c r="D66" s="87">
        <f>SUM(D62:D65)</f>
        <v>0</v>
      </c>
    </row>
    <row r="67" spans="1:4" ht="17.100000000000001" customHeight="1" x14ac:dyDescent="0.3">
      <c r="A67" s="70" t="s">
        <v>0</v>
      </c>
      <c r="B67" s="18"/>
      <c r="C67" s="87">
        <v>0</v>
      </c>
      <c r="D67" s="87"/>
    </row>
    <row r="68" spans="1:4" ht="17.100000000000001" customHeight="1" x14ac:dyDescent="0.3">
      <c r="A68" s="71" t="s">
        <v>204</v>
      </c>
      <c r="B68" s="72" t="s">
        <v>120</v>
      </c>
      <c r="C68" s="87">
        <f>SUM(C17+C31+C42+C55+C61+C66)</f>
        <v>34374719</v>
      </c>
      <c r="D68" s="87">
        <f>SUM(D17+D31+D42+D55+D61+D66+D48)</f>
        <v>40795963</v>
      </c>
    </row>
    <row r="69" spans="1:4" ht="16.5" customHeight="1" x14ac:dyDescent="0.3">
      <c r="A69" s="73" t="s">
        <v>6</v>
      </c>
      <c r="B69" s="74"/>
      <c r="C69" s="87">
        <v>0</v>
      </c>
      <c r="D69" s="87"/>
    </row>
    <row r="70" spans="1:4" ht="93.75" customHeight="1" x14ac:dyDescent="0.3">
      <c r="A70" s="73" t="s">
        <v>7</v>
      </c>
      <c r="B70" s="74"/>
      <c r="C70" s="86"/>
      <c r="D70" s="87"/>
    </row>
    <row r="71" spans="1:4" ht="17.100000000000001" customHeight="1" x14ac:dyDescent="0.3">
      <c r="A71" s="75" t="s">
        <v>186</v>
      </c>
      <c r="B71" s="68" t="s">
        <v>121</v>
      </c>
      <c r="C71" s="86"/>
      <c r="D71" s="86"/>
    </row>
    <row r="72" spans="1:4" ht="17.100000000000001" customHeight="1" x14ac:dyDescent="0.3">
      <c r="A72" s="69" t="s">
        <v>122</v>
      </c>
      <c r="B72" s="68" t="s">
        <v>123</v>
      </c>
      <c r="C72" s="86"/>
      <c r="D72" s="86"/>
    </row>
    <row r="73" spans="1:4" ht="17.100000000000001" customHeight="1" x14ac:dyDescent="0.3">
      <c r="A73" s="75" t="s">
        <v>187</v>
      </c>
      <c r="B73" s="68" t="s">
        <v>124</v>
      </c>
      <c r="C73" s="86"/>
      <c r="D73" s="86"/>
    </row>
    <row r="74" spans="1:4" ht="17.100000000000001" customHeight="1" x14ac:dyDescent="0.3">
      <c r="A74" s="16" t="s">
        <v>206</v>
      </c>
      <c r="B74" s="12" t="s">
        <v>125</v>
      </c>
      <c r="C74" s="86"/>
      <c r="D74" s="86"/>
    </row>
    <row r="75" spans="1:4" ht="17.100000000000001" customHeight="1" x14ac:dyDescent="0.3">
      <c r="A75" s="69" t="s">
        <v>188</v>
      </c>
      <c r="B75" s="68" t="s">
        <v>126</v>
      </c>
      <c r="C75" s="86"/>
      <c r="D75" s="86"/>
    </row>
    <row r="76" spans="1:4" ht="17.100000000000001" customHeight="1" x14ac:dyDescent="0.3">
      <c r="A76" s="75" t="s">
        <v>127</v>
      </c>
      <c r="B76" s="68" t="s">
        <v>128</v>
      </c>
      <c r="C76" s="86"/>
      <c r="D76" s="86"/>
    </row>
    <row r="77" spans="1:4" ht="17.100000000000001" customHeight="1" x14ac:dyDescent="0.3">
      <c r="A77" s="69" t="s">
        <v>189</v>
      </c>
      <c r="B77" s="68" t="s">
        <v>129</v>
      </c>
      <c r="C77" s="86"/>
      <c r="D77" s="86"/>
    </row>
    <row r="78" spans="1:4" ht="17.100000000000001" customHeight="1" x14ac:dyDescent="0.3">
      <c r="A78" s="75" t="s">
        <v>130</v>
      </c>
      <c r="B78" s="68" t="s">
        <v>131</v>
      </c>
      <c r="C78" s="86"/>
      <c r="D78" s="86"/>
    </row>
    <row r="79" spans="1:4" ht="17.100000000000001" customHeight="1" x14ac:dyDescent="0.3">
      <c r="A79" s="11" t="s">
        <v>207</v>
      </c>
      <c r="B79" s="12" t="s">
        <v>132</v>
      </c>
      <c r="C79" s="87"/>
      <c r="D79" s="87"/>
    </row>
    <row r="80" spans="1:4" ht="17.100000000000001" customHeight="1" x14ac:dyDescent="0.3">
      <c r="A80" s="68" t="s">
        <v>4</v>
      </c>
      <c r="B80" s="68" t="s">
        <v>133</v>
      </c>
      <c r="C80" s="86"/>
      <c r="D80" s="86"/>
    </row>
    <row r="81" spans="1:4" ht="17.100000000000001" customHeight="1" x14ac:dyDescent="0.3">
      <c r="A81" s="68" t="s">
        <v>5</v>
      </c>
      <c r="B81" s="68" t="s">
        <v>133</v>
      </c>
      <c r="C81" s="86">
        <v>49859631</v>
      </c>
      <c r="D81" s="86">
        <v>49859631</v>
      </c>
    </row>
    <row r="82" spans="1:4" ht="17.100000000000001" customHeight="1" x14ac:dyDescent="0.3">
      <c r="A82" s="68" t="s">
        <v>2</v>
      </c>
      <c r="B82" s="68" t="s">
        <v>134</v>
      </c>
      <c r="C82" s="86"/>
      <c r="D82" s="86"/>
    </row>
    <row r="83" spans="1:4" ht="17.100000000000001" customHeight="1" x14ac:dyDescent="0.3">
      <c r="A83" s="68" t="s">
        <v>3</v>
      </c>
      <c r="B83" s="68" t="s">
        <v>134</v>
      </c>
      <c r="C83" s="86"/>
      <c r="D83" s="86"/>
    </row>
    <row r="84" spans="1:4" ht="17.100000000000001" customHeight="1" x14ac:dyDescent="0.3">
      <c r="A84" s="12" t="s">
        <v>208</v>
      </c>
      <c r="B84" s="12" t="s">
        <v>135</v>
      </c>
      <c r="C84" s="87">
        <f>SUM(C80:C83)</f>
        <v>49859631</v>
      </c>
      <c r="D84" s="87">
        <f>SUM(D80:D83)</f>
        <v>49859631</v>
      </c>
    </row>
    <row r="85" spans="1:4" ht="17.100000000000001" customHeight="1" x14ac:dyDescent="0.3">
      <c r="A85" s="75" t="s">
        <v>136</v>
      </c>
      <c r="B85" s="68" t="s">
        <v>137</v>
      </c>
      <c r="C85" s="86"/>
      <c r="D85" s="86">
        <v>0</v>
      </c>
    </row>
    <row r="86" spans="1:4" ht="17.100000000000001" customHeight="1" x14ac:dyDescent="0.3">
      <c r="A86" s="75" t="s">
        <v>138</v>
      </c>
      <c r="B86" s="68" t="s">
        <v>139</v>
      </c>
      <c r="C86" s="86"/>
      <c r="D86" s="86"/>
    </row>
    <row r="87" spans="1:4" ht="17.100000000000001" customHeight="1" x14ac:dyDescent="0.3">
      <c r="A87" s="75" t="s">
        <v>140</v>
      </c>
      <c r="B87" s="68" t="s">
        <v>141</v>
      </c>
      <c r="C87" s="86"/>
      <c r="D87" s="86"/>
    </row>
    <row r="88" spans="1:4" ht="17.100000000000001" customHeight="1" x14ac:dyDescent="0.3">
      <c r="A88" s="75" t="s">
        <v>142</v>
      </c>
      <c r="B88" s="68" t="s">
        <v>143</v>
      </c>
      <c r="C88" s="86"/>
      <c r="D88" s="86"/>
    </row>
    <row r="89" spans="1:4" ht="17.100000000000001" customHeight="1" x14ac:dyDescent="0.3">
      <c r="A89" s="69" t="s">
        <v>190</v>
      </c>
      <c r="B89" s="68" t="s">
        <v>144</v>
      </c>
      <c r="C89" s="86"/>
      <c r="D89" s="86"/>
    </row>
    <row r="90" spans="1:4" ht="17.100000000000001" customHeight="1" x14ac:dyDescent="0.3">
      <c r="A90" s="16" t="s">
        <v>209</v>
      </c>
      <c r="B90" s="12" t="s">
        <v>145</v>
      </c>
      <c r="C90" s="87">
        <f>C74+C79+C84+C85</f>
        <v>49859631</v>
      </c>
      <c r="D90" s="87">
        <f>D74+D79+D84+D85</f>
        <v>49859631</v>
      </c>
    </row>
    <row r="91" spans="1:4" ht="17.100000000000001" customHeight="1" x14ac:dyDescent="0.3">
      <c r="A91" s="69" t="s">
        <v>146</v>
      </c>
      <c r="B91" s="68" t="s">
        <v>147</v>
      </c>
      <c r="C91" s="86"/>
      <c r="D91" s="86"/>
    </row>
    <row r="92" spans="1:4" ht="17.100000000000001" customHeight="1" x14ac:dyDescent="0.3">
      <c r="A92" s="69" t="s">
        <v>148</v>
      </c>
      <c r="B92" s="68" t="s">
        <v>149</v>
      </c>
      <c r="C92" s="86"/>
      <c r="D92" s="86"/>
    </row>
    <row r="93" spans="1:4" ht="17.100000000000001" customHeight="1" x14ac:dyDescent="0.3">
      <c r="A93" s="75" t="s">
        <v>150</v>
      </c>
      <c r="B93" s="68" t="s">
        <v>151</v>
      </c>
      <c r="C93" s="86"/>
      <c r="D93" s="86"/>
    </row>
    <row r="94" spans="1:4" ht="17.100000000000001" customHeight="1" x14ac:dyDescent="0.3">
      <c r="A94" s="75" t="s">
        <v>191</v>
      </c>
      <c r="B94" s="68" t="s">
        <v>152</v>
      </c>
      <c r="C94" s="86"/>
      <c r="D94" s="86"/>
    </row>
    <row r="95" spans="1:4" ht="17.100000000000001" customHeight="1" x14ac:dyDescent="0.3">
      <c r="A95" s="11" t="s">
        <v>210</v>
      </c>
      <c r="B95" s="12" t="s">
        <v>153</v>
      </c>
      <c r="C95" s="86"/>
      <c r="D95" s="86"/>
    </row>
    <row r="96" spans="1:4" ht="17.100000000000001" customHeight="1" x14ac:dyDescent="0.3">
      <c r="A96" s="16" t="s">
        <v>154</v>
      </c>
      <c r="B96" s="12" t="s">
        <v>155</v>
      </c>
      <c r="C96" s="86"/>
      <c r="D96" s="86"/>
    </row>
    <row r="97" spans="1:4" ht="17.100000000000001" customHeight="1" x14ac:dyDescent="0.3">
      <c r="A97" s="76" t="s">
        <v>211</v>
      </c>
      <c r="B97" s="77" t="s">
        <v>156</v>
      </c>
      <c r="C97" s="87">
        <f>SUM(C84)</f>
        <v>49859631</v>
      </c>
      <c r="D97" s="87">
        <f>D90+D95+D96</f>
        <v>49859631</v>
      </c>
    </row>
    <row r="98" spans="1:4" ht="17.100000000000001" customHeight="1" x14ac:dyDescent="0.3">
      <c r="A98" s="78" t="s">
        <v>193</v>
      </c>
      <c r="B98" s="79"/>
      <c r="C98" s="87">
        <f>SUM(C97+C68)</f>
        <v>84234350</v>
      </c>
      <c r="D98" s="87">
        <f>SUM(D97+D68)</f>
        <v>90655594</v>
      </c>
    </row>
    <row r="99" spans="1:4" ht="17.100000000000001" customHeight="1" x14ac:dyDescent="0.3">
      <c r="C99" s="246"/>
      <c r="D99" s="247"/>
    </row>
  </sheetData>
  <mergeCells count="3">
    <mergeCell ref="A1:D1"/>
    <mergeCell ref="C3:D3"/>
    <mergeCell ref="C99:D99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headerFooter>
    <oddHeader>&amp;L&amp;"Times New Roman,Félkövér"&amp;14Fertőboz Község Önkormányzata&amp;C&amp;"Times New Roman,Félkövér"&amp;14 2020. évi Költségvetés módosítása&amp;R3. melléklet</oddHeader>
    <oddFooter>&amp;CBevételek</oddFooter>
  </headerFooter>
  <rowBreaks count="1" manualBreakCount="1">
    <brk id="69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91"/>
  <sheetViews>
    <sheetView topLeftCell="B1" zoomScaleNormal="100" zoomScalePageLayoutView="145" workbookViewId="0">
      <selection activeCell="C29" sqref="C29:F38"/>
    </sheetView>
  </sheetViews>
  <sheetFormatPr defaultColWidth="7.88671875" defaultRowHeight="13.2" x14ac:dyDescent="0.25"/>
  <cols>
    <col min="1" max="1" width="7.88671875" style="25"/>
    <col min="2" max="2" width="3.44140625" style="25" customWidth="1"/>
    <col min="3" max="3" width="3.44140625" style="26" customWidth="1"/>
    <col min="4" max="5" width="3.5546875" style="25" customWidth="1"/>
    <col min="6" max="6" width="53.33203125" style="25" bestFit="1" customWidth="1"/>
    <col min="7" max="7" width="11" style="27" customWidth="1"/>
    <col min="8" max="8" width="11.44140625" style="25" customWidth="1"/>
    <col min="9" max="16384" width="7.88671875" style="25"/>
  </cols>
  <sheetData>
    <row r="1" spans="2:8" ht="12.75" customHeight="1" x14ac:dyDescent="0.25"/>
    <row r="2" spans="2:8" ht="12.75" customHeight="1" x14ac:dyDescent="0.25">
      <c r="B2" s="256" t="s">
        <v>488</v>
      </c>
      <c r="C2" s="256"/>
      <c r="D2" s="256"/>
      <c r="E2" s="256"/>
      <c r="F2" s="256"/>
      <c r="G2" s="256"/>
    </row>
    <row r="3" spans="2:8" ht="12.75" customHeight="1" x14ac:dyDescent="0.25">
      <c r="B3" s="123"/>
      <c r="C3" s="123"/>
      <c r="D3" s="123"/>
      <c r="E3" s="123"/>
      <c r="F3" s="123"/>
      <c r="G3" s="123"/>
    </row>
    <row r="4" spans="2:8" ht="12.75" customHeight="1" x14ac:dyDescent="0.25">
      <c r="B4" s="123"/>
      <c r="C4" s="123"/>
      <c r="D4" s="123"/>
      <c r="E4" s="123"/>
      <c r="F4" s="123"/>
      <c r="G4" s="123"/>
    </row>
    <row r="5" spans="2:8" ht="12.75" customHeight="1" x14ac:dyDescent="0.25">
      <c r="B5" s="123"/>
      <c r="C5" s="123"/>
      <c r="D5" s="123"/>
      <c r="E5" s="123"/>
      <c r="F5" s="123"/>
      <c r="G5" s="28"/>
    </row>
    <row r="6" spans="2:8" ht="12.75" customHeight="1" x14ac:dyDescent="0.25">
      <c r="B6" s="135" t="s">
        <v>502</v>
      </c>
      <c r="C6" s="136"/>
      <c r="D6" s="136"/>
      <c r="E6" s="136"/>
      <c r="F6" s="136"/>
      <c r="G6" s="196" t="s">
        <v>17</v>
      </c>
      <c r="H6" s="147" t="s">
        <v>470</v>
      </c>
    </row>
    <row r="7" spans="2:8" s="29" customFormat="1" ht="12.75" customHeight="1" x14ac:dyDescent="0.25">
      <c r="B7" s="127"/>
      <c r="C7" s="31"/>
      <c r="D7" s="142" t="s">
        <v>10</v>
      </c>
      <c r="E7" s="173"/>
      <c r="F7" s="173"/>
      <c r="G7" s="195">
        <f>G8+G11+G14+G15</f>
        <v>18449000</v>
      </c>
      <c r="H7" s="197">
        <f>H8+H11+H14</f>
        <v>20152774</v>
      </c>
    </row>
    <row r="8" spans="2:8" s="29" customFormat="1" ht="12.75" customHeight="1" x14ac:dyDescent="0.25">
      <c r="B8" s="127"/>
      <c r="C8" s="31"/>
      <c r="D8" s="32"/>
      <c r="E8" s="32" t="s">
        <v>13</v>
      </c>
      <c r="F8" s="34"/>
      <c r="G8" s="174">
        <f>SUM(G9:G10)</f>
        <v>1774000</v>
      </c>
      <c r="H8" s="189">
        <f>SUM(H9:H10)</f>
        <v>3230997</v>
      </c>
    </row>
    <row r="9" spans="2:8" ht="12.75" customHeight="1" x14ac:dyDescent="0.25">
      <c r="B9" s="35"/>
      <c r="C9" s="31"/>
      <c r="D9" s="33"/>
      <c r="E9" s="175"/>
      <c r="F9" s="175" t="s">
        <v>247</v>
      </c>
      <c r="G9" s="176">
        <v>1394000</v>
      </c>
      <c r="H9" s="190">
        <v>2635032</v>
      </c>
    </row>
    <row r="10" spans="2:8" ht="12.75" customHeight="1" x14ac:dyDescent="0.25">
      <c r="B10" s="35"/>
      <c r="C10" s="31"/>
      <c r="D10" s="33"/>
      <c r="E10" s="175"/>
      <c r="F10" s="175" t="s">
        <v>503</v>
      </c>
      <c r="G10" s="176">
        <v>380000</v>
      </c>
      <c r="H10" s="190">
        <v>595965</v>
      </c>
    </row>
    <row r="11" spans="2:8" ht="12.75" customHeight="1" x14ac:dyDescent="0.25">
      <c r="B11" s="35"/>
      <c r="C11" s="31"/>
      <c r="D11" s="33"/>
      <c r="E11" s="254" t="s">
        <v>12</v>
      </c>
      <c r="F11" s="255"/>
      <c r="G11" s="174">
        <f>SUM(G12:G13)</f>
        <v>900000</v>
      </c>
      <c r="H11" s="191">
        <f>SUM(H12+H13)</f>
        <v>900000</v>
      </c>
    </row>
    <row r="12" spans="2:8" ht="12.75" customHeight="1" x14ac:dyDescent="0.25">
      <c r="B12" s="35"/>
      <c r="C12" s="33"/>
      <c r="D12" s="33"/>
      <c r="E12" s="33"/>
      <c r="F12" s="34" t="s">
        <v>486</v>
      </c>
      <c r="G12" s="176">
        <v>700000</v>
      </c>
      <c r="H12" s="190">
        <v>700000</v>
      </c>
    </row>
    <row r="13" spans="2:8" ht="12.75" customHeight="1" x14ac:dyDescent="0.25">
      <c r="B13" s="35"/>
      <c r="C13" s="33"/>
      <c r="D13" s="33"/>
      <c r="E13" s="178"/>
      <c r="F13" s="34" t="s">
        <v>519</v>
      </c>
      <c r="G13" s="176">
        <v>200000</v>
      </c>
      <c r="H13" s="190">
        <v>200000</v>
      </c>
    </row>
    <row r="14" spans="2:8" ht="12.75" customHeight="1" x14ac:dyDescent="0.25">
      <c r="B14" s="35"/>
      <c r="C14" s="33"/>
      <c r="D14" s="33"/>
      <c r="E14" s="257" t="s">
        <v>497</v>
      </c>
      <c r="F14" s="258"/>
      <c r="G14" s="174">
        <f>SUM(G16:G21)</f>
        <v>7775000</v>
      </c>
      <c r="H14" s="191">
        <f>SUM(H15:H23)</f>
        <v>16021777</v>
      </c>
    </row>
    <row r="15" spans="2:8" x14ac:dyDescent="0.25">
      <c r="B15" s="35"/>
      <c r="C15" s="33"/>
      <c r="D15" s="33"/>
      <c r="E15" s="180"/>
      <c r="F15" s="183" t="s">
        <v>530</v>
      </c>
      <c r="G15" s="176">
        <v>8000000</v>
      </c>
      <c r="H15" s="190">
        <v>8000000</v>
      </c>
    </row>
    <row r="16" spans="2:8" x14ac:dyDescent="0.25">
      <c r="B16" s="35"/>
      <c r="C16" s="33"/>
      <c r="D16" s="33"/>
      <c r="E16" s="143"/>
      <c r="F16" s="144" t="s">
        <v>527</v>
      </c>
      <c r="G16" s="176">
        <v>2000000</v>
      </c>
      <c r="H16" s="190">
        <v>2000000</v>
      </c>
    </row>
    <row r="17" spans="2:8" x14ac:dyDescent="0.25">
      <c r="B17" s="35"/>
      <c r="C17" s="33"/>
      <c r="D17" s="33"/>
      <c r="E17" s="177"/>
      <c r="F17" s="144" t="s">
        <v>520</v>
      </c>
      <c r="G17" s="176">
        <v>500000</v>
      </c>
      <c r="H17" s="190">
        <v>500000</v>
      </c>
    </row>
    <row r="18" spans="2:8" ht="12.75" customHeight="1" x14ac:dyDescent="0.25">
      <c r="B18" s="35"/>
      <c r="C18" s="33"/>
      <c r="D18" s="33"/>
      <c r="E18" s="177"/>
      <c r="F18" s="144" t="s">
        <v>523</v>
      </c>
      <c r="G18" s="176">
        <v>1500000</v>
      </c>
      <c r="H18" s="190">
        <v>1500000</v>
      </c>
    </row>
    <row r="19" spans="2:8" ht="12.75" customHeight="1" x14ac:dyDescent="0.25">
      <c r="B19" s="35"/>
      <c r="C19" s="33"/>
      <c r="D19" s="33"/>
      <c r="E19" s="177"/>
      <c r="F19" s="144" t="s">
        <v>521</v>
      </c>
      <c r="G19" s="176">
        <v>500000</v>
      </c>
      <c r="H19" s="190">
        <v>625680</v>
      </c>
    </row>
    <row r="20" spans="2:8" ht="12.75" customHeight="1" x14ac:dyDescent="0.25">
      <c r="B20" s="35"/>
      <c r="C20" s="33"/>
      <c r="D20" s="33"/>
      <c r="E20" s="177"/>
      <c r="F20" s="144" t="s">
        <v>522</v>
      </c>
      <c r="G20" s="176">
        <v>3275000</v>
      </c>
      <c r="H20" s="190">
        <v>3275000</v>
      </c>
    </row>
    <row r="21" spans="2:8" ht="12.75" customHeight="1" x14ac:dyDescent="0.25">
      <c r="B21" s="35"/>
      <c r="C21" s="33"/>
      <c r="D21" s="33"/>
      <c r="E21" s="125"/>
      <c r="F21" s="126" t="s">
        <v>524</v>
      </c>
      <c r="G21" s="124"/>
      <c r="H21" s="190">
        <v>90000</v>
      </c>
    </row>
    <row r="22" spans="2:8" ht="12.75" customHeight="1" x14ac:dyDescent="0.25">
      <c r="B22" s="35"/>
      <c r="C22" s="33"/>
      <c r="D22" s="33"/>
      <c r="E22" s="125"/>
      <c r="F22" s="126" t="s">
        <v>525</v>
      </c>
      <c r="G22" s="124"/>
      <c r="H22" s="190">
        <v>17862</v>
      </c>
    </row>
    <row r="23" spans="2:8" ht="12.75" customHeight="1" x14ac:dyDescent="0.25">
      <c r="B23" s="184"/>
      <c r="C23" s="185"/>
      <c r="D23" s="185"/>
      <c r="E23" s="186"/>
      <c r="F23" s="187" t="s">
        <v>526</v>
      </c>
      <c r="G23" s="188"/>
      <c r="H23" s="192">
        <v>13235</v>
      </c>
    </row>
    <row r="24" spans="2:8" ht="12.75" customHeight="1" x14ac:dyDescent="0.25">
      <c r="B24" s="138" t="s">
        <v>11</v>
      </c>
      <c r="C24" s="139"/>
      <c r="D24" s="140"/>
      <c r="E24" s="140"/>
      <c r="F24" s="140"/>
      <c r="G24" s="141">
        <f>SUM(G8+G11+G14+G15)</f>
        <v>18449000</v>
      </c>
      <c r="H24" s="193">
        <f>SUM(H14+H11+H8)</f>
        <v>20152774</v>
      </c>
    </row>
    <row r="25" spans="2:8" ht="12.75" customHeight="1" x14ac:dyDescent="0.25"/>
    <row r="26" spans="2:8" ht="12.75" customHeight="1" x14ac:dyDescent="0.25">
      <c r="F26" s="137"/>
    </row>
    <row r="27" spans="2:8" ht="12.75" customHeight="1" x14ac:dyDescent="0.25">
      <c r="B27" s="123"/>
      <c r="C27" s="123"/>
      <c r="D27" s="123"/>
      <c r="E27" s="123"/>
      <c r="F27" s="123"/>
      <c r="G27" s="28"/>
    </row>
    <row r="28" spans="2:8" ht="12.75" customHeight="1" x14ac:dyDescent="0.25">
      <c r="B28" s="135" t="s">
        <v>498</v>
      </c>
      <c r="C28" s="136"/>
      <c r="D28" s="136"/>
      <c r="E28" s="136"/>
      <c r="F28" s="136"/>
      <c r="G28" s="146" t="s">
        <v>17</v>
      </c>
      <c r="H28" s="146" t="s">
        <v>470</v>
      </c>
    </row>
    <row r="29" spans="2:8" ht="12.75" customHeight="1" x14ac:dyDescent="0.25">
      <c r="B29" s="127"/>
      <c r="C29" s="259" t="s">
        <v>10</v>
      </c>
      <c r="D29" s="260"/>
      <c r="E29" s="260"/>
      <c r="F29" s="261"/>
      <c r="G29" s="174">
        <f>G30+G33+G36</f>
        <v>38299797</v>
      </c>
      <c r="H29" s="191">
        <f>H30+H36+H33</f>
        <v>39081926</v>
      </c>
    </row>
    <row r="30" spans="2:8" ht="12.75" customHeight="1" x14ac:dyDescent="0.25">
      <c r="B30" s="30"/>
      <c r="C30" s="173"/>
      <c r="D30" s="173"/>
      <c r="E30" s="32" t="s">
        <v>13</v>
      </c>
      <c r="F30" s="34"/>
      <c r="G30" s="174">
        <f>SUM(G31:G32)</f>
        <v>1028000</v>
      </c>
      <c r="H30" s="191">
        <f>SUM(H31:H32)</f>
        <v>1028000</v>
      </c>
    </row>
    <row r="31" spans="2:8" ht="12.75" customHeight="1" x14ac:dyDescent="0.25">
      <c r="B31" s="30"/>
      <c r="C31" s="173"/>
      <c r="D31" s="173"/>
      <c r="E31" s="175"/>
      <c r="F31" s="175" t="s">
        <v>247</v>
      </c>
      <c r="G31" s="176">
        <v>802000</v>
      </c>
      <c r="H31" s="190">
        <v>802000</v>
      </c>
    </row>
    <row r="32" spans="2:8" ht="12.75" customHeight="1" x14ac:dyDescent="0.25">
      <c r="B32" s="30"/>
      <c r="C32" s="173"/>
      <c r="D32" s="173"/>
      <c r="E32" s="175"/>
      <c r="F32" s="175" t="s">
        <v>503</v>
      </c>
      <c r="G32" s="176">
        <v>226000</v>
      </c>
      <c r="H32" s="190">
        <v>226000</v>
      </c>
    </row>
    <row r="33" spans="2:8" ht="12.75" customHeight="1" x14ac:dyDescent="0.25">
      <c r="B33" s="30"/>
      <c r="C33" s="194"/>
      <c r="D33" s="248" t="s">
        <v>12</v>
      </c>
      <c r="E33" s="249"/>
      <c r="F33" s="250"/>
      <c r="G33" s="174">
        <f>SUM(G34:G35)</f>
        <v>202000</v>
      </c>
      <c r="H33" s="191">
        <f>H34+H35</f>
        <v>984129</v>
      </c>
    </row>
    <row r="34" spans="2:8" ht="12.75" customHeight="1" x14ac:dyDescent="0.25">
      <c r="B34" s="30"/>
      <c r="C34" s="194"/>
      <c r="D34" s="33"/>
      <c r="E34" s="175" t="s">
        <v>466</v>
      </c>
      <c r="F34" s="175"/>
      <c r="G34" s="176">
        <v>152000</v>
      </c>
      <c r="H34" s="190">
        <v>767850</v>
      </c>
    </row>
    <row r="35" spans="2:8" ht="12.75" customHeight="1" x14ac:dyDescent="0.25">
      <c r="B35" s="30"/>
      <c r="C35" s="31"/>
      <c r="D35" s="33"/>
      <c r="E35" s="144" t="s">
        <v>504</v>
      </c>
      <c r="F35" s="144"/>
      <c r="G35" s="176">
        <v>50000</v>
      </c>
      <c r="H35" s="190">
        <v>216279</v>
      </c>
    </row>
    <row r="36" spans="2:8" ht="12.75" customHeight="1" x14ac:dyDescent="0.25">
      <c r="B36" s="30"/>
      <c r="C36" s="33"/>
      <c r="D36" s="33"/>
      <c r="E36" s="254" t="s">
        <v>497</v>
      </c>
      <c r="F36" s="255"/>
      <c r="G36" s="174">
        <f>SUM(G37:G38)</f>
        <v>37069797</v>
      </c>
      <c r="H36" s="191">
        <f>SUM(H37:H43)</f>
        <v>37069797</v>
      </c>
    </row>
    <row r="37" spans="2:8" ht="12.75" customHeight="1" x14ac:dyDescent="0.25">
      <c r="B37" s="30"/>
      <c r="C37" s="33"/>
      <c r="D37" s="33"/>
      <c r="E37" s="177"/>
      <c r="F37" s="144" t="s">
        <v>528</v>
      </c>
      <c r="G37" s="176">
        <v>29188817</v>
      </c>
      <c r="H37" s="190">
        <v>29188817</v>
      </c>
    </row>
    <row r="38" spans="2:8" ht="12.75" customHeight="1" x14ac:dyDescent="0.25">
      <c r="B38" s="30"/>
      <c r="C38" s="182"/>
      <c r="D38" s="182"/>
      <c r="E38" s="181"/>
      <c r="F38" s="175" t="s">
        <v>529</v>
      </c>
      <c r="G38" s="179">
        <v>7880980</v>
      </c>
      <c r="H38" s="190">
        <v>7880980</v>
      </c>
    </row>
    <row r="39" spans="2:8" ht="12.75" customHeight="1" x14ac:dyDescent="0.25">
      <c r="B39" s="30"/>
      <c r="C39" s="31"/>
      <c r="D39" s="33"/>
      <c r="E39" s="125"/>
      <c r="F39" s="126"/>
      <c r="G39" s="124"/>
      <c r="H39" s="190"/>
    </row>
    <row r="40" spans="2:8" ht="12.75" customHeight="1" x14ac:dyDescent="0.25">
      <c r="B40" s="30"/>
      <c r="C40" s="31"/>
      <c r="D40" s="33"/>
      <c r="E40" s="125"/>
      <c r="F40" s="126"/>
      <c r="G40" s="124"/>
      <c r="H40" s="190"/>
    </row>
    <row r="41" spans="2:8" ht="12.75" customHeight="1" x14ac:dyDescent="0.25">
      <c r="B41" s="30"/>
      <c r="C41" s="31"/>
      <c r="D41" s="33"/>
      <c r="E41" s="125"/>
      <c r="F41" s="126"/>
      <c r="G41" s="124"/>
      <c r="H41" s="190"/>
    </row>
    <row r="42" spans="2:8" ht="12.75" customHeight="1" x14ac:dyDescent="0.25">
      <c r="B42" s="30"/>
      <c r="C42" s="31"/>
      <c r="D42" s="33"/>
      <c r="E42" s="144"/>
      <c r="F42" s="34"/>
      <c r="G42" s="124"/>
      <c r="H42" s="190"/>
    </row>
    <row r="43" spans="2:8" ht="12.75" customHeight="1" x14ac:dyDescent="0.25">
      <c r="B43" s="30"/>
      <c r="C43" s="31"/>
      <c r="D43" s="33"/>
      <c r="E43" s="144"/>
      <c r="F43" s="34"/>
      <c r="G43" s="124"/>
      <c r="H43" s="190"/>
    </row>
    <row r="44" spans="2:8" ht="12.75" customHeight="1" x14ac:dyDescent="0.25">
      <c r="B44" s="138" t="s">
        <v>14</v>
      </c>
      <c r="C44" s="139"/>
      <c r="D44" s="140"/>
      <c r="E44" s="140"/>
      <c r="F44" s="140"/>
      <c r="G44" s="145">
        <f>G30+G36+G33</f>
        <v>38299797</v>
      </c>
      <c r="H44" s="198">
        <f>H30+H36+H33</f>
        <v>39081926</v>
      </c>
    </row>
    <row r="45" spans="2:8" ht="12.75" customHeight="1" x14ac:dyDescent="0.25"/>
    <row r="46" spans="2:8" ht="12.75" customHeight="1" x14ac:dyDescent="0.3">
      <c r="B46" s="251" t="s">
        <v>15</v>
      </c>
      <c r="C46" s="252"/>
      <c r="D46" s="252"/>
      <c r="E46" s="252"/>
      <c r="F46" s="253"/>
      <c r="G46" s="148">
        <f>SUM(G24+G44)</f>
        <v>56748797</v>
      </c>
      <c r="H46" s="148">
        <f>SUM(H24+H44)</f>
        <v>59234700</v>
      </c>
    </row>
    <row r="47" spans="2:8" ht="12.75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</sheetData>
  <mergeCells count="7">
    <mergeCell ref="D33:F33"/>
    <mergeCell ref="B46:F46"/>
    <mergeCell ref="E36:F36"/>
    <mergeCell ref="B2:G2"/>
    <mergeCell ref="E11:F11"/>
    <mergeCell ref="E14:F14"/>
    <mergeCell ref="C29:F29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  <headerFooter>
    <oddHeader>&amp;L&amp;"-,Félkövér"Fertőboz Község Önkormányzata&amp;C&amp;"Times New Roman,Félkövér"2020. évi Költségvetésének módosítása &amp;R&amp;"-,Félkövér"&amp;10
4.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H46"/>
  <sheetViews>
    <sheetView zoomScaleNormal="100" workbookViewId="0">
      <selection activeCell="I17" sqref="I17"/>
    </sheetView>
  </sheetViews>
  <sheetFormatPr defaultColWidth="6.33203125" defaultRowHeight="14.4" x14ac:dyDescent="0.3"/>
  <cols>
    <col min="1" max="1" width="61.5546875" customWidth="1"/>
    <col min="2" max="2" width="9.6640625" customWidth="1"/>
    <col min="3" max="3" width="17" customWidth="1"/>
    <col min="4" max="4" width="17" bestFit="1" customWidth="1"/>
    <col min="5" max="5" width="8" bestFit="1" customWidth="1"/>
    <col min="8" max="8" width="8" bestFit="1" customWidth="1"/>
  </cols>
  <sheetData>
    <row r="2" spans="1:4" ht="33.9" customHeight="1" x14ac:dyDescent="0.35">
      <c r="A2" s="238" t="s">
        <v>489</v>
      </c>
      <c r="B2" s="238"/>
      <c r="C2" s="238"/>
    </row>
    <row r="3" spans="1:4" ht="26.25" customHeight="1" x14ac:dyDescent="0.35">
      <c r="A3" s="22"/>
      <c r="B3" s="24"/>
      <c r="C3" s="24"/>
    </row>
    <row r="4" spans="1:4" ht="23.25" customHeight="1" x14ac:dyDescent="0.3">
      <c r="A4" s="3" t="s">
        <v>16</v>
      </c>
    </row>
    <row r="5" spans="1:4" ht="26.4" x14ac:dyDescent="0.3">
      <c r="A5" s="14" t="s">
        <v>8</v>
      </c>
      <c r="B5" s="2" t="s">
        <v>39</v>
      </c>
      <c r="C5" s="21" t="s">
        <v>17</v>
      </c>
      <c r="D5" s="80" t="s">
        <v>470</v>
      </c>
    </row>
    <row r="6" spans="1:4" ht="15.6" x14ac:dyDescent="0.3">
      <c r="A6" s="7" t="s">
        <v>467</v>
      </c>
      <c r="B6" s="4" t="s">
        <v>41</v>
      </c>
      <c r="C6" s="119">
        <v>80000</v>
      </c>
      <c r="D6" s="119">
        <v>30000</v>
      </c>
    </row>
    <row r="7" spans="1:4" ht="15.6" x14ac:dyDescent="0.3">
      <c r="A7" s="7" t="s">
        <v>468</v>
      </c>
      <c r="B7" s="4" t="s">
        <v>41</v>
      </c>
      <c r="C7" s="119">
        <v>60000</v>
      </c>
      <c r="D7" s="119">
        <v>20000</v>
      </c>
    </row>
    <row r="8" spans="1:4" ht="15.6" x14ac:dyDescent="0.3">
      <c r="A8" s="7" t="s">
        <v>242</v>
      </c>
      <c r="B8" s="4" t="s">
        <v>41</v>
      </c>
      <c r="C8" s="119">
        <v>1949650</v>
      </c>
      <c r="D8" s="149">
        <v>2109347</v>
      </c>
    </row>
    <row r="9" spans="1:4" ht="15.6" x14ac:dyDescent="0.3">
      <c r="A9" s="7" t="s">
        <v>243</v>
      </c>
      <c r="B9" s="4" t="s">
        <v>41</v>
      </c>
      <c r="C9" s="119">
        <v>60000</v>
      </c>
      <c r="D9" s="149">
        <v>80000</v>
      </c>
    </row>
    <row r="10" spans="1:4" ht="15.6" x14ac:dyDescent="0.3">
      <c r="A10" s="7" t="s">
        <v>493</v>
      </c>
      <c r="B10" s="4" t="s">
        <v>41</v>
      </c>
      <c r="C10" s="119"/>
      <c r="D10" s="120"/>
    </row>
    <row r="11" spans="1:4" ht="15.6" x14ac:dyDescent="0.3">
      <c r="A11" s="7" t="s">
        <v>494</v>
      </c>
      <c r="B11" s="4" t="s">
        <v>41</v>
      </c>
      <c r="C11" s="119"/>
      <c r="D11" s="120"/>
    </row>
    <row r="12" spans="1:4" x14ac:dyDescent="0.3">
      <c r="A12" s="6" t="s">
        <v>244</v>
      </c>
      <c r="B12" s="8" t="s">
        <v>41</v>
      </c>
      <c r="C12" s="121">
        <f>SUM(C6:C11)</f>
        <v>2149650</v>
      </c>
      <c r="D12" s="121">
        <f>SUM(D6:D11)</f>
        <v>2239347</v>
      </c>
    </row>
    <row r="13" spans="1:4" ht="15.6" x14ac:dyDescent="0.3">
      <c r="A13" s="9" t="s">
        <v>157</v>
      </c>
      <c r="B13" s="5" t="s">
        <v>42</v>
      </c>
      <c r="C13" s="122">
        <f>SUM(C12)</f>
        <v>2149650</v>
      </c>
      <c r="D13" s="122">
        <f>D12</f>
        <v>2239347</v>
      </c>
    </row>
    <row r="16" spans="1:4" ht="16.5" customHeight="1" x14ac:dyDescent="0.3"/>
    <row r="17" spans="1:8" ht="33.75" customHeight="1" x14ac:dyDescent="0.35">
      <c r="A17" s="238" t="s">
        <v>492</v>
      </c>
      <c r="B17" s="239"/>
      <c r="C17" s="239"/>
    </row>
    <row r="18" spans="1:8" ht="33.75" customHeight="1" x14ac:dyDescent="0.35">
      <c r="A18" s="19"/>
      <c r="B18" s="39"/>
      <c r="C18" s="39"/>
    </row>
    <row r="20" spans="1:8" ht="31.2" x14ac:dyDescent="0.3">
      <c r="A20" s="161" t="s">
        <v>8</v>
      </c>
      <c r="B20" s="162" t="s">
        <v>39</v>
      </c>
      <c r="C20" s="163" t="s">
        <v>17</v>
      </c>
      <c r="D20" s="163" t="s">
        <v>470</v>
      </c>
    </row>
    <row r="21" spans="1:8" ht="31.2" x14ac:dyDescent="0.3">
      <c r="A21" s="164" t="s">
        <v>158</v>
      </c>
      <c r="B21" s="165" t="s">
        <v>43</v>
      </c>
      <c r="C21" s="166">
        <f>SUM(C22:C27)</f>
        <v>263352</v>
      </c>
      <c r="D21" s="166">
        <f>SUM(D22:D27)</f>
        <v>263352</v>
      </c>
      <c r="E21" s="128"/>
      <c r="H21" s="128"/>
    </row>
    <row r="22" spans="1:8" x14ac:dyDescent="0.3">
      <c r="A22" s="13" t="s">
        <v>505</v>
      </c>
      <c r="B22" s="67" t="s">
        <v>43</v>
      </c>
      <c r="C22" s="158">
        <v>26752</v>
      </c>
      <c r="D22" s="158">
        <v>27952</v>
      </c>
      <c r="E22" s="128"/>
      <c r="H22" s="128"/>
    </row>
    <row r="23" spans="1:8" x14ac:dyDescent="0.3">
      <c r="A23" s="171" t="s">
        <v>485</v>
      </c>
      <c r="B23" s="67" t="s">
        <v>43</v>
      </c>
      <c r="C23" s="158">
        <v>186600</v>
      </c>
      <c r="D23" s="158">
        <v>185400</v>
      </c>
    </row>
    <row r="24" spans="1:8" x14ac:dyDescent="0.3">
      <c r="A24" s="69" t="s">
        <v>506</v>
      </c>
      <c r="B24" s="67" t="s">
        <v>43</v>
      </c>
      <c r="C24" s="158">
        <v>50000</v>
      </c>
      <c r="D24" s="158">
        <v>50000</v>
      </c>
    </row>
    <row r="25" spans="1:8" x14ac:dyDescent="0.3">
      <c r="A25" s="171"/>
      <c r="B25" s="67"/>
      <c r="C25" s="158"/>
      <c r="D25" s="158"/>
    </row>
    <row r="26" spans="1:8" ht="15.6" x14ac:dyDescent="0.3">
      <c r="A26" s="169"/>
      <c r="B26" s="167"/>
      <c r="C26" s="168"/>
      <c r="D26" s="168"/>
    </row>
    <row r="27" spans="1:8" ht="15.6" x14ac:dyDescent="0.3">
      <c r="A27" s="169"/>
      <c r="B27" s="167"/>
      <c r="C27" s="168"/>
      <c r="D27" s="168"/>
    </row>
    <row r="28" spans="1:8" ht="31.2" x14ac:dyDescent="0.3">
      <c r="A28" s="170" t="s">
        <v>245</v>
      </c>
      <c r="B28" s="165" t="s">
        <v>370</v>
      </c>
      <c r="C28" s="166">
        <f>SUM(C29:C38)</f>
        <v>473858</v>
      </c>
      <c r="D28" s="166">
        <f>SUM(D29:D38)</f>
        <v>530440</v>
      </c>
    </row>
    <row r="29" spans="1:8" x14ac:dyDescent="0.3">
      <c r="A29" s="171" t="s">
        <v>501</v>
      </c>
      <c r="B29" s="67" t="s">
        <v>370</v>
      </c>
      <c r="C29" s="158">
        <v>60000</v>
      </c>
      <c r="D29" s="158">
        <v>60800</v>
      </c>
    </row>
    <row r="30" spans="1:8" x14ac:dyDescent="0.3">
      <c r="A30" s="171" t="s">
        <v>518</v>
      </c>
      <c r="B30" s="67" t="s">
        <v>370</v>
      </c>
      <c r="C30" s="158"/>
      <c r="D30" s="158">
        <v>15000</v>
      </c>
    </row>
    <row r="31" spans="1:8" x14ac:dyDescent="0.3">
      <c r="A31" s="171" t="s">
        <v>469</v>
      </c>
      <c r="B31" s="67" t="s">
        <v>370</v>
      </c>
      <c r="C31" s="158">
        <v>75580</v>
      </c>
      <c r="D31" s="158">
        <v>21380</v>
      </c>
    </row>
    <row r="32" spans="1:8" x14ac:dyDescent="0.3">
      <c r="A32" s="171" t="s">
        <v>495</v>
      </c>
      <c r="B32" s="67" t="s">
        <v>370</v>
      </c>
      <c r="C32" s="159">
        <v>7700</v>
      </c>
      <c r="D32" s="159">
        <v>7700</v>
      </c>
    </row>
    <row r="33" spans="1:4" x14ac:dyDescent="0.3">
      <c r="A33" s="171" t="s">
        <v>496</v>
      </c>
      <c r="B33" s="67" t="s">
        <v>370</v>
      </c>
      <c r="C33" s="160">
        <v>50000</v>
      </c>
      <c r="D33" s="160">
        <v>50000</v>
      </c>
    </row>
    <row r="34" spans="1:4" x14ac:dyDescent="0.3">
      <c r="A34" s="171" t="s">
        <v>507</v>
      </c>
      <c r="B34" s="67" t="s">
        <v>370</v>
      </c>
      <c r="C34" s="160">
        <v>98600</v>
      </c>
      <c r="D34" s="160">
        <v>52360</v>
      </c>
    </row>
    <row r="35" spans="1:4" x14ac:dyDescent="0.3">
      <c r="A35" s="171" t="s">
        <v>517</v>
      </c>
      <c r="B35" s="67" t="s">
        <v>370</v>
      </c>
      <c r="C35" s="160"/>
      <c r="D35" s="160">
        <v>200000</v>
      </c>
    </row>
    <row r="36" spans="1:4" x14ac:dyDescent="0.3">
      <c r="A36" s="171" t="s">
        <v>508</v>
      </c>
      <c r="B36" s="67" t="s">
        <v>370</v>
      </c>
      <c r="C36" s="160">
        <v>50000</v>
      </c>
      <c r="D36" s="160"/>
    </row>
    <row r="37" spans="1:4" x14ac:dyDescent="0.3">
      <c r="A37" s="171" t="s">
        <v>509</v>
      </c>
      <c r="B37" s="67" t="s">
        <v>370</v>
      </c>
      <c r="C37" s="160">
        <v>30000</v>
      </c>
      <c r="D37" s="160">
        <v>36960</v>
      </c>
    </row>
    <row r="38" spans="1:4" x14ac:dyDescent="0.3">
      <c r="A38" s="171" t="s">
        <v>510</v>
      </c>
      <c r="B38" s="67" t="s">
        <v>370</v>
      </c>
      <c r="C38" s="160">
        <v>101978</v>
      </c>
      <c r="D38" s="160">
        <v>86240</v>
      </c>
    </row>
    <row r="39" spans="1:4" ht="15.6" x14ac:dyDescent="0.3">
      <c r="A39" s="156" t="s">
        <v>511</v>
      </c>
      <c r="B39" s="155" t="s">
        <v>372</v>
      </c>
      <c r="C39" s="157">
        <f>C21+C28</f>
        <v>737210</v>
      </c>
      <c r="D39" s="157">
        <f>D21+D28</f>
        <v>793792</v>
      </c>
    </row>
    <row r="40" spans="1:4" x14ac:dyDescent="0.3">
      <c r="A40" s="134"/>
      <c r="B40" s="132"/>
      <c r="C40" s="133"/>
      <c r="D40" s="133"/>
    </row>
    <row r="41" spans="1:4" x14ac:dyDescent="0.3">
      <c r="A41" s="134"/>
      <c r="B41" s="132"/>
      <c r="C41" s="133"/>
      <c r="D41" s="133"/>
    </row>
    <row r="42" spans="1:4" s="40" customFormat="1" ht="15.6" x14ac:dyDescent="0.3"/>
    <row r="46" spans="1:4" x14ac:dyDescent="0.3">
      <c r="A46" t="s">
        <v>500</v>
      </c>
    </row>
  </sheetData>
  <mergeCells count="2">
    <mergeCell ref="A2:C2"/>
    <mergeCell ref="A17:C17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2" orientation="portrait" horizontalDpi="300" verticalDpi="300" r:id="rId1"/>
  <headerFooter>
    <oddHeader>&amp;L&amp;"Times New Roman,Félkövér"&amp;12Fertőboz Község Önkormányzata&amp;C&amp;"Times New Roman,Félkövér"&amp;10 2020. évi Költségvetés módosítása&amp;R&amp;"-,Félkövér"5.melléklet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0"/>
  <sheetViews>
    <sheetView view="pageLayout" topLeftCell="A4" zoomScaleNormal="100" workbookViewId="0">
      <selection activeCell="E34" sqref="E34"/>
    </sheetView>
  </sheetViews>
  <sheetFormatPr defaultColWidth="7.88671875" defaultRowHeight="13.2" x14ac:dyDescent="0.25"/>
  <cols>
    <col min="1" max="1" width="48.88671875" style="25" customWidth="1"/>
    <col min="2" max="2" width="12.5546875" style="25" customWidth="1"/>
    <col min="3" max="3" width="10.6640625" style="27" customWidth="1"/>
    <col min="4" max="4" width="0.6640625" style="25" hidden="1" customWidth="1"/>
    <col min="5" max="5" width="48.6640625" style="25" customWidth="1"/>
    <col min="6" max="7" width="14.5546875" style="25" customWidth="1"/>
    <col min="8" max="16384" width="7.88671875" style="25"/>
  </cols>
  <sheetData>
    <row r="1" spans="1:7" ht="23.25" customHeight="1" x14ac:dyDescent="0.25"/>
    <row r="2" spans="1:7" ht="12" customHeight="1" x14ac:dyDescent="0.25">
      <c r="A2" s="264" t="s">
        <v>490</v>
      </c>
      <c r="B2" s="264"/>
      <c r="C2" s="264"/>
      <c r="D2" s="264"/>
      <c r="E2" s="264"/>
      <c r="F2" s="264"/>
      <c r="G2" s="264"/>
    </row>
    <row r="3" spans="1:7" ht="49.5" customHeight="1" thickBot="1" x14ac:dyDescent="0.3">
      <c r="A3" s="265"/>
      <c r="B3" s="265"/>
      <c r="C3" s="265"/>
      <c r="D3" s="265"/>
      <c r="E3" s="265"/>
      <c r="F3" s="265"/>
      <c r="G3" s="265"/>
    </row>
    <row r="4" spans="1:7" ht="21" customHeight="1" x14ac:dyDescent="0.25">
      <c r="A4" s="270" t="s">
        <v>214</v>
      </c>
      <c r="B4" s="271"/>
      <c r="C4" s="271"/>
      <c r="D4" s="115"/>
      <c r="E4" s="266" t="s">
        <v>215</v>
      </c>
      <c r="F4" s="267"/>
      <c r="G4" s="268"/>
    </row>
    <row r="5" spans="1:7" ht="24" customHeight="1" x14ac:dyDescent="0.25">
      <c r="A5" s="41" t="s">
        <v>216</v>
      </c>
      <c r="B5" s="262">
        <v>2020</v>
      </c>
      <c r="C5" s="269"/>
      <c r="D5" s="112"/>
      <c r="E5" s="41" t="s">
        <v>217</v>
      </c>
      <c r="F5" s="262">
        <v>2020</v>
      </c>
      <c r="G5" s="263"/>
    </row>
    <row r="6" spans="1:7" ht="18" customHeight="1" x14ac:dyDescent="0.25">
      <c r="A6" s="42"/>
      <c r="B6" s="113" t="s">
        <v>17</v>
      </c>
      <c r="C6" s="43" t="s">
        <v>471</v>
      </c>
      <c r="D6" s="63"/>
      <c r="E6" s="130"/>
      <c r="F6" s="112" t="s">
        <v>17</v>
      </c>
      <c r="G6" s="150" t="s">
        <v>471</v>
      </c>
    </row>
    <row r="7" spans="1:7" ht="18" customHeight="1" x14ac:dyDescent="0.25">
      <c r="A7" s="42"/>
      <c r="B7" s="62"/>
      <c r="C7" s="43"/>
      <c r="D7" s="63"/>
      <c r="E7" s="130"/>
      <c r="F7" s="63"/>
      <c r="G7" s="150"/>
    </row>
    <row r="8" spans="1:7" x14ac:dyDescent="0.25">
      <c r="A8" s="42" t="s">
        <v>196</v>
      </c>
      <c r="B8" s="52">
        <v>16516000</v>
      </c>
      <c r="C8" s="44">
        <v>16944600</v>
      </c>
      <c r="D8" s="51"/>
      <c r="E8" s="42" t="s">
        <v>218</v>
      </c>
      <c r="F8" s="58">
        <v>8689506</v>
      </c>
      <c r="G8" s="151">
        <v>8963177</v>
      </c>
    </row>
    <row r="9" spans="1:7" x14ac:dyDescent="0.25">
      <c r="A9" s="42" t="s">
        <v>237</v>
      </c>
      <c r="B9" s="52">
        <v>13127280</v>
      </c>
      <c r="C9" s="44">
        <v>13127280</v>
      </c>
      <c r="D9" s="51"/>
      <c r="E9" s="42" t="s">
        <v>219</v>
      </c>
      <c r="F9" s="58">
        <v>1168670</v>
      </c>
      <c r="G9" s="151">
        <v>1168670</v>
      </c>
    </row>
    <row r="10" spans="1:7" x14ac:dyDescent="0.25">
      <c r="A10" s="42" t="s">
        <v>201</v>
      </c>
      <c r="B10" s="52">
        <v>4731439</v>
      </c>
      <c r="C10" s="44">
        <v>4731439</v>
      </c>
      <c r="D10" s="51"/>
      <c r="E10" s="42" t="s">
        <v>230</v>
      </c>
      <c r="F10" s="58">
        <v>9457127</v>
      </c>
      <c r="G10" s="151">
        <v>11150425</v>
      </c>
    </row>
    <row r="11" spans="1:7" x14ac:dyDescent="0.25">
      <c r="A11" s="42" t="s">
        <v>239</v>
      </c>
      <c r="B11" s="52"/>
      <c r="C11" s="44"/>
      <c r="D11" s="51"/>
      <c r="E11" s="42" t="s">
        <v>231</v>
      </c>
      <c r="F11" s="58">
        <v>2149650</v>
      </c>
      <c r="G11" s="151">
        <v>2239347</v>
      </c>
    </row>
    <row r="12" spans="1:7" x14ac:dyDescent="0.25">
      <c r="A12" s="42" t="s">
        <v>241</v>
      </c>
      <c r="B12" s="52"/>
      <c r="C12" s="44"/>
      <c r="D12" s="51"/>
      <c r="E12" s="42" t="s">
        <v>232</v>
      </c>
      <c r="F12" s="58">
        <v>5359960</v>
      </c>
      <c r="G12" s="151">
        <v>7238635</v>
      </c>
    </row>
    <row r="13" spans="1:7" x14ac:dyDescent="0.25">
      <c r="A13" s="45" t="s">
        <v>235</v>
      </c>
      <c r="B13" s="53"/>
      <c r="C13" s="44"/>
      <c r="D13" s="51"/>
      <c r="E13" s="131" t="s">
        <v>235</v>
      </c>
      <c r="F13" s="59"/>
      <c r="G13" s="151"/>
    </row>
    <row r="14" spans="1:7" x14ac:dyDescent="0.25">
      <c r="A14" s="45" t="s">
        <v>246</v>
      </c>
      <c r="B14" s="65"/>
      <c r="C14" s="44"/>
      <c r="D14" s="51"/>
      <c r="E14" s="42" t="s">
        <v>479</v>
      </c>
      <c r="F14" s="58">
        <v>660640</v>
      </c>
      <c r="G14" s="151">
        <v>660640</v>
      </c>
    </row>
    <row r="15" spans="1:7" x14ac:dyDescent="0.25">
      <c r="A15" s="42" t="s">
        <v>478</v>
      </c>
      <c r="B15" s="52"/>
      <c r="C15" s="44"/>
      <c r="D15" s="51"/>
      <c r="E15" s="42"/>
      <c r="F15" s="58"/>
      <c r="G15" s="151"/>
    </row>
    <row r="16" spans="1:7" x14ac:dyDescent="0.25">
      <c r="A16" s="42"/>
      <c r="B16" s="52"/>
      <c r="C16" s="48"/>
      <c r="D16" s="51"/>
      <c r="E16" s="42"/>
      <c r="F16" s="58"/>
      <c r="G16" s="151"/>
    </row>
    <row r="17" spans="1:7" ht="15" customHeight="1" x14ac:dyDescent="0.25">
      <c r="A17" s="46" t="s">
        <v>220</v>
      </c>
      <c r="B17" s="54">
        <f>SUM(B8:B15)</f>
        <v>34374719</v>
      </c>
      <c r="C17" s="54">
        <f>SUM(C8:C15)</f>
        <v>34803319</v>
      </c>
      <c r="D17" s="54">
        <f>SUM(D8:D15)</f>
        <v>0</v>
      </c>
      <c r="E17" s="46" t="s">
        <v>221</v>
      </c>
      <c r="F17" s="60">
        <f>SUM(F8:F16)</f>
        <v>27485553</v>
      </c>
      <c r="G17" s="152">
        <f>SUM(G8:G16)</f>
        <v>31420894</v>
      </c>
    </row>
    <row r="18" spans="1:7" ht="13.5" customHeight="1" x14ac:dyDescent="0.25">
      <c r="A18" s="47"/>
      <c r="B18" s="55"/>
      <c r="C18" s="44"/>
      <c r="D18" s="51"/>
      <c r="E18" s="42"/>
      <c r="F18" s="58"/>
      <c r="G18" s="153"/>
    </row>
    <row r="19" spans="1:7" ht="21" customHeight="1" x14ac:dyDescent="0.25">
      <c r="A19" s="41" t="s">
        <v>222</v>
      </c>
      <c r="B19" s="56"/>
      <c r="C19" s="48"/>
      <c r="D19" s="51"/>
      <c r="E19" s="41" t="s">
        <v>223</v>
      </c>
      <c r="F19" s="61"/>
      <c r="G19" s="153"/>
    </row>
    <row r="20" spans="1:7" ht="21" customHeight="1" x14ac:dyDescent="0.25">
      <c r="A20" s="41"/>
      <c r="B20" s="56"/>
      <c r="C20" s="48"/>
      <c r="D20" s="51"/>
      <c r="E20" s="41"/>
      <c r="F20" s="85"/>
      <c r="G20" s="153"/>
    </row>
    <row r="21" spans="1:7" ht="11.25" customHeight="1" x14ac:dyDescent="0.25">
      <c r="A21" s="45" t="s">
        <v>236</v>
      </c>
      <c r="B21" s="65"/>
      <c r="C21" s="65">
        <v>5992644</v>
      </c>
      <c r="D21" s="51"/>
      <c r="E21" s="42" t="s">
        <v>225</v>
      </c>
      <c r="F21" s="58">
        <v>14594000</v>
      </c>
      <c r="G21" s="151">
        <v>16297774</v>
      </c>
    </row>
    <row r="22" spans="1:7" x14ac:dyDescent="0.25">
      <c r="A22" s="42" t="s">
        <v>238</v>
      </c>
      <c r="B22" s="65"/>
      <c r="C22" s="65">
        <v>0</v>
      </c>
      <c r="D22" s="51"/>
      <c r="E22" s="42" t="s">
        <v>233</v>
      </c>
      <c r="F22" s="58">
        <v>3855000</v>
      </c>
      <c r="G22" s="151">
        <v>3855000</v>
      </c>
    </row>
    <row r="23" spans="1:7" x14ac:dyDescent="0.25">
      <c r="A23" s="42" t="s">
        <v>240</v>
      </c>
      <c r="B23" s="65"/>
      <c r="C23" s="88">
        <v>0</v>
      </c>
      <c r="D23" s="51"/>
      <c r="E23" s="42" t="s">
        <v>224</v>
      </c>
      <c r="F23" s="58">
        <v>30142817</v>
      </c>
      <c r="G23" s="151">
        <v>30924946</v>
      </c>
    </row>
    <row r="24" spans="1:7" x14ac:dyDescent="0.25">
      <c r="A24" s="42" t="s">
        <v>241</v>
      </c>
      <c r="B24" s="65">
        <v>49859631</v>
      </c>
      <c r="C24" s="65">
        <v>49859631</v>
      </c>
      <c r="D24" s="51"/>
      <c r="E24" s="42" t="s">
        <v>234</v>
      </c>
      <c r="F24" s="58">
        <v>8156980</v>
      </c>
      <c r="G24" s="151">
        <v>8156980</v>
      </c>
    </row>
    <row r="25" spans="1:7" x14ac:dyDescent="0.25">
      <c r="A25" s="42"/>
      <c r="B25" s="65"/>
      <c r="C25" s="48"/>
      <c r="D25" s="51"/>
      <c r="E25" s="42" t="s">
        <v>15</v>
      </c>
      <c r="F25" s="58"/>
      <c r="G25" s="153"/>
    </row>
    <row r="26" spans="1:7" x14ac:dyDescent="0.25">
      <c r="A26" s="42"/>
      <c r="B26" s="52"/>
      <c r="C26" s="48"/>
      <c r="D26" s="51"/>
      <c r="E26" s="42"/>
      <c r="F26" s="58"/>
      <c r="G26" s="153"/>
    </row>
    <row r="27" spans="1:7" ht="14.25" customHeight="1" x14ac:dyDescent="0.25">
      <c r="A27" s="46" t="s">
        <v>226</v>
      </c>
      <c r="B27" s="54">
        <f>SUM(B21:B26)</f>
        <v>49859631</v>
      </c>
      <c r="C27" s="54">
        <f>SUM(C21:C26)</f>
        <v>55852275</v>
      </c>
      <c r="D27" s="54">
        <f>SUM(D21:D26)</f>
        <v>0</v>
      </c>
      <c r="E27" s="46" t="s">
        <v>227</v>
      </c>
      <c r="F27" s="60">
        <f>SUM(F21:F26)</f>
        <v>56748797</v>
      </c>
      <c r="G27" s="152">
        <f>SUM(G21:G26)</f>
        <v>59234700</v>
      </c>
    </row>
    <row r="28" spans="1:7" ht="19.5" customHeight="1" x14ac:dyDescent="0.25">
      <c r="A28" s="42"/>
      <c r="B28" s="52"/>
      <c r="C28" s="44"/>
      <c r="D28" s="51"/>
      <c r="E28" s="42"/>
      <c r="F28" s="51"/>
      <c r="G28" s="151">
        <f>SUM(E28)</f>
        <v>0</v>
      </c>
    </row>
    <row r="29" spans="1:7" ht="13.8" thickBot="1" x14ac:dyDescent="0.3">
      <c r="A29" s="49" t="s">
        <v>228</v>
      </c>
      <c r="B29" s="57">
        <f>SUM(B17+B27)</f>
        <v>84234350</v>
      </c>
      <c r="C29" s="57">
        <f>SUM(C17+C27)</f>
        <v>90655594</v>
      </c>
      <c r="D29" s="57">
        <f>SUM(D17+D27)</f>
        <v>0</v>
      </c>
      <c r="E29" s="49" t="s">
        <v>229</v>
      </c>
      <c r="F29" s="64">
        <f>SUM(F17+F27)</f>
        <v>84234350</v>
      </c>
      <c r="G29" s="154">
        <f>SUM(G17+G27)</f>
        <v>90655594</v>
      </c>
    </row>
    <row r="30" spans="1:7" x14ac:dyDescent="0.25">
      <c r="A30" s="36"/>
      <c r="B30" s="36"/>
      <c r="C30" s="50"/>
      <c r="D30" s="36"/>
      <c r="E30" s="36"/>
      <c r="F30" s="36"/>
      <c r="G30" s="36"/>
    </row>
  </sheetData>
  <mergeCells count="6">
    <mergeCell ref="F5:G5"/>
    <mergeCell ref="A2:G2"/>
    <mergeCell ref="A3:G3"/>
    <mergeCell ref="E4:G4"/>
    <mergeCell ref="B5:C5"/>
    <mergeCell ref="A4:C4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7" fitToHeight="2" orientation="landscape" horizontalDpi="300" verticalDpi="300" r:id="rId1"/>
  <headerFooter>
    <oddHeader xml:space="preserve">&amp;L&amp;"Times New Roman,Félkövér"&amp;14Fertőboz Község Önkormányzata&amp;C&amp;"Times New Roman,Félkövér"&amp;12 2020. évi Költségvetés módosítása&amp;R6.melléklet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E7544-8A4C-4B41-9ADD-F5ACA03E3C32}">
  <sheetPr>
    <pageSetUpPr fitToPage="1"/>
  </sheetPr>
  <dimension ref="A1:E33"/>
  <sheetViews>
    <sheetView view="pageLayout" topLeftCell="A16" zoomScaleNormal="100" workbookViewId="0">
      <selection activeCell="B19" sqref="B19"/>
    </sheetView>
  </sheetViews>
  <sheetFormatPr defaultRowHeight="14.4" x14ac:dyDescent="0.3"/>
  <cols>
    <col min="1" max="1" width="86.33203125" customWidth="1"/>
    <col min="2" max="2" width="28.33203125" customWidth="1"/>
    <col min="3" max="3" width="18.44140625" customWidth="1"/>
  </cols>
  <sheetData>
    <row r="1" spans="1:5" ht="23.25" customHeight="1" x14ac:dyDescent="0.35">
      <c r="A1" s="238" t="s">
        <v>562</v>
      </c>
      <c r="B1" s="274"/>
      <c r="C1" s="274"/>
    </row>
    <row r="4" spans="1:5" ht="51" customHeight="1" x14ac:dyDescent="0.3">
      <c r="A4" s="200" t="s">
        <v>561</v>
      </c>
      <c r="B4" s="201" t="s">
        <v>560</v>
      </c>
      <c r="C4" s="209" t="s">
        <v>559</v>
      </c>
      <c r="E4" s="208" t="s">
        <v>558</v>
      </c>
    </row>
    <row r="5" spans="1:5" ht="15" customHeight="1" x14ac:dyDescent="0.3">
      <c r="A5" s="201" t="s">
        <v>557</v>
      </c>
      <c r="B5" s="199"/>
      <c r="C5" s="10"/>
    </row>
    <row r="6" spans="1:5" ht="15" customHeight="1" x14ac:dyDescent="0.3">
      <c r="A6" s="201" t="s">
        <v>556</v>
      </c>
      <c r="B6" s="199"/>
      <c r="C6" s="10"/>
    </row>
    <row r="7" spans="1:5" ht="15" customHeight="1" x14ac:dyDescent="0.3">
      <c r="A7" s="201" t="s">
        <v>555</v>
      </c>
      <c r="B7" s="199"/>
      <c r="C7" s="10"/>
    </row>
    <row r="8" spans="1:5" ht="15" customHeight="1" x14ac:dyDescent="0.3">
      <c r="A8" s="201" t="s">
        <v>554</v>
      </c>
      <c r="B8" s="199"/>
      <c r="C8" s="10"/>
    </row>
    <row r="9" spans="1:5" ht="15" customHeight="1" x14ac:dyDescent="0.3">
      <c r="A9" s="200" t="s">
        <v>553</v>
      </c>
      <c r="B9" s="199"/>
      <c r="C9" s="203"/>
    </row>
    <row r="10" spans="1:5" ht="15" customHeight="1" x14ac:dyDescent="0.3">
      <c r="A10" s="201" t="s">
        <v>552</v>
      </c>
      <c r="B10" s="199"/>
      <c r="C10" s="203"/>
    </row>
    <row r="11" spans="1:5" ht="15" customHeight="1" x14ac:dyDescent="0.3">
      <c r="A11" s="201" t="s">
        <v>551</v>
      </c>
      <c r="B11" s="199"/>
      <c r="C11" s="203"/>
    </row>
    <row r="12" spans="1:5" ht="15" customHeight="1" x14ac:dyDescent="0.3">
      <c r="A12" s="201" t="s">
        <v>550</v>
      </c>
      <c r="B12" s="199"/>
      <c r="C12" s="204"/>
    </row>
    <row r="13" spans="1:5" ht="15" customHeight="1" x14ac:dyDescent="0.3">
      <c r="A13" s="201" t="s">
        <v>549</v>
      </c>
      <c r="B13" s="205"/>
      <c r="C13" s="204"/>
    </row>
    <row r="14" spans="1:5" ht="15" customHeight="1" x14ac:dyDescent="0.3">
      <c r="A14" s="201" t="s">
        <v>548</v>
      </c>
      <c r="B14" s="205"/>
      <c r="C14" s="204"/>
    </row>
    <row r="15" spans="1:5" ht="15" customHeight="1" x14ac:dyDescent="0.3">
      <c r="A15" s="201" t="s">
        <v>547</v>
      </c>
      <c r="B15" s="205"/>
      <c r="C15" s="204"/>
    </row>
    <row r="16" spans="1:5" ht="15" customHeight="1" x14ac:dyDescent="0.3">
      <c r="A16" s="201" t="s">
        <v>546</v>
      </c>
      <c r="B16" s="205"/>
      <c r="C16" s="204"/>
    </row>
    <row r="17" spans="1:3" ht="15" customHeight="1" x14ac:dyDescent="0.3">
      <c r="A17" s="200" t="s">
        <v>545</v>
      </c>
      <c r="B17" s="206"/>
      <c r="C17" s="204"/>
    </row>
    <row r="18" spans="1:3" ht="32.25" customHeight="1" x14ac:dyDescent="0.3">
      <c r="A18" s="201" t="s">
        <v>544</v>
      </c>
      <c r="B18" s="205">
        <v>2.75</v>
      </c>
      <c r="C18" s="207">
        <f>SUM(B18)</f>
        <v>2.75</v>
      </c>
    </row>
    <row r="19" spans="1:3" ht="15" customHeight="1" x14ac:dyDescent="0.3">
      <c r="A19" s="201" t="s">
        <v>543</v>
      </c>
      <c r="B19" s="205"/>
      <c r="C19" s="204"/>
    </row>
    <row r="20" spans="1:3" ht="15" customHeight="1" x14ac:dyDescent="0.3">
      <c r="A20" s="201" t="s">
        <v>542</v>
      </c>
      <c r="B20" s="205"/>
      <c r="C20" s="204"/>
    </row>
    <row r="21" spans="1:3" ht="15" customHeight="1" x14ac:dyDescent="0.3">
      <c r="A21" s="200" t="s">
        <v>541</v>
      </c>
      <c r="B21" s="206">
        <f>SUM(B18:B20)</f>
        <v>2.75</v>
      </c>
      <c r="C21" s="204">
        <f>SUM(B21)</f>
        <v>2.75</v>
      </c>
    </row>
    <row r="22" spans="1:3" ht="15" customHeight="1" x14ac:dyDescent="0.3">
      <c r="A22" s="201" t="s">
        <v>540</v>
      </c>
      <c r="B22" s="205">
        <v>1</v>
      </c>
      <c r="C22" s="204">
        <v>1</v>
      </c>
    </row>
    <row r="23" spans="1:3" ht="15" customHeight="1" x14ac:dyDescent="0.3">
      <c r="A23" s="201" t="s">
        <v>539</v>
      </c>
      <c r="B23" s="199"/>
      <c r="C23" s="204"/>
    </row>
    <row r="24" spans="1:3" ht="15" customHeight="1" x14ac:dyDescent="0.3">
      <c r="A24" s="201" t="s">
        <v>538</v>
      </c>
      <c r="B24" s="199"/>
      <c r="C24" s="204"/>
    </row>
    <row r="25" spans="1:3" ht="15" customHeight="1" x14ac:dyDescent="0.3">
      <c r="A25" s="200" t="s">
        <v>537</v>
      </c>
      <c r="B25" s="199">
        <v>1</v>
      </c>
      <c r="C25" s="203">
        <v>1</v>
      </c>
    </row>
    <row r="26" spans="1:3" ht="37.5" customHeight="1" x14ac:dyDescent="0.3">
      <c r="A26" s="200" t="s">
        <v>536</v>
      </c>
      <c r="B26" s="202">
        <f>SUM(B21:B22)</f>
        <v>3.75</v>
      </c>
      <c r="C26" s="202">
        <f>SUM(C21:C22)</f>
        <v>3.75</v>
      </c>
    </row>
    <row r="27" spans="1:3" ht="27" customHeight="1" x14ac:dyDescent="0.3">
      <c r="A27" s="201" t="s">
        <v>535</v>
      </c>
      <c r="B27" s="199"/>
      <c r="C27" s="10"/>
    </row>
    <row r="28" spans="1:3" ht="28.5" customHeight="1" x14ac:dyDescent="0.3">
      <c r="A28" s="201" t="s">
        <v>534</v>
      </c>
      <c r="B28" s="199"/>
      <c r="C28" s="10"/>
    </row>
    <row r="29" spans="1:3" ht="27.75" customHeight="1" x14ac:dyDescent="0.3">
      <c r="A29" s="201" t="s">
        <v>533</v>
      </c>
      <c r="B29" s="199"/>
      <c r="C29" s="10"/>
    </row>
    <row r="30" spans="1:3" ht="15" customHeight="1" x14ac:dyDescent="0.3">
      <c r="A30" s="201" t="s">
        <v>532</v>
      </c>
      <c r="B30" s="199"/>
      <c r="C30" s="10"/>
    </row>
    <row r="31" spans="1:3" ht="28.5" customHeight="1" x14ac:dyDescent="0.3">
      <c r="A31" s="200" t="s">
        <v>531</v>
      </c>
      <c r="B31" s="199"/>
      <c r="C31" s="10"/>
    </row>
    <row r="32" spans="1:3" x14ac:dyDescent="0.3">
      <c r="A32" s="272"/>
      <c r="B32" s="273"/>
    </row>
    <row r="33" spans="1:2" x14ac:dyDescent="0.3">
      <c r="A33" s="273"/>
      <c r="B33" s="273"/>
    </row>
  </sheetData>
  <mergeCells count="3">
    <mergeCell ref="A32:B32"/>
    <mergeCell ref="A33:B33"/>
    <mergeCell ref="A1:C1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300" verticalDpi="300" r:id="rId1"/>
  <headerFooter>
    <oddHeader xml:space="preserve">&amp;L&amp;"Times New Roman,Félkövér"&amp;14Fertőboz Község Önkormányzata&amp;C&amp;"Times New Roman,Félkövér"&amp;14 2020. évi Költségvetése&amp;R7.melléklet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AB7EB-949E-4C7A-8E27-3D1FEF4584CD}">
  <dimension ref="B4:P36"/>
  <sheetViews>
    <sheetView view="pageLayout" topLeftCell="A7" zoomScale="115" zoomScaleNormal="100" zoomScalePageLayoutView="115" workbookViewId="0">
      <selection activeCell="N28" sqref="N28"/>
    </sheetView>
  </sheetViews>
  <sheetFormatPr defaultColWidth="9.109375" defaultRowHeight="13.2" x14ac:dyDescent="0.25"/>
  <cols>
    <col min="1" max="1" width="1.88671875" style="25" customWidth="1"/>
    <col min="2" max="2" width="21.5546875" style="25" customWidth="1"/>
    <col min="3" max="3" width="10.88671875" style="25" customWidth="1"/>
    <col min="4" max="4" width="11.88671875" style="25" customWidth="1"/>
    <col min="5" max="5" width="9.6640625" style="25" customWidth="1"/>
    <col min="6" max="6" width="10.33203125" style="25" customWidth="1"/>
    <col min="7" max="7" width="10.5546875" style="25" customWidth="1"/>
    <col min="8" max="9" width="10" style="25" customWidth="1"/>
    <col min="10" max="10" width="9.88671875" style="25" customWidth="1"/>
    <col min="11" max="11" width="10.109375" style="25" customWidth="1"/>
    <col min="12" max="12" width="9.6640625" style="25" customWidth="1"/>
    <col min="13" max="13" width="11.5546875" style="25" customWidth="1"/>
    <col min="14" max="14" width="10.109375" style="25" customWidth="1"/>
    <col min="15" max="15" width="10.88671875" style="25" customWidth="1"/>
    <col min="16" max="16384" width="9.109375" style="25"/>
  </cols>
  <sheetData>
    <row r="4" spans="2:15" ht="17.399999999999999" x14ac:dyDescent="0.3">
      <c r="B4" s="279" t="s">
        <v>563</v>
      </c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</row>
    <row r="5" spans="2:15" x14ac:dyDescent="0.25">
      <c r="O5" s="25" t="s">
        <v>564</v>
      </c>
    </row>
    <row r="6" spans="2:15" ht="13.8" thickBot="1" x14ac:dyDescent="0.3"/>
    <row r="7" spans="2:15" ht="13.8" thickTop="1" x14ac:dyDescent="0.25">
      <c r="B7" s="210" t="s">
        <v>8</v>
      </c>
      <c r="C7" s="211" t="s">
        <v>565</v>
      </c>
      <c r="D7" s="211" t="s">
        <v>566</v>
      </c>
      <c r="E7" s="211" t="s">
        <v>567</v>
      </c>
      <c r="F7" s="211" t="s">
        <v>568</v>
      </c>
      <c r="G7" s="211" t="s">
        <v>569</v>
      </c>
      <c r="H7" s="211" t="s">
        <v>570</v>
      </c>
      <c r="I7" s="211" t="s">
        <v>571</v>
      </c>
      <c r="J7" s="211" t="s">
        <v>572</v>
      </c>
      <c r="K7" s="211" t="s">
        <v>573</v>
      </c>
      <c r="L7" s="211" t="s">
        <v>574</v>
      </c>
      <c r="M7" s="211" t="s">
        <v>575</v>
      </c>
      <c r="N7" s="211" t="s">
        <v>576</v>
      </c>
      <c r="O7" s="212" t="s">
        <v>577</v>
      </c>
    </row>
    <row r="8" spans="2:15" s="29" customFormat="1" x14ac:dyDescent="0.25">
      <c r="B8" s="213" t="s">
        <v>578</v>
      </c>
      <c r="C8" s="214">
        <f t="shared" ref="C8:N8" si="0">SUM(C9:C16)</f>
        <v>7019530.333333333</v>
      </c>
      <c r="D8" s="214">
        <f t="shared" si="0"/>
        <v>7019530</v>
      </c>
      <c r="E8" s="214">
        <f t="shared" si="0"/>
        <v>7019530</v>
      </c>
      <c r="F8" s="214">
        <f t="shared" si="0"/>
        <v>7019530</v>
      </c>
      <c r="G8" s="214">
        <f t="shared" si="0"/>
        <v>7019529</v>
      </c>
      <c r="H8" s="214">
        <f t="shared" si="0"/>
        <v>7019529</v>
      </c>
      <c r="I8" s="214">
        <f t="shared" si="0"/>
        <v>7019529</v>
      </c>
      <c r="J8" s="214">
        <f t="shared" si="0"/>
        <v>7019528</v>
      </c>
      <c r="K8" s="214">
        <f t="shared" si="0"/>
        <v>7019527</v>
      </c>
      <c r="L8" s="214">
        <f t="shared" si="0"/>
        <v>7019528</v>
      </c>
      <c r="M8" s="214">
        <f t="shared" si="0"/>
        <v>7019528</v>
      </c>
      <c r="N8" s="214">
        <f t="shared" si="0"/>
        <v>7019532</v>
      </c>
      <c r="O8" s="215">
        <f>SUM(C8:N8)</f>
        <v>84234350.333333328</v>
      </c>
    </row>
    <row r="9" spans="2:15" x14ac:dyDescent="0.25">
      <c r="B9" s="216" t="s">
        <v>579</v>
      </c>
      <c r="C9" s="217">
        <v>0</v>
      </c>
      <c r="D9" s="217">
        <v>0</v>
      </c>
      <c r="E9" s="217">
        <v>0</v>
      </c>
      <c r="F9" s="217">
        <v>0</v>
      </c>
      <c r="G9" s="217">
        <v>0</v>
      </c>
      <c r="H9" s="217">
        <v>0</v>
      </c>
      <c r="I9" s="217">
        <v>0</v>
      </c>
      <c r="J9" s="217">
        <v>0</v>
      </c>
      <c r="K9" s="217">
        <v>0</v>
      </c>
      <c r="L9" s="217">
        <v>0</v>
      </c>
      <c r="M9" s="217">
        <v>0</v>
      </c>
      <c r="N9" s="217">
        <v>0</v>
      </c>
      <c r="O9" s="215">
        <v>0</v>
      </c>
    </row>
    <row r="10" spans="2:15" x14ac:dyDescent="0.25">
      <c r="B10" s="216" t="s">
        <v>580</v>
      </c>
      <c r="C10" s="217">
        <v>1376334</v>
      </c>
      <c r="D10" s="217">
        <v>1376334</v>
      </c>
      <c r="E10" s="217">
        <v>1376334</v>
      </c>
      <c r="F10" s="217">
        <v>1376334</v>
      </c>
      <c r="G10" s="217">
        <v>1376333</v>
      </c>
      <c r="H10" s="217">
        <v>1376333</v>
      </c>
      <c r="I10" s="217">
        <v>1376333</v>
      </c>
      <c r="J10" s="217">
        <v>1376333</v>
      </c>
      <c r="K10" s="217">
        <v>1376333</v>
      </c>
      <c r="L10" s="217">
        <v>1376333</v>
      </c>
      <c r="M10" s="217">
        <v>1376333</v>
      </c>
      <c r="N10" s="217">
        <v>1376333</v>
      </c>
      <c r="O10" s="215">
        <f>C10+D10+E10+F10+G10+H10+I10+J10+K10+L10+M10+N10</f>
        <v>16516000</v>
      </c>
    </row>
    <row r="11" spans="2:15" x14ac:dyDescent="0.25">
      <c r="B11" s="216" t="s">
        <v>237</v>
      </c>
      <c r="C11" s="217">
        <f>O11/12</f>
        <v>1115495.3333333333</v>
      </c>
      <c r="D11" s="217">
        <v>1115495</v>
      </c>
      <c r="E11" s="217">
        <v>1115495</v>
      </c>
      <c r="F11" s="217">
        <v>1115495</v>
      </c>
      <c r="G11" s="217">
        <v>1115495</v>
      </c>
      <c r="H11" s="217">
        <v>1115495</v>
      </c>
      <c r="I11" s="217">
        <v>1115495</v>
      </c>
      <c r="J11" s="217">
        <v>1115495</v>
      </c>
      <c r="K11" s="217">
        <v>1115495</v>
      </c>
      <c r="L11" s="217">
        <v>1115495</v>
      </c>
      <c r="M11" s="217">
        <v>1115495</v>
      </c>
      <c r="N11" s="217">
        <v>1115499</v>
      </c>
      <c r="O11" s="215">
        <v>13385944</v>
      </c>
    </row>
    <row r="12" spans="2:15" x14ac:dyDescent="0.25">
      <c r="B12" s="216" t="s">
        <v>581</v>
      </c>
      <c r="C12" s="217">
        <v>394287</v>
      </c>
      <c r="D12" s="217">
        <v>394287</v>
      </c>
      <c r="E12" s="217">
        <v>394287</v>
      </c>
      <c r="F12" s="217">
        <v>394287</v>
      </c>
      <c r="G12" s="217">
        <v>394287</v>
      </c>
      <c r="H12" s="217">
        <v>394287</v>
      </c>
      <c r="I12" s="217">
        <v>394287</v>
      </c>
      <c r="J12" s="217">
        <v>394286</v>
      </c>
      <c r="K12" s="217">
        <v>394286</v>
      </c>
      <c r="L12" s="217">
        <v>394286</v>
      </c>
      <c r="M12" s="217">
        <v>394286</v>
      </c>
      <c r="N12" s="217">
        <v>394286</v>
      </c>
      <c r="O12" s="215">
        <f>SUM(C12:N12)</f>
        <v>4731439</v>
      </c>
    </row>
    <row r="13" spans="2:15" x14ac:dyDescent="0.25">
      <c r="B13" s="216" t="s">
        <v>582</v>
      </c>
      <c r="C13" s="217">
        <v>0</v>
      </c>
      <c r="D13" s="217">
        <v>0</v>
      </c>
      <c r="E13" s="217">
        <v>0</v>
      </c>
      <c r="F13" s="217">
        <v>0</v>
      </c>
      <c r="G13" s="217">
        <v>0</v>
      </c>
      <c r="H13" s="217">
        <v>0</v>
      </c>
      <c r="I13" s="217">
        <v>0</v>
      </c>
      <c r="J13" s="217">
        <v>0</v>
      </c>
      <c r="K13" s="217">
        <v>0</v>
      </c>
      <c r="L13" s="217">
        <v>0</v>
      </c>
      <c r="M13" s="217">
        <v>0</v>
      </c>
      <c r="N13" s="217">
        <v>0</v>
      </c>
      <c r="O13" s="215">
        <f>SUM(C13:N13)</f>
        <v>0</v>
      </c>
    </row>
    <row r="14" spans="2:15" x14ac:dyDescent="0.25">
      <c r="B14" s="216" t="s">
        <v>583</v>
      </c>
      <c r="C14" s="217">
        <f>O14/12</f>
        <v>0</v>
      </c>
      <c r="D14" s="217">
        <v>0</v>
      </c>
      <c r="E14" s="217">
        <v>0</v>
      </c>
      <c r="F14" s="217">
        <v>0</v>
      </c>
      <c r="G14" s="217">
        <v>0</v>
      </c>
      <c r="H14" s="217">
        <v>0</v>
      </c>
      <c r="I14" s="217">
        <v>0</v>
      </c>
      <c r="J14" s="217">
        <v>0</v>
      </c>
      <c r="K14" s="217">
        <v>0</v>
      </c>
      <c r="L14" s="217">
        <v>0</v>
      </c>
      <c r="M14" s="217">
        <v>0</v>
      </c>
      <c r="N14" s="217">
        <v>0</v>
      </c>
      <c r="O14" s="215">
        <v>0</v>
      </c>
    </row>
    <row r="15" spans="2:15" x14ac:dyDescent="0.25">
      <c r="B15" s="216" t="s">
        <v>584</v>
      </c>
      <c r="C15" s="217">
        <v>4133414</v>
      </c>
      <c r="D15" s="217">
        <v>4133414</v>
      </c>
      <c r="E15" s="217">
        <v>4133414</v>
      </c>
      <c r="F15" s="217">
        <v>4133414</v>
      </c>
      <c r="G15" s="217">
        <v>4133414</v>
      </c>
      <c r="H15" s="217">
        <v>4133414</v>
      </c>
      <c r="I15" s="217">
        <v>4133414</v>
      </c>
      <c r="J15" s="217">
        <v>4133414</v>
      </c>
      <c r="K15" s="217">
        <v>4133413</v>
      </c>
      <c r="L15" s="217">
        <v>4133414</v>
      </c>
      <c r="M15" s="217">
        <v>4133414</v>
      </c>
      <c r="N15" s="217">
        <v>4133414</v>
      </c>
      <c r="O15" s="215">
        <f>C15+D15+E15+F15+G15+H15+I15+J15+K15+L15+M15+N15</f>
        <v>49600967</v>
      </c>
    </row>
    <row r="16" spans="2:15" x14ac:dyDescent="0.25">
      <c r="B16" s="216" t="s">
        <v>585</v>
      </c>
      <c r="C16" s="217">
        <f>O16/12</f>
        <v>0</v>
      </c>
      <c r="D16" s="217">
        <v>0</v>
      </c>
      <c r="E16" s="217">
        <v>0</v>
      </c>
      <c r="F16" s="217">
        <v>0</v>
      </c>
      <c r="G16" s="217">
        <v>0</v>
      </c>
      <c r="H16" s="217">
        <v>0</v>
      </c>
      <c r="I16" s="217">
        <v>0</v>
      </c>
      <c r="J16" s="217">
        <v>0</v>
      </c>
      <c r="K16" s="217">
        <v>0</v>
      </c>
      <c r="L16" s="217">
        <v>0</v>
      </c>
      <c r="M16" s="217">
        <v>0</v>
      </c>
      <c r="N16" s="217">
        <v>0</v>
      </c>
      <c r="O16" s="215">
        <f>SUM(E16)</f>
        <v>0</v>
      </c>
    </row>
    <row r="17" spans="2:16" x14ac:dyDescent="0.25">
      <c r="B17" s="213" t="s">
        <v>586</v>
      </c>
      <c r="C17" s="214">
        <f>SUM(C9:C16)</f>
        <v>7019530.333333333</v>
      </c>
      <c r="D17" s="214">
        <f t="shared" ref="D17:N17" si="1">SUM(D9:D16)</f>
        <v>7019530</v>
      </c>
      <c r="E17" s="214">
        <f t="shared" si="1"/>
        <v>7019530</v>
      </c>
      <c r="F17" s="214">
        <f t="shared" si="1"/>
        <v>7019530</v>
      </c>
      <c r="G17" s="214">
        <f t="shared" si="1"/>
        <v>7019529</v>
      </c>
      <c r="H17" s="214">
        <f t="shared" si="1"/>
        <v>7019529</v>
      </c>
      <c r="I17" s="214">
        <f t="shared" si="1"/>
        <v>7019529</v>
      </c>
      <c r="J17" s="214">
        <f t="shared" si="1"/>
        <v>7019528</v>
      </c>
      <c r="K17" s="214">
        <f t="shared" si="1"/>
        <v>7019527</v>
      </c>
      <c r="L17" s="214">
        <f t="shared" si="1"/>
        <v>7019528</v>
      </c>
      <c r="M17" s="214">
        <f t="shared" si="1"/>
        <v>7019528</v>
      </c>
      <c r="N17" s="214">
        <f t="shared" si="1"/>
        <v>7019532</v>
      </c>
      <c r="O17" s="215">
        <f>SUM(O9:O16)</f>
        <v>84234350</v>
      </c>
      <c r="P17" s="27"/>
    </row>
    <row r="18" spans="2:16" x14ac:dyDescent="0.25">
      <c r="B18" s="216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5"/>
    </row>
    <row r="19" spans="2:16" s="29" customFormat="1" x14ac:dyDescent="0.25">
      <c r="B19" s="213" t="s">
        <v>587</v>
      </c>
      <c r="C19" s="214">
        <f>SUM(C20:C27)</f>
        <v>7019530</v>
      </c>
      <c r="D19" s="214">
        <f>SUM(D20:D27)</f>
        <v>7019530</v>
      </c>
      <c r="E19" s="214">
        <f t="shared" ref="E19:N19" si="2">SUM(E20:E27)</f>
        <v>7019530</v>
      </c>
      <c r="F19" s="214">
        <f t="shared" si="2"/>
        <v>7019530</v>
      </c>
      <c r="G19" s="214">
        <f t="shared" si="2"/>
        <v>7019529</v>
      </c>
      <c r="H19" s="214">
        <f t="shared" si="2"/>
        <v>7019529</v>
      </c>
      <c r="I19" s="214">
        <f t="shared" si="2"/>
        <v>7019529</v>
      </c>
      <c r="J19" s="214">
        <f t="shared" si="2"/>
        <v>7019528</v>
      </c>
      <c r="K19" s="214">
        <f t="shared" si="2"/>
        <v>7019527</v>
      </c>
      <c r="L19" s="214">
        <f t="shared" si="2"/>
        <v>7019528</v>
      </c>
      <c r="M19" s="214">
        <f t="shared" si="2"/>
        <v>7019528</v>
      </c>
      <c r="N19" s="214">
        <f t="shared" si="2"/>
        <v>7019532</v>
      </c>
      <c r="O19" s="215">
        <f t="shared" ref="O19:O27" si="3">SUM(C19:N19)</f>
        <v>84234350</v>
      </c>
    </row>
    <row r="20" spans="2:16" x14ac:dyDescent="0.25">
      <c r="B20" s="216" t="s">
        <v>218</v>
      </c>
      <c r="C20" s="217">
        <v>724125</v>
      </c>
      <c r="D20" s="217">
        <v>724126</v>
      </c>
      <c r="E20" s="217">
        <v>724125</v>
      </c>
      <c r="F20" s="217">
        <v>724126</v>
      </c>
      <c r="G20" s="217">
        <v>724125</v>
      </c>
      <c r="H20" s="217">
        <v>724126</v>
      </c>
      <c r="I20" s="217">
        <v>724125</v>
      </c>
      <c r="J20" s="217">
        <v>724126</v>
      </c>
      <c r="K20" s="217">
        <v>724125</v>
      </c>
      <c r="L20" s="217">
        <v>724126</v>
      </c>
      <c r="M20" s="217">
        <v>724125</v>
      </c>
      <c r="N20" s="217">
        <v>724126</v>
      </c>
      <c r="O20" s="215">
        <f t="shared" si="3"/>
        <v>8689506</v>
      </c>
    </row>
    <row r="21" spans="2:16" x14ac:dyDescent="0.25">
      <c r="B21" s="216" t="s">
        <v>588</v>
      </c>
      <c r="C21" s="217">
        <v>97389</v>
      </c>
      <c r="D21" s="217">
        <v>97389</v>
      </c>
      <c r="E21" s="217">
        <v>97389</v>
      </c>
      <c r="F21" s="217">
        <v>97389</v>
      </c>
      <c r="G21" s="217">
        <v>97389</v>
      </c>
      <c r="H21" s="217">
        <v>97389</v>
      </c>
      <c r="I21" s="217">
        <v>97389</v>
      </c>
      <c r="J21" s="217">
        <v>97390</v>
      </c>
      <c r="K21" s="217">
        <v>97389</v>
      </c>
      <c r="L21" s="217">
        <v>97390</v>
      </c>
      <c r="M21" s="217">
        <v>97389</v>
      </c>
      <c r="N21" s="217">
        <v>97389</v>
      </c>
      <c r="O21" s="215">
        <f t="shared" si="3"/>
        <v>1168670</v>
      </c>
    </row>
    <row r="22" spans="2:16" x14ac:dyDescent="0.25">
      <c r="B22" s="216" t="s">
        <v>230</v>
      </c>
      <c r="C22" s="217">
        <v>788094</v>
      </c>
      <c r="D22" s="217">
        <v>788094</v>
      </c>
      <c r="E22" s="217">
        <v>788094</v>
      </c>
      <c r="F22" s="217">
        <v>788093</v>
      </c>
      <c r="G22" s="217">
        <v>788094</v>
      </c>
      <c r="H22" s="217">
        <v>788094</v>
      </c>
      <c r="I22" s="217">
        <v>788094</v>
      </c>
      <c r="J22" s="217">
        <v>788094</v>
      </c>
      <c r="K22" s="217">
        <v>788094</v>
      </c>
      <c r="L22" s="217">
        <v>788094</v>
      </c>
      <c r="M22" s="217">
        <v>788094</v>
      </c>
      <c r="N22" s="217">
        <v>788094</v>
      </c>
      <c r="O22" s="215">
        <f t="shared" si="3"/>
        <v>9457127</v>
      </c>
    </row>
    <row r="23" spans="2:16" x14ac:dyDescent="0.25">
      <c r="B23" s="216" t="s">
        <v>231</v>
      </c>
      <c r="C23" s="217">
        <v>179138</v>
      </c>
      <c r="D23" s="217">
        <v>179137</v>
      </c>
      <c r="E23" s="217">
        <v>179138</v>
      </c>
      <c r="F23" s="217">
        <v>179137</v>
      </c>
      <c r="G23" s="217">
        <v>179138</v>
      </c>
      <c r="H23" s="217">
        <v>179137</v>
      </c>
      <c r="I23" s="217">
        <v>179138</v>
      </c>
      <c r="J23" s="217">
        <v>179137</v>
      </c>
      <c r="K23" s="217">
        <v>179138</v>
      </c>
      <c r="L23" s="217">
        <v>179137</v>
      </c>
      <c r="M23" s="217">
        <v>179138</v>
      </c>
      <c r="N23" s="217">
        <v>179137</v>
      </c>
      <c r="O23" s="215">
        <f t="shared" si="3"/>
        <v>2149650</v>
      </c>
    </row>
    <row r="24" spans="2:16" x14ac:dyDescent="0.25">
      <c r="B24" s="216" t="s">
        <v>232</v>
      </c>
      <c r="C24" s="217">
        <v>446663</v>
      </c>
      <c r="D24" s="217">
        <v>446663</v>
      </c>
      <c r="E24" s="217">
        <v>446664</v>
      </c>
      <c r="F24" s="217">
        <v>446663</v>
      </c>
      <c r="G24" s="217">
        <v>446664</v>
      </c>
      <c r="H24" s="217">
        <v>446663</v>
      </c>
      <c r="I24" s="217">
        <v>446663</v>
      </c>
      <c r="J24" s="217">
        <v>446664</v>
      </c>
      <c r="K24" s="217">
        <v>446663</v>
      </c>
      <c r="L24" s="217">
        <v>446663</v>
      </c>
      <c r="M24" s="217">
        <v>446664</v>
      </c>
      <c r="N24" s="217">
        <v>446663</v>
      </c>
      <c r="O24" s="215">
        <f t="shared" si="3"/>
        <v>5359960</v>
      </c>
    </row>
    <row r="25" spans="2:16" x14ac:dyDescent="0.25">
      <c r="B25" s="216" t="s">
        <v>589</v>
      </c>
      <c r="C25" s="217">
        <v>1537416</v>
      </c>
      <c r="D25" s="217">
        <v>1537417</v>
      </c>
      <c r="E25" s="217">
        <v>1537416</v>
      </c>
      <c r="F25" s="217">
        <v>1537417</v>
      </c>
      <c r="G25" s="217">
        <v>1537417</v>
      </c>
      <c r="H25" s="217">
        <v>1537417</v>
      </c>
      <c r="I25" s="217">
        <v>1537417</v>
      </c>
      <c r="J25" s="217">
        <v>1537416</v>
      </c>
      <c r="K25" s="217">
        <v>1537417</v>
      </c>
      <c r="L25" s="217">
        <v>1537416</v>
      </c>
      <c r="M25" s="217">
        <v>1537417</v>
      </c>
      <c r="N25" s="217">
        <v>1537417</v>
      </c>
      <c r="O25" s="215">
        <f t="shared" si="3"/>
        <v>18449000</v>
      </c>
    </row>
    <row r="26" spans="2:16" x14ac:dyDescent="0.25">
      <c r="B26" s="216" t="s">
        <v>590</v>
      </c>
      <c r="C26" s="217">
        <v>3191650</v>
      </c>
      <c r="D26" s="217">
        <v>3191649</v>
      </c>
      <c r="E26" s="217">
        <v>3191650</v>
      </c>
      <c r="F26" s="217">
        <v>3191649</v>
      </c>
      <c r="G26" s="217">
        <v>3191650</v>
      </c>
      <c r="H26" s="217">
        <v>3191650</v>
      </c>
      <c r="I26" s="217">
        <v>3191649</v>
      </c>
      <c r="J26" s="217">
        <v>3191650</v>
      </c>
      <c r="K26" s="217">
        <v>3191650</v>
      </c>
      <c r="L26" s="217">
        <v>3191650</v>
      </c>
      <c r="M26" s="217">
        <v>3191650</v>
      </c>
      <c r="N26" s="217">
        <v>3191650</v>
      </c>
      <c r="O26" s="215">
        <f t="shared" si="3"/>
        <v>38299797</v>
      </c>
    </row>
    <row r="27" spans="2:16" x14ac:dyDescent="0.25">
      <c r="B27" s="216" t="s">
        <v>591</v>
      </c>
      <c r="C27" s="217">
        <v>55055</v>
      </c>
      <c r="D27" s="217">
        <v>55055</v>
      </c>
      <c r="E27" s="217">
        <v>55054</v>
      </c>
      <c r="F27" s="217">
        <v>55056</v>
      </c>
      <c r="G27" s="217">
        <v>55052</v>
      </c>
      <c r="H27" s="217">
        <v>55053</v>
      </c>
      <c r="I27" s="217">
        <v>55054</v>
      </c>
      <c r="J27" s="217">
        <v>55051</v>
      </c>
      <c r="K27" s="217">
        <v>55051</v>
      </c>
      <c r="L27" s="217">
        <v>55052</v>
      </c>
      <c r="M27" s="217">
        <v>55051</v>
      </c>
      <c r="N27" s="217">
        <v>55056</v>
      </c>
      <c r="O27" s="215">
        <f t="shared" si="3"/>
        <v>660640</v>
      </c>
    </row>
    <row r="28" spans="2:16" x14ac:dyDescent="0.25">
      <c r="B28" s="213" t="s">
        <v>592</v>
      </c>
      <c r="C28" s="214">
        <f>SUM(C20:C27)</f>
        <v>7019530</v>
      </c>
      <c r="D28" s="214">
        <f t="shared" ref="D28:N28" si="4">SUM(D20:D27)</f>
        <v>7019530</v>
      </c>
      <c r="E28" s="214">
        <f t="shared" si="4"/>
        <v>7019530</v>
      </c>
      <c r="F28" s="214">
        <f t="shared" si="4"/>
        <v>7019530</v>
      </c>
      <c r="G28" s="214">
        <f t="shared" si="4"/>
        <v>7019529</v>
      </c>
      <c r="H28" s="214">
        <f t="shared" si="4"/>
        <v>7019529</v>
      </c>
      <c r="I28" s="214">
        <f t="shared" si="4"/>
        <v>7019529</v>
      </c>
      <c r="J28" s="214">
        <f t="shared" si="4"/>
        <v>7019528</v>
      </c>
      <c r="K28" s="214">
        <f t="shared" si="4"/>
        <v>7019527</v>
      </c>
      <c r="L28" s="214">
        <f t="shared" si="4"/>
        <v>7019528</v>
      </c>
      <c r="M28" s="214">
        <f t="shared" si="4"/>
        <v>7019528</v>
      </c>
      <c r="N28" s="214">
        <f t="shared" si="4"/>
        <v>7019532</v>
      </c>
      <c r="O28" s="215">
        <f>SUM(O20:O27)</f>
        <v>84234350</v>
      </c>
    </row>
    <row r="29" spans="2:16" x14ac:dyDescent="0.25">
      <c r="B29" s="218" t="s">
        <v>593</v>
      </c>
      <c r="C29" s="275">
        <f>(C17-C28)</f>
        <v>0.33333333302289248</v>
      </c>
      <c r="D29" s="275">
        <f>(C29+D17-D28)</f>
        <v>0.33333333302289248</v>
      </c>
      <c r="E29" s="275">
        <f>(D29+E17-E28)</f>
        <v>0.33333333302289248</v>
      </c>
      <c r="F29" s="275">
        <f>(E29+F17-F28)</f>
        <v>0.33333333302289248</v>
      </c>
      <c r="G29" s="275">
        <f>(F29+G17-G28)</f>
        <v>0.33333333302289248</v>
      </c>
      <c r="H29" s="275">
        <f>(G29+H17-H28)</f>
        <v>0.33333333302289248</v>
      </c>
      <c r="I29" s="275">
        <v>0</v>
      </c>
      <c r="J29" s="275">
        <v>0</v>
      </c>
      <c r="K29" s="275">
        <v>0</v>
      </c>
      <c r="L29" s="275">
        <v>0</v>
      </c>
      <c r="M29" s="275">
        <v>0</v>
      </c>
      <c r="N29" s="275">
        <v>0</v>
      </c>
      <c r="O29" s="277">
        <v>0</v>
      </c>
    </row>
    <row r="30" spans="2:16" ht="13.8" thickBot="1" x14ac:dyDescent="0.3">
      <c r="B30" s="219" t="s">
        <v>594</v>
      </c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8"/>
    </row>
    <row r="31" spans="2:16" ht="13.8" thickTop="1" x14ac:dyDescent="0.25"/>
    <row r="36" spans="13:13" x14ac:dyDescent="0.25">
      <c r="M36" s="25" t="s">
        <v>595</v>
      </c>
    </row>
  </sheetData>
  <mergeCells count="14">
    <mergeCell ref="L29:L30"/>
    <mergeCell ref="M29:M30"/>
    <mergeCell ref="N29:N30"/>
    <mergeCell ref="O29:O30"/>
    <mergeCell ref="B4:O4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</mergeCells>
  <pageMargins left="0.70866141732283472" right="0.70866141732283472" top="0.74803149606299213" bottom="0.74803149606299213" header="0.31496062992125984" footer="0.31496062992125984"/>
  <pageSetup paperSize="9" scale="73" fitToHeight="2" orientation="landscape" horizontalDpi="300" verticalDpi="300" r:id="rId1"/>
  <headerFooter>
    <oddHeader xml:space="preserve">&amp;L&amp;"Times New Roman,Félkövér"&amp;12Fertőboz Község Önkormányzata&amp;C&amp;"Times New Roman,Félkövér"2020. évi Költségvetés&amp;R&amp;"Times New Roman,Félkövér"8. melléklet
</oddHeader>
  </headerFooter>
  <rowBreaks count="1" manualBreakCount="1">
    <brk id="34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DAE9E-383B-452F-86B5-AC14D966F052}">
  <dimension ref="B1:F14"/>
  <sheetViews>
    <sheetView view="pageLayout" zoomScaleNormal="100" workbookViewId="0">
      <selection activeCell="D13" sqref="D13"/>
    </sheetView>
  </sheetViews>
  <sheetFormatPr defaultColWidth="7.44140625" defaultRowHeight="14.4" x14ac:dyDescent="0.3"/>
  <cols>
    <col min="1" max="1" width="12.44140625" customWidth="1"/>
    <col min="2" max="2" width="92.6640625" customWidth="1"/>
    <col min="3" max="3" width="13.88671875" bestFit="1" customWidth="1"/>
    <col min="4" max="4" width="4.5546875" customWidth="1"/>
    <col min="5" max="5" width="16.5546875" customWidth="1"/>
    <col min="6" max="6" width="15" customWidth="1"/>
  </cols>
  <sheetData>
    <row r="1" spans="2:6" x14ac:dyDescent="0.3">
      <c r="B1" s="220"/>
    </row>
    <row r="2" spans="2:6" ht="27" customHeight="1" x14ac:dyDescent="0.35">
      <c r="B2" s="280"/>
      <c r="C2" s="280"/>
      <c r="D2" s="221"/>
      <c r="E2" s="221"/>
      <c r="F2" s="221"/>
    </row>
    <row r="3" spans="2:6" ht="18" x14ac:dyDescent="0.35">
      <c r="B3" s="238" t="s">
        <v>596</v>
      </c>
      <c r="C3" s="238"/>
    </row>
    <row r="4" spans="2:6" ht="15" customHeight="1" x14ac:dyDescent="0.3"/>
    <row r="5" spans="2:6" ht="52.5" customHeight="1" x14ac:dyDescent="0.35">
      <c r="B5" s="222" t="s">
        <v>597</v>
      </c>
      <c r="C5" s="223"/>
    </row>
    <row r="6" spans="2:6" ht="15" customHeight="1" x14ac:dyDescent="0.35">
      <c r="B6" s="224"/>
      <c r="C6" s="225"/>
    </row>
    <row r="7" spans="2:6" ht="36" x14ac:dyDescent="0.35">
      <c r="B7" s="226" t="s">
        <v>598</v>
      </c>
      <c r="C7" s="227">
        <v>0</v>
      </c>
    </row>
    <row r="8" spans="2:6" ht="36" x14ac:dyDescent="0.35">
      <c r="B8" s="226" t="s">
        <v>599</v>
      </c>
      <c r="C8" s="227">
        <v>0</v>
      </c>
    </row>
    <row r="9" spans="2:6" ht="36.6" x14ac:dyDescent="0.4">
      <c r="B9" s="226" t="s">
        <v>600</v>
      </c>
      <c r="C9" s="228">
        <v>3435780</v>
      </c>
    </row>
    <row r="10" spans="2:6" ht="17.25" customHeight="1" x14ac:dyDescent="0.35">
      <c r="B10" s="229" t="s">
        <v>601</v>
      </c>
      <c r="C10" s="230" t="s">
        <v>602</v>
      </c>
    </row>
    <row r="11" spans="2:6" ht="18" customHeight="1" x14ac:dyDescent="0.35">
      <c r="B11" s="229" t="s">
        <v>603</v>
      </c>
      <c r="C11" s="227">
        <v>0</v>
      </c>
    </row>
    <row r="12" spans="2:6" ht="36" x14ac:dyDescent="0.35">
      <c r="B12" s="226" t="s">
        <v>604</v>
      </c>
      <c r="C12" s="227">
        <v>0</v>
      </c>
    </row>
    <row r="13" spans="2:6" ht="18" x14ac:dyDescent="0.35">
      <c r="B13" s="226" t="s">
        <v>605</v>
      </c>
      <c r="C13" s="227">
        <v>0</v>
      </c>
    </row>
    <row r="14" spans="2:6" ht="18" x14ac:dyDescent="0.35">
      <c r="B14" s="231"/>
      <c r="C14" s="232"/>
    </row>
  </sheetData>
  <mergeCells count="2">
    <mergeCell ref="B2:C2"/>
    <mergeCell ref="B3:C3"/>
  </mergeCells>
  <pageMargins left="0.70866141732283472" right="0.70866141732283472" top="0.74803149606299213" bottom="0.74803149606299213" header="0.31496062992125984" footer="0.31496062992125984"/>
  <pageSetup paperSize="9" scale="81" orientation="landscape" horizontalDpi="300" verticalDpi="300" r:id="rId1"/>
  <headerFooter>
    <oddHeader xml:space="preserve">&amp;L&amp;"Times New Roman,Félkövér"&amp;14Fertőboz Község Önkormányzata&amp;C&amp;"Times New Roman,Félkövér"&amp;14 2020
 évi Költségvetése
&amp;R9. melléklet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3</vt:i4>
      </vt:variant>
    </vt:vector>
  </HeadingPairs>
  <TitlesOfParts>
    <vt:vector size="13" baseType="lpstr">
      <vt:lpstr>kiemelt ei</vt:lpstr>
      <vt:lpstr>Kiadások</vt:lpstr>
      <vt:lpstr>bevételek</vt:lpstr>
      <vt:lpstr>beruházások felújítások </vt:lpstr>
      <vt:lpstr>szociális és átadott</vt:lpstr>
      <vt:lpstr>MŰK-FELH</vt:lpstr>
      <vt:lpstr>létszám</vt:lpstr>
      <vt:lpstr>EI FELHASZN TERV</vt:lpstr>
      <vt:lpstr>KÖZVETETT</vt:lpstr>
      <vt:lpstr>Gördülő</vt:lpstr>
      <vt:lpstr>bevételek!Nyomtatási_terület</vt:lpstr>
      <vt:lpstr>'EI FELHASZN TERV'!Nyomtatási_terület</vt:lpstr>
      <vt:lpstr>KÖZVETETT!Nyomtatási_terület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2021-05-14T08:21:15Z</cp:lastPrinted>
  <dcterms:created xsi:type="dcterms:W3CDTF">2014-01-03T21:48:14Z</dcterms:created>
  <dcterms:modified xsi:type="dcterms:W3CDTF">2021-05-25T10:28:21Z</dcterms:modified>
</cp:coreProperties>
</file>